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931"/>
  </bookViews>
  <sheets>
    <sheet name="目次" sheetId="19" r:id="rId1"/>
    <sheet name="用語" sheetId="95" r:id="rId2"/>
    <sheet name="県下安定所" sheetId="96" r:id="rId3"/>
    <sheet name="1-1" sheetId="2" r:id="rId4"/>
    <sheet name="1-2" sheetId="3" r:id="rId5"/>
    <sheet name="1-2-2" sheetId="4" r:id="rId6"/>
    <sheet name="1-2-3" sheetId="5" r:id="rId7"/>
    <sheet name="1-2-4" sheetId="6" r:id="rId8"/>
    <sheet name="1-2-5" sheetId="7" r:id="rId9"/>
    <sheet name="1-3" sheetId="8" r:id="rId10"/>
    <sheet name="1-4" sheetId="9" r:id="rId11"/>
    <sheet name="1-5" sheetId="10" r:id="rId12"/>
    <sheet name="1-5-2" sheetId="11" r:id="rId13"/>
    <sheet name="1-5-3" sheetId="12" r:id="rId14"/>
    <sheet name="1-5-4" sheetId="13" r:id="rId15"/>
    <sheet name="1-5-5" sheetId="14" r:id="rId16"/>
    <sheet name="1-6" sheetId="15" r:id="rId17"/>
    <sheet name="1-7" sheetId="16" r:id="rId18"/>
    <sheet name="1-8" sheetId="17" r:id="rId19"/>
    <sheet name="1-9" sheetId="18" r:id="rId20"/>
    <sheet name="1-10" sheetId="20" r:id="rId21"/>
    <sheet name="1-11" sheetId="21" r:id="rId22"/>
    <sheet name="1-12" sheetId="22" r:id="rId23"/>
    <sheet name="1-13" sheetId="23" r:id="rId24"/>
    <sheet name="1-14" sheetId="24" r:id="rId25"/>
    <sheet name="1-15" sheetId="25" r:id="rId26"/>
    <sheet name="1-16" sheetId="26" r:id="rId27"/>
    <sheet name="1-17" sheetId="27" r:id="rId28"/>
    <sheet name="1-18" sheetId="28" r:id="rId29"/>
    <sheet name="1-19" sheetId="29" r:id="rId30"/>
    <sheet name="1-20" sheetId="30" r:id="rId31"/>
    <sheet name="1-20-2" sheetId="31" r:id="rId32"/>
    <sheet name="1-20-3" sheetId="32" r:id="rId33"/>
    <sheet name="1-20-4" sheetId="33" r:id="rId34"/>
    <sheet name="1-20-5" sheetId="34" r:id="rId35"/>
    <sheet name="1-21" sheetId="35" r:id="rId36"/>
    <sheet name="1-22" sheetId="36" r:id="rId37"/>
    <sheet name="1-23" sheetId="37" r:id="rId38"/>
    <sheet name="1-23-2" sheetId="38" r:id="rId39"/>
    <sheet name="1-23-3" sheetId="39" r:id="rId40"/>
    <sheet name="1-23-4" sheetId="40" r:id="rId41"/>
    <sheet name="1-23-5" sheetId="41" r:id="rId42"/>
    <sheet name="1-23-6" sheetId="42" r:id="rId43"/>
    <sheet name="1-23-7" sheetId="43" r:id="rId44"/>
    <sheet name="1-24" sheetId="44" r:id="rId45"/>
    <sheet name="1-25" sheetId="45" r:id="rId46"/>
    <sheet name="1-26" sheetId="46" r:id="rId47"/>
    <sheet name="1-26-2" sheetId="47" r:id="rId48"/>
    <sheet name="1-27" sheetId="48" r:id="rId49"/>
    <sheet name="1-28,29" sheetId="49" r:id="rId50"/>
    <sheet name="1-30" sheetId="50" r:id="rId51"/>
    <sheet name="1-30-2" sheetId="51" r:id="rId52"/>
    <sheet name="1-31" sheetId="52" r:id="rId53"/>
    <sheet name="2-1" sheetId="53" r:id="rId54"/>
    <sheet name="2-2" sheetId="54" r:id="rId55"/>
    <sheet name="2-3" sheetId="55" r:id="rId56"/>
    <sheet name="2-4" sheetId="57" r:id="rId57"/>
    <sheet name="2-5" sheetId="58" r:id="rId58"/>
    <sheet name="2-6" sheetId="59" r:id="rId59"/>
    <sheet name="2-7" sheetId="60" r:id="rId60"/>
    <sheet name="3-1,2" sheetId="61" r:id="rId61"/>
    <sheet name="3-3,4" sheetId="62" r:id="rId62"/>
    <sheet name="3-5" sheetId="63" r:id="rId63"/>
    <sheet name="3-6" sheetId="65" r:id="rId64"/>
    <sheet name="3-7,8" sheetId="67" r:id="rId65"/>
    <sheet name="4" sheetId="68" r:id="rId66"/>
    <sheet name="5-1" sheetId="69" r:id="rId67"/>
    <sheet name="5-2" sheetId="70" r:id="rId68"/>
    <sheet name="5-3" sheetId="71" r:id="rId69"/>
    <sheet name="5-4" sheetId="73" r:id="rId70"/>
    <sheet name="6-1" sheetId="75" r:id="rId71"/>
    <sheet name="6-2" sheetId="76" r:id="rId72"/>
    <sheet name="6-3" sheetId="77" r:id="rId73"/>
    <sheet name="6-4" sheetId="78" r:id="rId74"/>
    <sheet name="6-5" sheetId="79" r:id="rId75"/>
    <sheet name="6-6" sheetId="80" r:id="rId76"/>
    <sheet name="6-7" sheetId="81" r:id="rId77"/>
    <sheet name="6-7-2" sheetId="82" r:id="rId78"/>
    <sheet name="6-8" sheetId="83" r:id="rId79"/>
    <sheet name="6-9" sheetId="84" r:id="rId80"/>
    <sheet name="6-10" sheetId="85" r:id="rId81"/>
    <sheet name="6-11" sheetId="86" r:id="rId82"/>
    <sheet name="6-12" sheetId="87" r:id="rId83"/>
    <sheet name="6-13" sheetId="88" r:id="rId84"/>
    <sheet name="6-14" sheetId="89" r:id="rId85"/>
    <sheet name="6-15" sheetId="90" r:id="rId86"/>
    <sheet name="6-16" sheetId="91" r:id="rId87"/>
    <sheet name="6-17" sheetId="92" r:id="rId88"/>
    <sheet name="6-18" sheetId="93" r:id="rId89"/>
    <sheet name="6-19" sheetId="94" r:id="rId90"/>
  </sheets>
  <definedNames>
    <definedName name="_xlnm.Print_Area" localSheetId="3">'1-1'!$A$1:$M$57</definedName>
    <definedName name="_xlnm.Print_Area" localSheetId="20">'1-10'!$A$1:$W$52</definedName>
    <definedName name="_xlnm.Print_Area" localSheetId="21">'1-11'!$A$1:$W$52</definedName>
    <definedName name="_xlnm.Print_Area" localSheetId="22">'1-12'!$A$1:$W$52</definedName>
    <definedName name="_xlnm.Print_Area" localSheetId="23">'1-13'!$A$1:$N$52</definedName>
    <definedName name="_xlnm.Print_Area" localSheetId="24">'1-14'!$A$1:$N$52</definedName>
    <definedName name="_xlnm.Print_Area" localSheetId="25">'1-15'!$A$1:$N$52</definedName>
    <definedName name="_xlnm.Print_Area" localSheetId="26">'1-16'!$A$1:$M$40</definedName>
    <definedName name="_xlnm.Print_Area" localSheetId="27">'1-17'!$A$1:$M$40</definedName>
    <definedName name="_xlnm.Print_Area" localSheetId="28">'1-18'!$A$1:$M$40</definedName>
    <definedName name="_xlnm.Print_Area" localSheetId="29">'1-19'!$A$1:$M$57</definedName>
    <definedName name="_xlnm.Print_Area" localSheetId="4">'1-2'!$A$1:$M$57</definedName>
    <definedName name="_xlnm.Print_Area" localSheetId="30">'1-20'!$A$1:$M$57</definedName>
    <definedName name="_xlnm.Print_Area" localSheetId="31">'1-20-2'!$A$1:$M$57</definedName>
    <definedName name="_xlnm.Print_Area" localSheetId="32">'1-20-3'!$A$1:$M$57</definedName>
    <definedName name="_xlnm.Print_Area" localSheetId="33">'1-20-4'!$A$1:$M$57</definedName>
    <definedName name="_xlnm.Print_Area" localSheetId="34">'1-20-5'!$A$1:$M$57</definedName>
    <definedName name="_xlnm.Print_Area" localSheetId="35">'1-21'!$A$1:$M$57</definedName>
    <definedName name="_xlnm.Print_Area" localSheetId="36">'1-22'!$A$1:$M$57</definedName>
    <definedName name="_xlnm.Print_Area" localSheetId="5">'1-2-2'!$A$1:$M$57</definedName>
    <definedName name="_xlnm.Print_Area" localSheetId="37">'1-23'!$A$1:$M$57</definedName>
    <definedName name="_xlnm.Print_Area" localSheetId="6">'1-2-3'!$A$1:$M$57</definedName>
    <definedName name="_xlnm.Print_Area" localSheetId="38">'1-23-2'!$A$1:$M$57</definedName>
    <definedName name="_xlnm.Print_Area" localSheetId="39">'1-23-3'!$A$1:$M$57</definedName>
    <definedName name="_xlnm.Print_Area" localSheetId="40">'1-23-4'!$A$1:$M$57</definedName>
    <definedName name="_xlnm.Print_Area" localSheetId="41">'1-23-5'!$A$1:$M$57</definedName>
    <definedName name="_xlnm.Print_Area" localSheetId="42">'1-23-6'!$A$1:$M$57</definedName>
    <definedName name="_xlnm.Print_Area" localSheetId="43">'1-23-7'!$A$1:$M$57</definedName>
    <definedName name="_xlnm.Print_Area" localSheetId="44">'1-24'!$A$1:$M$57</definedName>
    <definedName name="_xlnm.Print_Area" localSheetId="7">'1-2-4'!$A$1:$M$57</definedName>
    <definedName name="_xlnm.Print_Area" localSheetId="45">'1-25'!$A$1:$M$40</definedName>
    <definedName name="_xlnm.Print_Area" localSheetId="8">'1-2-5'!$A$1:$M$57</definedName>
    <definedName name="_xlnm.Print_Area" localSheetId="46">'1-26'!$A$1:$M$40</definedName>
    <definedName name="_xlnm.Print_Area" localSheetId="47">'1-26-2'!$A$1:$M$40</definedName>
    <definedName name="_xlnm.Print_Area" localSheetId="48">'1-27'!$A$1:$M$40</definedName>
    <definedName name="_xlnm.Print_Area" localSheetId="49">'1-28,29'!$A$1:$M$48</definedName>
    <definedName name="_xlnm.Print_Area" localSheetId="9">'1-3'!$A$1:$M$57</definedName>
    <definedName name="_xlnm.Print_Area" localSheetId="50">'1-30'!$A$1:$L$42</definedName>
    <definedName name="_xlnm.Print_Area" localSheetId="51">'1-30-2'!$A$1:$L$54</definedName>
    <definedName name="_xlnm.Print_Area" localSheetId="52">'1-31'!$A$1:$N$77</definedName>
    <definedName name="_xlnm.Print_Area" localSheetId="10">'1-4'!$A$1:$M$57</definedName>
    <definedName name="_xlnm.Print_Area" localSheetId="11">'1-5'!$A$1:$M$57</definedName>
    <definedName name="_xlnm.Print_Area" localSheetId="12">'1-5-2'!$A$1:$M$57</definedName>
    <definedName name="_xlnm.Print_Area" localSheetId="13">'1-5-3'!$A$1:$M$57</definedName>
    <definedName name="_xlnm.Print_Area" localSheetId="14">'1-5-4'!$A$1:$M$57</definedName>
    <definedName name="_xlnm.Print_Area" localSheetId="15">'1-5-5'!$A$1:$M$57</definedName>
    <definedName name="_xlnm.Print_Area" localSheetId="16">'1-6'!$A$1:$M$57</definedName>
    <definedName name="_xlnm.Print_Area" localSheetId="17">'1-7'!$A$1:$M$40</definedName>
    <definedName name="_xlnm.Print_Area" localSheetId="18">'1-8'!$A$1:$M$40</definedName>
    <definedName name="_xlnm.Print_Area" localSheetId="19">'1-9'!$A$1:$M$40</definedName>
    <definedName name="_xlnm.Print_Area" localSheetId="53">'2-1'!$A$1:$L$34</definedName>
    <definedName name="_xlnm.Print_Area" localSheetId="54">'2-2'!$A$1:$L$28</definedName>
    <definedName name="_xlnm.Print_Area" localSheetId="55">'2-3'!$A$1:$U$56</definedName>
    <definedName name="_xlnm.Print_Area" localSheetId="56">'2-4'!$A$1:$L$58</definedName>
    <definedName name="_xlnm.Print_Area" localSheetId="57">'2-5'!$A$1:$L$40</definedName>
    <definedName name="_xlnm.Print_Area" localSheetId="58">'2-6'!$A$1:$L$40</definedName>
    <definedName name="_xlnm.Print_Area" localSheetId="59">'2-7'!$A$1:$L$40</definedName>
    <definedName name="_xlnm.Print_Area" localSheetId="60">'3-1,2'!$A$1:$M$41</definedName>
    <definedName name="_xlnm.Print_Area" localSheetId="61">'3-3,4'!$A$1:$V$36</definedName>
    <definedName name="_xlnm.Print_Area" localSheetId="62">'3-5'!$A$1:$AA$53</definedName>
    <definedName name="_xlnm.Print_Area" localSheetId="63">'3-6'!$A$1:$AA$53</definedName>
    <definedName name="_xlnm.Print_Area" localSheetId="64">'3-7,8'!$A$1:$F$54</definedName>
    <definedName name="_xlnm.Print_Area" localSheetId="66">'5-1'!$A$1:$H$33</definedName>
    <definedName name="_xlnm.Print_Area" localSheetId="67">'5-2'!$A$1:$L$33</definedName>
    <definedName name="_xlnm.Print_Area" localSheetId="68">'5-3'!$A$1:$X$57</definedName>
    <definedName name="_xlnm.Print_Area" localSheetId="69">'5-4'!$A$1:$Z$64</definedName>
    <definedName name="_xlnm.Print_Area" localSheetId="70">'6-1'!$A$1:$L$38</definedName>
    <definedName name="_xlnm.Print_Area" localSheetId="80">'6-10'!$A$1:$L$56</definedName>
    <definedName name="_xlnm.Print_Area" localSheetId="81">'6-11'!$A$1:$O$56</definedName>
    <definedName name="_xlnm.Print_Area" localSheetId="82">'6-12'!$A$1:$H$37</definedName>
    <definedName name="_xlnm.Print_Area" localSheetId="83">'6-13'!$A$1:$M$36</definedName>
    <definedName name="_xlnm.Print_Area" localSheetId="84">'6-14'!$A$1:$I$37</definedName>
    <definedName name="_xlnm.Print_Area" localSheetId="85">'6-15'!$A$1:$I$38</definedName>
    <definedName name="_xlnm.Print_Area" localSheetId="86">'6-16'!$A$1:$P$38</definedName>
    <definedName name="_xlnm.Print_Area" localSheetId="87">'6-17'!$A$1:$N$39</definedName>
    <definedName name="_xlnm.Print_Area" localSheetId="88">'6-18'!$A$1:$Q$38</definedName>
    <definedName name="_xlnm.Print_Area" localSheetId="89">'6-19'!$A$1:$J$36</definedName>
    <definedName name="_xlnm.Print_Area" localSheetId="71">'6-2'!$A$1:$J$38</definedName>
    <definedName name="_xlnm.Print_Area" localSheetId="72">'6-3'!$A$1:$J$39</definedName>
    <definedName name="_xlnm.Print_Area" localSheetId="73">'6-4'!$A$1:$K$38</definedName>
    <definedName name="_xlnm.Print_Area" localSheetId="74">'6-5'!$A$1:$M$37</definedName>
    <definedName name="_xlnm.Print_Area" localSheetId="75">'6-6'!$A$1:$I$37</definedName>
    <definedName name="_xlnm.Print_Area" localSheetId="76">'6-7'!$A$1:$I$37</definedName>
    <definedName name="_xlnm.Print_Area" localSheetId="77">'6-7-2'!$A$1:$L$39</definedName>
    <definedName name="_xlnm.Print_Area" localSheetId="78">'6-8'!$A$1:$L$57</definedName>
    <definedName name="_xlnm.Print_Area" localSheetId="79">'6-9'!$A$1:$O$57</definedName>
    <definedName name="_xlnm.Print_Area" localSheetId="0">目次!$A$1:$K$120</definedName>
    <definedName name="_xlnm.Print_Area" localSheetId="1">用語!$A$1:$I$209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94" l="1"/>
  <c r="J36" i="94" s="1"/>
  <c r="E35" i="94"/>
  <c r="J35" i="94" s="1"/>
  <c r="E34" i="94"/>
  <c r="J34" i="94" s="1"/>
  <c r="E33" i="94"/>
  <c r="I33" i="94" s="1"/>
  <c r="E32" i="94"/>
  <c r="I32" i="94" s="1"/>
  <c r="E31" i="94"/>
  <c r="J31" i="94" s="1"/>
  <c r="E30" i="94"/>
  <c r="I30" i="94" s="1"/>
  <c r="E29" i="94"/>
  <c r="I29" i="94" s="1"/>
  <c r="E28" i="94"/>
  <c r="J28" i="94" s="1"/>
  <c r="H27" i="94"/>
  <c r="G27" i="94"/>
  <c r="F27" i="94"/>
  <c r="D27" i="94"/>
  <c r="C27" i="94"/>
  <c r="H26" i="94"/>
  <c r="G26" i="94"/>
  <c r="F26" i="94"/>
  <c r="J26" i="94" s="1"/>
  <c r="E26" i="94"/>
  <c r="I26" i="94" s="1"/>
  <c r="D26" i="94"/>
  <c r="C26" i="94"/>
  <c r="H25" i="94"/>
  <c r="G25" i="94"/>
  <c r="F25" i="94"/>
  <c r="J25" i="94" s="1"/>
  <c r="D25" i="94"/>
  <c r="C25" i="94"/>
  <c r="H24" i="94"/>
  <c r="G24" i="94"/>
  <c r="F24" i="94"/>
  <c r="D24" i="94"/>
  <c r="C24" i="94"/>
  <c r="H23" i="94"/>
  <c r="G23" i="94"/>
  <c r="F23" i="94"/>
  <c r="J23" i="94" s="1"/>
  <c r="D23" i="94"/>
  <c r="C23" i="94"/>
  <c r="H22" i="94"/>
  <c r="G22" i="94"/>
  <c r="F22" i="94"/>
  <c r="D22" i="94"/>
  <c r="C22" i="94"/>
  <c r="H21" i="94"/>
  <c r="G21" i="94"/>
  <c r="F21" i="94"/>
  <c r="J21" i="94" s="1"/>
  <c r="D21" i="94"/>
  <c r="C21" i="94"/>
  <c r="H20" i="94"/>
  <c r="G20" i="94"/>
  <c r="F20" i="94"/>
  <c r="D20" i="94"/>
  <c r="C20" i="94"/>
  <c r="H19" i="94"/>
  <c r="G19" i="94"/>
  <c r="F19" i="94"/>
  <c r="D19" i="94"/>
  <c r="C19" i="94"/>
  <c r="H18" i="94"/>
  <c r="G18" i="94"/>
  <c r="F18" i="94"/>
  <c r="D18" i="94"/>
  <c r="C18" i="94"/>
  <c r="E16" i="94"/>
  <c r="I16" i="94" s="1"/>
  <c r="E15" i="94"/>
  <c r="E25" i="94" s="1"/>
  <c r="E14" i="94"/>
  <c r="J14" i="94" s="1"/>
  <c r="E13" i="94"/>
  <c r="E23" i="94" s="1"/>
  <c r="E12" i="94"/>
  <c r="I12" i="94" s="1"/>
  <c r="E11" i="94"/>
  <c r="E21" i="94" s="1"/>
  <c r="E10" i="94"/>
  <c r="I10" i="94" s="1"/>
  <c r="E9" i="94"/>
  <c r="E19" i="94" s="1"/>
  <c r="I19" i="94" s="1"/>
  <c r="E8" i="94"/>
  <c r="E18" i="94" s="1"/>
  <c r="I18" i="94" s="1"/>
  <c r="H7" i="94"/>
  <c r="G7" i="94"/>
  <c r="F7" i="94"/>
  <c r="C7" i="94"/>
  <c r="I23" i="94" l="1"/>
  <c r="I25" i="94"/>
  <c r="I28" i="94"/>
  <c r="C17" i="94"/>
  <c r="G17" i="94"/>
  <c r="H17" i="94"/>
  <c r="I21" i="94"/>
  <c r="E20" i="94"/>
  <c r="J20" i="94" s="1"/>
  <c r="J18" i="94"/>
  <c r="J19" i="94"/>
  <c r="I9" i="94"/>
  <c r="J12" i="94"/>
  <c r="I13" i="94"/>
  <c r="J13" i="94"/>
  <c r="I14" i="94"/>
  <c r="J8" i="94"/>
  <c r="E22" i="94"/>
  <c r="I22" i="94" s="1"/>
  <c r="F17" i="94"/>
  <c r="J10" i="94"/>
  <c r="I15" i="94"/>
  <c r="J29" i="94"/>
  <c r="J16" i="94"/>
  <c r="I31" i="94"/>
  <c r="I34" i="94"/>
  <c r="J15" i="94"/>
  <c r="J32" i="94"/>
  <c r="E27" i="94"/>
  <c r="I27" i="94" s="1"/>
  <c r="I20" i="94"/>
  <c r="I11" i="94"/>
  <c r="J11" i="94"/>
  <c r="J30" i="94"/>
  <c r="I35" i="94"/>
  <c r="J9" i="94"/>
  <c r="J33" i="94"/>
  <c r="E7" i="94"/>
  <c r="I8" i="94"/>
  <c r="E24" i="94"/>
  <c r="I24" i="94" s="1"/>
  <c r="I36" i="94"/>
  <c r="J7" i="94" l="1"/>
  <c r="D7" i="94"/>
  <c r="D17" i="94" s="1"/>
  <c r="E17" i="94"/>
  <c r="I17" i="94" s="1"/>
  <c r="I7" i="94"/>
  <c r="J17" i="94"/>
  <c r="J27" i="94"/>
  <c r="J24" i="94"/>
  <c r="J22" i="94"/>
  <c r="D37" i="93" l="1"/>
  <c r="C37" i="93"/>
  <c r="D36" i="93"/>
  <c r="C36" i="93"/>
  <c r="D35" i="93"/>
  <c r="C35" i="93"/>
  <c r="D34" i="93"/>
  <c r="C34" i="93"/>
  <c r="D33" i="93"/>
  <c r="C33" i="93"/>
  <c r="D31" i="93"/>
  <c r="C31" i="93"/>
  <c r="D30" i="93"/>
  <c r="C30" i="93"/>
  <c r="D29" i="93"/>
  <c r="C29" i="93"/>
  <c r="D28" i="93"/>
  <c r="C28" i="93"/>
  <c r="D27" i="93"/>
  <c r="C27" i="93"/>
  <c r="D26" i="93"/>
  <c r="C26" i="93"/>
  <c r="D25" i="93"/>
  <c r="C25" i="93"/>
  <c r="D24" i="93"/>
  <c r="C24" i="93"/>
  <c r="D23" i="93"/>
  <c r="C23" i="93"/>
  <c r="D22" i="93"/>
  <c r="C22" i="93"/>
  <c r="D21" i="93"/>
  <c r="C21" i="93"/>
  <c r="D19" i="93"/>
  <c r="C19" i="93"/>
  <c r="D18" i="93"/>
  <c r="C18" i="93"/>
  <c r="D17" i="93"/>
  <c r="C17" i="93"/>
  <c r="D16" i="93"/>
  <c r="C16" i="93"/>
  <c r="D15" i="93"/>
  <c r="C15" i="93"/>
  <c r="D14" i="93"/>
  <c r="C14" i="93"/>
  <c r="Q13" i="93"/>
  <c r="P13" i="93"/>
  <c r="O13" i="93"/>
  <c r="N13" i="93"/>
  <c r="M13" i="93"/>
  <c r="L13" i="93"/>
  <c r="K13" i="93"/>
  <c r="J13" i="93"/>
  <c r="I13" i="93"/>
  <c r="H13" i="93"/>
  <c r="G13" i="93"/>
  <c r="F13" i="93"/>
  <c r="E13" i="93"/>
  <c r="D13" i="93"/>
  <c r="C13" i="93"/>
  <c r="N13" i="92"/>
  <c r="M13" i="92"/>
  <c r="L13" i="92"/>
  <c r="K13" i="92"/>
  <c r="J13" i="92"/>
  <c r="I13" i="92"/>
  <c r="H13" i="92"/>
  <c r="G13" i="92"/>
  <c r="F13" i="92"/>
  <c r="E13" i="92"/>
  <c r="D13" i="92"/>
  <c r="C13" i="92"/>
  <c r="N37" i="91"/>
  <c r="M37" i="91"/>
  <c r="L37" i="91"/>
  <c r="G37" i="91"/>
  <c r="C37" i="91"/>
  <c r="K37" i="91" s="1"/>
  <c r="N36" i="91"/>
  <c r="M36" i="91"/>
  <c r="L36" i="91"/>
  <c r="G36" i="91"/>
  <c r="C36" i="91"/>
  <c r="K36" i="91" s="1"/>
  <c r="N35" i="91"/>
  <c r="M35" i="91"/>
  <c r="L35" i="91"/>
  <c r="G35" i="91"/>
  <c r="C35" i="91"/>
  <c r="K35" i="91" s="1"/>
  <c r="N34" i="91"/>
  <c r="M34" i="91"/>
  <c r="L34" i="91"/>
  <c r="G34" i="91"/>
  <c r="C34" i="91"/>
  <c r="N33" i="91"/>
  <c r="M33" i="91"/>
  <c r="L33" i="91"/>
  <c r="G33" i="91"/>
  <c r="C33" i="91"/>
  <c r="K33" i="91" s="1"/>
  <c r="N31" i="91"/>
  <c r="M31" i="91"/>
  <c r="L31" i="91"/>
  <c r="G31" i="91"/>
  <c r="C31" i="91"/>
  <c r="N30" i="91"/>
  <c r="M30" i="91"/>
  <c r="L30" i="91"/>
  <c r="G30" i="91"/>
  <c r="C30" i="91"/>
  <c r="K30" i="91" s="1"/>
  <c r="N29" i="91"/>
  <c r="M29" i="91"/>
  <c r="L29" i="91"/>
  <c r="G29" i="91"/>
  <c r="C29" i="91"/>
  <c r="K29" i="91" s="1"/>
  <c r="N28" i="91"/>
  <c r="M28" i="91"/>
  <c r="L28" i="91"/>
  <c r="G28" i="91"/>
  <c r="C28" i="91"/>
  <c r="N27" i="91"/>
  <c r="M27" i="91"/>
  <c r="L27" i="91"/>
  <c r="G27" i="91"/>
  <c r="C27" i="91"/>
  <c r="K27" i="91" s="1"/>
  <c r="N26" i="91"/>
  <c r="M26" i="91"/>
  <c r="L26" i="91"/>
  <c r="G26" i="91"/>
  <c r="C26" i="91"/>
  <c r="N25" i="91"/>
  <c r="M25" i="91"/>
  <c r="L25" i="91"/>
  <c r="G25" i="91"/>
  <c r="C25" i="91"/>
  <c r="K25" i="91" s="1"/>
  <c r="N24" i="91"/>
  <c r="M24" i="91"/>
  <c r="L24" i="91"/>
  <c r="G24" i="91"/>
  <c r="C24" i="91"/>
  <c r="K24" i="91" s="1"/>
  <c r="N23" i="91"/>
  <c r="M23" i="91"/>
  <c r="L23" i="91"/>
  <c r="G23" i="91"/>
  <c r="C23" i="91"/>
  <c r="K23" i="91" s="1"/>
  <c r="N22" i="91"/>
  <c r="M22" i="91"/>
  <c r="L22" i="91"/>
  <c r="G22" i="91"/>
  <c r="C22" i="91"/>
  <c r="K22" i="91" s="1"/>
  <c r="N21" i="91"/>
  <c r="M21" i="91"/>
  <c r="L21" i="91"/>
  <c r="G21" i="91"/>
  <c r="C21" i="91"/>
  <c r="K21" i="91" s="1"/>
  <c r="N19" i="91"/>
  <c r="M19" i="91"/>
  <c r="L19" i="91"/>
  <c r="G19" i="91"/>
  <c r="C19" i="91"/>
  <c r="K19" i="91" s="1"/>
  <c r="N18" i="91"/>
  <c r="M18" i="91"/>
  <c r="L18" i="91"/>
  <c r="G18" i="91"/>
  <c r="K18" i="91" s="1"/>
  <c r="C18" i="91"/>
  <c r="N17" i="91"/>
  <c r="M17" i="91"/>
  <c r="L17" i="91"/>
  <c r="G17" i="91"/>
  <c r="C17" i="91"/>
  <c r="N16" i="91"/>
  <c r="M16" i="91"/>
  <c r="L16" i="91"/>
  <c r="G16" i="91"/>
  <c r="C16" i="91"/>
  <c r="K16" i="91" s="1"/>
  <c r="N15" i="91"/>
  <c r="M15" i="91"/>
  <c r="L15" i="91"/>
  <c r="G15" i="91"/>
  <c r="C15" i="91"/>
  <c r="K15" i="91" s="1"/>
  <c r="N14" i="91"/>
  <c r="M14" i="91"/>
  <c r="L14" i="91"/>
  <c r="G14" i="91"/>
  <c r="C14" i="91"/>
  <c r="K14" i="91" s="1"/>
  <c r="P13" i="91"/>
  <c r="O13" i="91"/>
  <c r="J13" i="91"/>
  <c r="I13" i="91"/>
  <c r="H13" i="91"/>
  <c r="F13" i="91"/>
  <c r="E13" i="91"/>
  <c r="D13" i="91"/>
  <c r="C13" i="91" s="1"/>
  <c r="N12" i="91"/>
  <c r="M12" i="91"/>
  <c r="L12" i="91"/>
  <c r="G12" i="91"/>
  <c r="C12" i="91"/>
  <c r="K12" i="91" s="1"/>
  <c r="N11" i="91"/>
  <c r="M11" i="91"/>
  <c r="L11" i="91"/>
  <c r="G11" i="91"/>
  <c r="C11" i="91"/>
  <c r="K11" i="91" s="1"/>
  <c r="G10" i="91"/>
  <c r="C10" i="91"/>
  <c r="K10" i="91" s="1"/>
  <c r="G9" i="91"/>
  <c r="C9" i="91"/>
  <c r="K9" i="91" s="1"/>
  <c r="G37" i="90"/>
  <c r="C37" i="90"/>
  <c r="G36" i="90"/>
  <c r="C36" i="90"/>
  <c r="G35" i="90"/>
  <c r="C35" i="90"/>
  <c r="G34" i="90"/>
  <c r="C34" i="90"/>
  <c r="G33" i="90"/>
  <c r="C33" i="90"/>
  <c r="G31" i="90"/>
  <c r="C31" i="90"/>
  <c r="G30" i="90"/>
  <c r="C30" i="90"/>
  <c r="G29" i="90"/>
  <c r="C29" i="90"/>
  <c r="G28" i="90"/>
  <c r="C28" i="90"/>
  <c r="G27" i="90"/>
  <c r="C27" i="90"/>
  <c r="G26" i="90"/>
  <c r="C26" i="90"/>
  <c r="G25" i="90"/>
  <c r="C25" i="90"/>
  <c r="G24" i="90"/>
  <c r="C24" i="90"/>
  <c r="G23" i="90"/>
  <c r="C23" i="90"/>
  <c r="G22" i="90"/>
  <c r="C22" i="90"/>
  <c r="G21" i="90"/>
  <c r="C21" i="90"/>
  <c r="G19" i="90"/>
  <c r="C19" i="90"/>
  <c r="G18" i="90"/>
  <c r="C18" i="90"/>
  <c r="G17" i="90"/>
  <c r="C17" i="90"/>
  <c r="G16" i="90"/>
  <c r="C16" i="90"/>
  <c r="G15" i="90"/>
  <c r="C15" i="90"/>
  <c r="G14" i="90"/>
  <c r="C14" i="90"/>
  <c r="I13" i="90"/>
  <c r="H13" i="90"/>
  <c r="G13" i="90" s="1"/>
  <c r="F13" i="90"/>
  <c r="E13" i="90"/>
  <c r="D13" i="90"/>
  <c r="G12" i="90"/>
  <c r="C12" i="90"/>
  <c r="G11" i="90"/>
  <c r="C11" i="90"/>
  <c r="G10" i="90"/>
  <c r="C10" i="90"/>
  <c r="G9" i="90"/>
  <c r="C9" i="90"/>
  <c r="I13" i="89"/>
  <c r="H13" i="89"/>
  <c r="G13" i="89"/>
  <c r="F13" i="89"/>
  <c r="E13" i="89"/>
  <c r="D13" i="89"/>
  <c r="C13" i="89"/>
  <c r="M40" i="88"/>
  <c r="L40" i="88"/>
  <c r="K40" i="88"/>
  <c r="J40" i="88"/>
  <c r="I40" i="88"/>
  <c r="H40" i="88"/>
  <c r="G40" i="88"/>
  <c r="F40" i="88"/>
  <c r="E40" i="88"/>
  <c r="D40" i="88"/>
  <c r="C36" i="88"/>
  <c r="C35" i="88"/>
  <c r="C34" i="88"/>
  <c r="C33" i="88"/>
  <c r="C32" i="88"/>
  <c r="C30" i="88"/>
  <c r="C29" i="88"/>
  <c r="C28" i="88"/>
  <c r="C27" i="88"/>
  <c r="C26" i="88"/>
  <c r="C40" i="88" s="1"/>
  <c r="C25" i="88"/>
  <c r="C24" i="88"/>
  <c r="C23" i="88"/>
  <c r="C22" i="88"/>
  <c r="C21" i="88"/>
  <c r="C20" i="88"/>
  <c r="C18" i="88"/>
  <c r="C17" i="88"/>
  <c r="C16" i="88"/>
  <c r="C15" i="88"/>
  <c r="C14" i="88"/>
  <c r="C13" i="88"/>
  <c r="M12" i="88"/>
  <c r="L12" i="88"/>
  <c r="K12" i="88"/>
  <c r="J12" i="88"/>
  <c r="I12" i="88"/>
  <c r="H12" i="88"/>
  <c r="G12" i="88"/>
  <c r="F12" i="88"/>
  <c r="E12" i="88"/>
  <c r="D12" i="88"/>
  <c r="C12" i="88"/>
  <c r="C11" i="88"/>
  <c r="C10" i="88"/>
  <c r="C9" i="88"/>
  <c r="C8" i="88"/>
  <c r="C37" i="87"/>
  <c r="C36" i="87"/>
  <c r="C35" i="87"/>
  <c r="C34" i="87"/>
  <c r="C33" i="87"/>
  <c r="C31" i="87"/>
  <c r="C30" i="87"/>
  <c r="C29" i="87"/>
  <c r="C28" i="87"/>
  <c r="C27" i="87"/>
  <c r="C26" i="87"/>
  <c r="C25" i="87"/>
  <c r="C24" i="87"/>
  <c r="C23" i="87"/>
  <c r="C22" i="87"/>
  <c r="C21" i="87"/>
  <c r="C19" i="87"/>
  <c r="C18" i="87"/>
  <c r="C17" i="87"/>
  <c r="C16" i="87"/>
  <c r="C15" i="87"/>
  <c r="C14" i="87"/>
  <c r="H13" i="87"/>
  <c r="G13" i="87"/>
  <c r="F13" i="87"/>
  <c r="E13" i="87"/>
  <c r="D13" i="87"/>
  <c r="C13" i="87"/>
  <c r="C12" i="87"/>
  <c r="C11" i="87"/>
  <c r="C10" i="87"/>
  <c r="C9" i="87"/>
  <c r="M13" i="91" l="1"/>
  <c r="N13" i="91"/>
  <c r="K34" i="91"/>
  <c r="K26" i="91"/>
  <c r="K28" i="91"/>
  <c r="K31" i="91"/>
  <c r="L13" i="91"/>
  <c r="K17" i="91"/>
  <c r="C13" i="90"/>
  <c r="G13" i="91"/>
  <c r="K13" i="91" s="1"/>
  <c r="O56" i="86" l="1"/>
  <c r="N56" i="86"/>
  <c r="M56" i="86"/>
  <c r="L56" i="86"/>
  <c r="K56" i="86"/>
  <c r="J56" i="86"/>
  <c r="I56" i="86"/>
  <c r="H56" i="86"/>
  <c r="G56" i="86"/>
  <c r="F56" i="86"/>
  <c r="E56" i="86" s="1"/>
  <c r="E55" i="86"/>
  <c r="E54" i="86"/>
  <c r="E53" i="86"/>
  <c r="E52" i="86"/>
  <c r="E51" i="86"/>
  <c r="E50" i="86"/>
  <c r="E49" i="86"/>
  <c r="E48" i="86"/>
  <c r="E47" i="86"/>
  <c r="E46" i="86"/>
  <c r="E45" i="86"/>
  <c r="E44" i="86"/>
  <c r="E43" i="86"/>
  <c r="E42" i="86"/>
  <c r="E41" i="86"/>
  <c r="E40" i="86"/>
  <c r="E39" i="86"/>
  <c r="E38" i="86"/>
  <c r="E37" i="86"/>
  <c r="E36" i="86"/>
  <c r="E35" i="86"/>
  <c r="E34" i="86"/>
  <c r="E33" i="86"/>
  <c r="E32" i="86"/>
  <c r="E31" i="86"/>
  <c r="E30" i="86"/>
  <c r="E29" i="86"/>
  <c r="E28" i="86"/>
  <c r="E27" i="86"/>
  <c r="E26" i="86"/>
  <c r="E25" i="86"/>
  <c r="E24" i="86"/>
  <c r="E23" i="86"/>
  <c r="E22" i="86"/>
  <c r="E21" i="86"/>
  <c r="E20" i="86"/>
  <c r="E19" i="86"/>
  <c r="E18" i="86"/>
  <c r="E17" i="86"/>
  <c r="E16" i="86"/>
  <c r="E15" i="86"/>
  <c r="E14" i="86"/>
  <c r="E13" i="86"/>
  <c r="E12" i="86"/>
  <c r="E11" i="86"/>
  <c r="E10" i="86"/>
  <c r="E9" i="86"/>
  <c r="E8" i="86"/>
  <c r="E7" i="86"/>
  <c r="E6" i="86"/>
  <c r="K56" i="85"/>
  <c r="I56" i="85"/>
  <c r="G56" i="85"/>
  <c r="E56" i="85"/>
  <c r="K56" i="83"/>
  <c r="I56" i="83"/>
  <c r="G56" i="83"/>
  <c r="E56" i="83"/>
  <c r="L13" i="82" l="1"/>
  <c r="K13" i="82"/>
  <c r="J13" i="82"/>
  <c r="I13" i="82"/>
  <c r="H13" i="82"/>
  <c r="G13" i="82"/>
  <c r="F13" i="82"/>
  <c r="E13" i="82"/>
  <c r="D13" i="82"/>
  <c r="C13" i="82"/>
  <c r="C36" i="81"/>
  <c r="C35" i="81"/>
  <c r="C34" i="81"/>
  <c r="C33" i="81"/>
  <c r="C32" i="81"/>
  <c r="C30" i="81"/>
  <c r="C29" i="81"/>
  <c r="C28" i="81"/>
  <c r="C27" i="81"/>
  <c r="C26" i="81"/>
  <c r="C25" i="81"/>
  <c r="C24" i="81"/>
  <c r="C23" i="81"/>
  <c r="C22" i="81"/>
  <c r="C21" i="81"/>
  <c r="C20" i="81"/>
  <c r="C18" i="81"/>
  <c r="C17" i="81"/>
  <c r="C16" i="81"/>
  <c r="C15" i="81"/>
  <c r="C14" i="81"/>
  <c r="C13" i="81"/>
  <c r="I12" i="81"/>
  <c r="H12" i="81"/>
  <c r="G12" i="81"/>
  <c r="F12" i="81"/>
  <c r="E12" i="81"/>
  <c r="D12" i="81"/>
  <c r="C11" i="81"/>
  <c r="C10" i="81"/>
  <c r="C9" i="81"/>
  <c r="C8" i="81"/>
  <c r="I12" i="80"/>
  <c r="H12" i="80"/>
  <c r="G12" i="80"/>
  <c r="F12" i="80"/>
  <c r="E12" i="80"/>
  <c r="D12" i="80"/>
  <c r="C12" i="80"/>
  <c r="M12" i="79"/>
  <c r="L12" i="79"/>
  <c r="K12" i="79"/>
  <c r="J12" i="79"/>
  <c r="I12" i="79"/>
  <c r="H12" i="79"/>
  <c r="G12" i="79"/>
  <c r="F12" i="79"/>
  <c r="E12" i="79"/>
  <c r="D12" i="79"/>
  <c r="C12" i="79"/>
  <c r="C37" i="78"/>
  <c r="K36" i="75" s="1"/>
  <c r="E36" i="75" s="1"/>
  <c r="C36" i="78"/>
  <c r="K35" i="75" s="1"/>
  <c r="E35" i="75" s="1"/>
  <c r="C35" i="78"/>
  <c r="K34" i="75" s="1"/>
  <c r="E34" i="75" s="1"/>
  <c r="C34" i="75" s="1"/>
  <c r="C34" i="78"/>
  <c r="K33" i="75" s="1"/>
  <c r="E33" i="75" s="1"/>
  <c r="C33" i="78"/>
  <c r="C31" i="78"/>
  <c r="C30" i="78"/>
  <c r="K29" i="75" s="1"/>
  <c r="E29" i="75" s="1"/>
  <c r="C29" i="75" s="1"/>
  <c r="C29" i="78"/>
  <c r="K28" i="75" s="1"/>
  <c r="E28" i="75" s="1"/>
  <c r="C28" i="75" s="1"/>
  <c r="C28" i="78"/>
  <c r="K27" i="75" s="1"/>
  <c r="E27" i="75" s="1"/>
  <c r="C27" i="75" s="1"/>
  <c r="C27" i="78"/>
  <c r="C26" i="78"/>
  <c r="C25" i="78"/>
  <c r="K24" i="75" s="1"/>
  <c r="E24" i="75" s="1"/>
  <c r="C24" i="78"/>
  <c r="C23" i="78"/>
  <c r="C22" i="78"/>
  <c r="K21" i="75" s="1"/>
  <c r="E21" i="75" s="1"/>
  <c r="C21" i="78"/>
  <c r="K20" i="75" s="1"/>
  <c r="E20" i="75" s="1"/>
  <c r="C19" i="78"/>
  <c r="K18" i="75" s="1"/>
  <c r="E18" i="75" s="1"/>
  <c r="C18" i="78"/>
  <c r="K17" i="75" s="1"/>
  <c r="E17" i="75" s="1"/>
  <c r="C17" i="78"/>
  <c r="K16" i="75" s="1"/>
  <c r="E16" i="75" s="1"/>
  <c r="C16" i="78"/>
  <c r="K15" i="75" s="1"/>
  <c r="E15" i="75" s="1"/>
  <c r="C15" i="78"/>
  <c r="K14" i="75" s="1"/>
  <c r="E14" i="75" s="1"/>
  <c r="C14" i="78"/>
  <c r="K13" i="75" s="1"/>
  <c r="K13" i="78"/>
  <c r="J13" i="78"/>
  <c r="I13" i="78"/>
  <c r="H13" i="78"/>
  <c r="G13" i="78"/>
  <c r="F13" i="78"/>
  <c r="E13" i="78"/>
  <c r="D13" i="78"/>
  <c r="C13" i="78"/>
  <c r="J37" i="77"/>
  <c r="J36" i="77"/>
  <c r="H36" i="77"/>
  <c r="F36" i="77"/>
  <c r="D36" i="77"/>
  <c r="J35" i="77"/>
  <c r="H35" i="77"/>
  <c r="F35" i="77"/>
  <c r="D35" i="77"/>
  <c r="J34" i="77"/>
  <c r="H34" i="77"/>
  <c r="F34" i="77"/>
  <c r="D34" i="77"/>
  <c r="J33" i="77"/>
  <c r="H33" i="77"/>
  <c r="F33" i="77"/>
  <c r="D33" i="77"/>
  <c r="J31" i="77"/>
  <c r="H31" i="77"/>
  <c r="F31" i="77"/>
  <c r="D31" i="77"/>
  <c r="J30" i="77"/>
  <c r="H30" i="77"/>
  <c r="F30" i="77"/>
  <c r="D30" i="77"/>
  <c r="J29" i="77"/>
  <c r="H29" i="77"/>
  <c r="F29" i="77"/>
  <c r="D29" i="77"/>
  <c r="J28" i="77"/>
  <c r="H28" i="77"/>
  <c r="F28" i="77"/>
  <c r="D28" i="77"/>
  <c r="J27" i="77"/>
  <c r="H27" i="77"/>
  <c r="F27" i="77"/>
  <c r="D27" i="77"/>
  <c r="J26" i="77"/>
  <c r="H26" i="77"/>
  <c r="F26" i="77"/>
  <c r="D26" i="77"/>
  <c r="J25" i="77"/>
  <c r="H25" i="77"/>
  <c r="F25" i="77"/>
  <c r="D25" i="77"/>
  <c r="J24" i="77"/>
  <c r="H24" i="77"/>
  <c r="F24" i="77"/>
  <c r="D24" i="77"/>
  <c r="J23" i="77"/>
  <c r="H23" i="77"/>
  <c r="F23" i="77"/>
  <c r="D23" i="77"/>
  <c r="J22" i="77"/>
  <c r="H22" i="77"/>
  <c r="F22" i="77"/>
  <c r="D22" i="77"/>
  <c r="J21" i="77"/>
  <c r="H21" i="77"/>
  <c r="F21" i="77"/>
  <c r="D21" i="77"/>
  <c r="J19" i="77"/>
  <c r="H19" i="77"/>
  <c r="F19" i="77"/>
  <c r="D19" i="77"/>
  <c r="J18" i="77"/>
  <c r="H18" i="77"/>
  <c r="F18" i="77"/>
  <c r="D18" i="77"/>
  <c r="J17" i="77"/>
  <c r="H17" i="77"/>
  <c r="F17" i="77"/>
  <c r="D17" i="77"/>
  <c r="J16" i="77"/>
  <c r="H16" i="77"/>
  <c r="F16" i="77"/>
  <c r="D16" i="77"/>
  <c r="J15" i="77"/>
  <c r="H15" i="77"/>
  <c r="F15" i="77"/>
  <c r="D15" i="77"/>
  <c r="J14" i="77"/>
  <c r="H14" i="77"/>
  <c r="F14" i="77"/>
  <c r="D14" i="77"/>
  <c r="I13" i="77"/>
  <c r="G13" i="77"/>
  <c r="E13" i="77"/>
  <c r="C13" i="77"/>
  <c r="I13" i="76"/>
  <c r="J13" i="76" s="1"/>
  <c r="G13" i="76"/>
  <c r="H13" i="76" s="1"/>
  <c r="E13" i="76"/>
  <c r="F13" i="76" s="1"/>
  <c r="C13" i="76"/>
  <c r="D13" i="76" s="1"/>
  <c r="K32" i="75"/>
  <c r="E32" i="75" s="1"/>
  <c r="K30" i="75"/>
  <c r="E30" i="75" s="1"/>
  <c r="K25" i="75"/>
  <c r="E25" i="75" s="1"/>
  <c r="K23" i="75"/>
  <c r="E23" i="75" s="1"/>
  <c r="K22" i="75"/>
  <c r="E22" i="75" s="1"/>
  <c r="I12" i="75"/>
  <c r="J12" i="75" s="1"/>
  <c r="G12" i="75"/>
  <c r="H12" i="75" s="1"/>
  <c r="E11" i="75"/>
  <c r="E10" i="75"/>
  <c r="E9" i="75"/>
  <c r="E8" i="75"/>
  <c r="J13" i="77" l="1"/>
  <c r="F13" i="77"/>
  <c r="D13" i="77"/>
  <c r="H13" i="77"/>
  <c r="C23" i="75"/>
  <c r="C9" i="75"/>
  <c r="C32" i="75"/>
  <c r="C33" i="75"/>
  <c r="C35" i="75"/>
  <c r="C36" i="75"/>
  <c r="C11" i="75"/>
  <c r="C10" i="75"/>
  <c r="C21" i="75"/>
  <c r="C8" i="75"/>
  <c r="C12" i="81"/>
  <c r="C14" i="75"/>
  <c r="C15" i="75"/>
  <c r="C22" i="75"/>
  <c r="C20" i="75"/>
  <c r="C25" i="75"/>
  <c r="C17" i="75"/>
  <c r="C30" i="75"/>
  <c r="C18" i="75"/>
  <c r="C16" i="75"/>
  <c r="C24" i="75"/>
  <c r="E13" i="75"/>
  <c r="K12" i="75"/>
  <c r="E12" i="75" s="1"/>
  <c r="C12" i="75" s="1"/>
  <c r="K26" i="75"/>
  <c r="E26" i="75" l="1"/>
  <c r="C13" i="75"/>
  <c r="C26" i="75" l="1"/>
  <c r="F7" i="73" l="1"/>
  <c r="E56" i="71"/>
  <c r="E51" i="71"/>
  <c r="F51" i="71"/>
  <c r="E52" i="71"/>
  <c r="F52" i="71"/>
  <c r="E53" i="71"/>
  <c r="F53" i="71"/>
  <c r="E54" i="71"/>
  <c r="F54" i="71"/>
  <c r="E55" i="71"/>
  <c r="F55" i="71"/>
  <c r="E46" i="71"/>
  <c r="F46" i="71"/>
  <c r="E47" i="71"/>
  <c r="F47" i="71"/>
  <c r="E48" i="71"/>
  <c r="F48" i="71"/>
  <c r="E49" i="71"/>
  <c r="F49" i="71"/>
  <c r="E50" i="71"/>
  <c r="F50" i="71"/>
  <c r="E45" i="71"/>
  <c r="F45" i="71"/>
  <c r="E44" i="71"/>
  <c r="E41" i="71"/>
  <c r="F41" i="71"/>
  <c r="E42" i="71"/>
  <c r="F42" i="71"/>
  <c r="E43" i="71"/>
  <c r="F43" i="71"/>
  <c r="F44" i="71"/>
  <c r="E39" i="71"/>
  <c r="F39" i="71"/>
  <c r="E40" i="71"/>
  <c r="F40" i="71"/>
  <c r="E36" i="71"/>
  <c r="F36" i="71"/>
  <c r="E37" i="71"/>
  <c r="F37" i="71"/>
  <c r="E38" i="71"/>
  <c r="F38" i="71"/>
  <c r="E35" i="71"/>
  <c r="F35" i="71"/>
  <c r="E25" i="71"/>
  <c r="F25" i="71"/>
  <c r="E26" i="71"/>
  <c r="F26" i="71"/>
  <c r="E27" i="71"/>
  <c r="F27" i="71"/>
  <c r="E28" i="71"/>
  <c r="F28" i="71"/>
  <c r="E29" i="71"/>
  <c r="F29" i="71"/>
  <c r="E30" i="71"/>
  <c r="F30" i="71"/>
  <c r="E31" i="71"/>
  <c r="F31" i="71"/>
  <c r="E32" i="71"/>
  <c r="F32" i="71"/>
  <c r="E33" i="71"/>
  <c r="F33" i="71"/>
  <c r="E34" i="71"/>
  <c r="F34" i="71"/>
  <c r="E20" i="71"/>
  <c r="F20" i="71"/>
  <c r="E21" i="71"/>
  <c r="F21" i="71"/>
  <c r="E22" i="71"/>
  <c r="F22" i="71"/>
  <c r="E23" i="71"/>
  <c r="F23" i="71"/>
  <c r="E24" i="71"/>
  <c r="F24" i="71"/>
  <c r="E15" i="71"/>
  <c r="F15" i="71"/>
  <c r="E16" i="71"/>
  <c r="F16" i="71"/>
  <c r="E17" i="71"/>
  <c r="F17" i="71"/>
  <c r="E18" i="71"/>
  <c r="F18" i="71"/>
  <c r="E19" i="71"/>
  <c r="F19" i="71"/>
  <c r="E10" i="71"/>
  <c r="F10" i="71"/>
  <c r="E11" i="71"/>
  <c r="F11" i="71"/>
  <c r="E12" i="71"/>
  <c r="F12" i="71"/>
  <c r="E13" i="71"/>
  <c r="F13" i="71"/>
  <c r="E14" i="71"/>
  <c r="F14" i="71"/>
  <c r="E7" i="71"/>
  <c r="F7" i="71"/>
  <c r="E8" i="71"/>
  <c r="F8" i="71"/>
  <c r="E9" i="71"/>
  <c r="F9" i="71"/>
  <c r="E6" i="71"/>
  <c r="F6" i="71"/>
  <c r="T56" i="71"/>
  <c r="S56" i="71"/>
  <c r="R56" i="71"/>
  <c r="Q56" i="71"/>
  <c r="P56" i="71"/>
  <c r="O56" i="71"/>
  <c r="N56" i="71"/>
  <c r="M56" i="71"/>
  <c r="F63" i="73"/>
  <c r="E63" i="73"/>
  <c r="F62" i="73"/>
  <c r="E62" i="73"/>
  <c r="F61" i="73"/>
  <c r="E61" i="73"/>
  <c r="F60" i="73"/>
  <c r="E60" i="73"/>
  <c r="F59" i="73"/>
  <c r="E59" i="73"/>
  <c r="F58" i="73"/>
  <c r="E58" i="73"/>
  <c r="V57" i="73"/>
  <c r="U57" i="73"/>
  <c r="T57" i="73"/>
  <c r="S57" i="73"/>
  <c r="R57" i="73"/>
  <c r="Q57" i="73"/>
  <c r="P57" i="73"/>
  <c r="O57" i="73"/>
  <c r="N57" i="73"/>
  <c r="M57" i="73"/>
  <c r="L57" i="73"/>
  <c r="K57" i="73"/>
  <c r="J57" i="73"/>
  <c r="I57" i="73"/>
  <c r="H57" i="73"/>
  <c r="F57" i="73" s="1"/>
  <c r="G57" i="73"/>
  <c r="F56" i="73"/>
  <c r="E56" i="73"/>
  <c r="F55" i="73"/>
  <c r="E55" i="73"/>
  <c r="F54" i="73"/>
  <c r="E54" i="73"/>
  <c r="F53" i="73"/>
  <c r="E53" i="73"/>
  <c r="F52" i="73"/>
  <c r="E52" i="73"/>
  <c r="F51" i="73"/>
  <c r="E51" i="73"/>
  <c r="F50" i="73"/>
  <c r="E50" i="73"/>
  <c r="F49" i="73"/>
  <c r="E49" i="73"/>
  <c r="F48" i="73"/>
  <c r="E48" i="73"/>
  <c r="F47" i="73"/>
  <c r="E47" i="73"/>
  <c r="F46" i="73"/>
  <c r="E46" i="73"/>
  <c r="F45" i="73"/>
  <c r="E45" i="73"/>
  <c r="F44" i="73"/>
  <c r="E44" i="73"/>
  <c r="F43" i="73"/>
  <c r="E43" i="73"/>
  <c r="F42" i="73"/>
  <c r="E42" i="73"/>
  <c r="F41" i="73"/>
  <c r="E41" i="73"/>
  <c r="F40" i="73"/>
  <c r="E40" i="73"/>
  <c r="F39" i="73"/>
  <c r="E39" i="73"/>
  <c r="F38" i="73"/>
  <c r="E38" i="73"/>
  <c r="F37" i="73"/>
  <c r="E37" i="73"/>
  <c r="F36" i="73"/>
  <c r="E36" i="73"/>
  <c r="F35" i="73"/>
  <c r="E35" i="73"/>
  <c r="F34" i="73"/>
  <c r="E34" i="73"/>
  <c r="F33" i="73"/>
  <c r="E33" i="73"/>
  <c r="F32" i="73"/>
  <c r="E32" i="73"/>
  <c r="F31" i="73"/>
  <c r="E31" i="73"/>
  <c r="F30" i="73"/>
  <c r="E30" i="73"/>
  <c r="F29" i="73"/>
  <c r="E29" i="73"/>
  <c r="F28" i="73"/>
  <c r="E28" i="73"/>
  <c r="F27" i="73"/>
  <c r="E27" i="73"/>
  <c r="F26" i="73"/>
  <c r="E26" i="73"/>
  <c r="F25" i="73"/>
  <c r="E25" i="73"/>
  <c r="F24" i="73"/>
  <c r="E24" i="73"/>
  <c r="F23" i="73"/>
  <c r="E23" i="73"/>
  <c r="F22" i="73"/>
  <c r="E22" i="73"/>
  <c r="F21" i="73"/>
  <c r="E21" i="73"/>
  <c r="F20" i="73"/>
  <c r="E20" i="73"/>
  <c r="F19" i="73"/>
  <c r="E19" i="73"/>
  <c r="F18" i="73"/>
  <c r="E18" i="73"/>
  <c r="F17" i="73"/>
  <c r="E17" i="73"/>
  <c r="F16" i="73"/>
  <c r="E16" i="73"/>
  <c r="F15" i="73"/>
  <c r="E15" i="73"/>
  <c r="F14" i="73"/>
  <c r="E14" i="73"/>
  <c r="F13" i="73"/>
  <c r="E13" i="73"/>
  <c r="F12" i="73"/>
  <c r="E12" i="73"/>
  <c r="F11" i="73"/>
  <c r="E11" i="73"/>
  <c r="F10" i="73"/>
  <c r="E10" i="73"/>
  <c r="F9" i="73"/>
  <c r="E9" i="73"/>
  <c r="F8" i="73"/>
  <c r="E8" i="73"/>
  <c r="E7" i="73"/>
  <c r="L56" i="71"/>
  <c r="K56" i="71"/>
  <c r="J56" i="71"/>
  <c r="I56" i="71"/>
  <c r="H56" i="71"/>
  <c r="G56" i="71"/>
  <c r="F56" i="71"/>
  <c r="K10" i="70"/>
  <c r="L10" i="70" s="1"/>
  <c r="I10" i="70"/>
  <c r="J10" i="70" s="1"/>
  <c r="G10" i="70"/>
  <c r="H10" i="70" s="1"/>
  <c r="E10" i="70"/>
  <c r="F10" i="70" s="1"/>
  <c r="C10" i="70"/>
  <c r="D10" i="70" s="1"/>
  <c r="G10" i="69"/>
  <c r="H10" i="69" s="1"/>
  <c r="E10" i="69"/>
  <c r="F10" i="69" s="1"/>
  <c r="C10" i="69"/>
  <c r="D10" i="69" s="1"/>
  <c r="E57" i="73" l="1"/>
  <c r="G9" i="68"/>
  <c r="F9" i="68"/>
  <c r="E9" i="68"/>
  <c r="D7" i="68"/>
  <c r="D9" i="68" s="1"/>
  <c r="C7" i="68"/>
  <c r="C9" i="68" s="1"/>
  <c r="F54" i="67"/>
  <c r="E54" i="67"/>
  <c r="W58" i="65"/>
  <c r="V58" i="65"/>
  <c r="U58" i="65"/>
  <c r="T58" i="65"/>
  <c r="S58" i="65"/>
  <c r="R58" i="65"/>
  <c r="Q58" i="65"/>
  <c r="P58" i="65"/>
  <c r="O58" i="65"/>
  <c r="N58" i="65"/>
  <c r="M58" i="65"/>
  <c r="L58" i="65"/>
  <c r="K58" i="65"/>
  <c r="J58" i="65"/>
  <c r="I58" i="65"/>
  <c r="H58" i="65"/>
  <c r="G53" i="65"/>
  <c r="AA53" i="65" s="1"/>
  <c r="F53" i="65"/>
  <c r="Z53" i="65" s="1"/>
  <c r="G52" i="65"/>
  <c r="AA52" i="65" s="1"/>
  <c r="F52" i="65"/>
  <c r="Z52" i="65" s="1"/>
  <c r="G51" i="65"/>
  <c r="AA51" i="65" s="1"/>
  <c r="F51" i="65"/>
  <c r="Z51" i="65" s="1"/>
  <c r="G50" i="65"/>
  <c r="AA50" i="65" s="1"/>
  <c r="F50" i="65"/>
  <c r="Z50" i="65" s="1"/>
  <c r="G49" i="65"/>
  <c r="AA49" i="65" s="1"/>
  <c r="F49" i="65"/>
  <c r="Z49" i="65" s="1"/>
  <c r="G48" i="65"/>
  <c r="G58" i="65" s="1"/>
  <c r="F48" i="65"/>
  <c r="F58" i="65" s="1"/>
  <c r="W47" i="65"/>
  <c r="V47" i="65"/>
  <c r="U47" i="65"/>
  <c r="T47" i="65"/>
  <c r="S47" i="65"/>
  <c r="R47" i="65"/>
  <c r="Q47" i="65"/>
  <c r="P47" i="65"/>
  <c r="O47" i="65"/>
  <c r="N47" i="65"/>
  <c r="M47" i="65"/>
  <c r="L47" i="65"/>
  <c r="K47" i="65"/>
  <c r="J47" i="65"/>
  <c r="I47" i="65"/>
  <c r="G47" i="65" s="1"/>
  <c r="AA47" i="65" s="1"/>
  <c r="H47" i="65"/>
  <c r="F47" i="65" s="1"/>
  <c r="Z47" i="65" s="1"/>
  <c r="G46" i="65"/>
  <c r="AA46" i="65" s="1"/>
  <c r="F46" i="65"/>
  <c r="Z46" i="65" s="1"/>
  <c r="G45" i="65"/>
  <c r="AA45" i="65" s="1"/>
  <c r="F45" i="65"/>
  <c r="Z45" i="65" s="1"/>
  <c r="G44" i="65"/>
  <c r="AA44" i="65" s="1"/>
  <c r="F44" i="65"/>
  <c r="Z44" i="65" s="1"/>
  <c r="G43" i="65"/>
  <c r="AA43" i="65" s="1"/>
  <c r="F43" i="65"/>
  <c r="Z43" i="65" s="1"/>
  <c r="G42" i="65"/>
  <c r="AA42" i="65" s="1"/>
  <c r="F42" i="65"/>
  <c r="Z42" i="65" s="1"/>
  <c r="G41" i="65"/>
  <c r="AA41" i="65" s="1"/>
  <c r="F41" i="65"/>
  <c r="Z41" i="65" s="1"/>
  <c r="G40" i="65"/>
  <c r="AA40" i="65" s="1"/>
  <c r="F40" i="65"/>
  <c r="Z40" i="65" s="1"/>
  <c r="G39" i="65"/>
  <c r="AA39" i="65" s="1"/>
  <c r="F39" i="65"/>
  <c r="Z39" i="65" s="1"/>
  <c r="G38" i="65"/>
  <c r="AA38" i="65" s="1"/>
  <c r="F38" i="65"/>
  <c r="Z38" i="65" s="1"/>
  <c r="G37" i="65"/>
  <c r="AA37" i="65" s="1"/>
  <c r="F37" i="65"/>
  <c r="Z37" i="65" s="1"/>
  <c r="G36" i="65"/>
  <c r="AA36" i="65" s="1"/>
  <c r="F36" i="65"/>
  <c r="Z36" i="65" s="1"/>
  <c r="G35" i="65"/>
  <c r="AA35" i="65" s="1"/>
  <c r="F35" i="65"/>
  <c r="Z35" i="65" s="1"/>
  <c r="G34" i="65"/>
  <c r="AA34" i="65" s="1"/>
  <c r="F34" i="65"/>
  <c r="Z34" i="65" s="1"/>
  <c r="G33" i="65"/>
  <c r="AA33" i="65" s="1"/>
  <c r="F33" i="65"/>
  <c r="Z33" i="65" s="1"/>
  <c r="G32" i="65"/>
  <c r="AA32" i="65" s="1"/>
  <c r="F32" i="65"/>
  <c r="Z32" i="65" s="1"/>
  <c r="G31" i="65"/>
  <c r="AA31" i="65" s="1"/>
  <c r="F31" i="65"/>
  <c r="Z31" i="65" s="1"/>
  <c r="G30" i="65"/>
  <c r="AA30" i="65" s="1"/>
  <c r="F30" i="65"/>
  <c r="Z30" i="65" s="1"/>
  <c r="G29" i="65"/>
  <c r="AA29" i="65" s="1"/>
  <c r="F29" i="65"/>
  <c r="Z29" i="65" s="1"/>
  <c r="G28" i="65"/>
  <c r="AA28" i="65" s="1"/>
  <c r="F28" i="65"/>
  <c r="Z28" i="65" s="1"/>
  <c r="G27" i="65"/>
  <c r="AA27" i="65" s="1"/>
  <c r="F27" i="65"/>
  <c r="Z27" i="65" s="1"/>
  <c r="Z26" i="65"/>
  <c r="G26" i="65"/>
  <c r="AA26" i="65" s="1"/>
  <c r="F26" i="65"/>
  <c r="G25" i="65"/>
  <c r="AA25" i="65" s="1"/>
  <c r="F25" i="65"/>
  <c r="Z25" i="65" s="1"/>
  <c r="G24" i="65"/>
  <c r="AA24" i="65" s="1"/>
  <c r="F24" i="65"/>
  <c r="Z24" i="65" s="1"/>
  <c r="G23" i="65"/>
  <c r="AA23" i="65" s="1"/>
  <c r="F23" i="65"/>
  <c r="Z23" i="65" s="1"/>
  <c r="G22" i="65"/>
  <c r="AA22" i="65" s="1"/>
  <c r="F22" i="65"/>
  <c r="Z22" i="65" s="1"/>
  <c r="G21" i="65"/>
  <c r="AA21" i="65" s="1"/>
  <c r="F21" i="65"/>
  <c r="Z21" i="65" s="1"/>
  <c r="G20" i="65"/>
  <c r="AA20" i="65" s="1"/>
  <c r="F20" i="65"/>
  <c r="Z20" i="65" s="1"/>
  <c r="G19" i="65"/>
  <c r="AA19" i="65" s="1"/>
  <c r="F19" i="65"/>
  <c r="Z19" i="65" s="1"/>
  <c r="G18" i="65"/>
  <c r="AA18" i="65" s="1"/>
  <c r="F18" i="65"/>
  <c r="Z18" i="65" s="1"/>
  <c r="G17" i="65"/>
  <c r="AA17" i="65" s="1"/>
  <c r="F17" i="65"/>
  <c r="Z17" i="65" s="1"/>
  <c r="G16" i="65"/>
  <c r="AA16" i="65" s="1"/>
  <c r="F16" i="65"/>
  <c r="Z16" i="65" s="1"/>
  <c r="G15" i="65"/>
  <c r="AA15" i="65" s="1"/>
  <c r="F15" i="65"/>
  <c r="Z15" i="65" s="1"/>
  <c r="G14" i="65"/>
  <c r="AA14" i="65" s="1"/>
  <c r="F14" i="65"/>
  <c r="Z14" i="65" s="1"/>
  <c r="G13" i="65"/>
  <c r="AA13" i="65" s="1"/>
  <c r="F13" i="65"/>
  <c r="Z13" i="65" s="1"/>
  <c r="G12" i="65"/>
  <c r="AA12" i="65" s="1"/>
  <c r="F12" i="65"/>
  <c r="Z12" i="65" s="1"/>
  <c r="G11" i="65"/>
  <c r="AA11" i="65" s="1"/>
  <c r="F11" i="65"/>
  <c r="Z11" i="65" s="1"/>
  <c r="G10" i="65"/>
  <c r="AA10" i="65" s="1"/>
  <c r="F10" i="65"/>
  <c r="Z10" i="65" s="1"/>
  <c r="G9" i="65"/>
  <c r="AA9" i="65" s="1"/>
  <c r="F9" i="65"/>
  <c r="Z9" i="65" s="1"/>
  <c r="G8" i="65"/>
  <c r="AA8" i="65" s="1"/>
  <c r="F8" i="65"/>
  <c r="Z8" i="65" s="1"/>
  <c r="G7" i="65"/>
  <c r="AA7" i="65" s="1"/>
  <c r="F7" i="65"/>
  <c r="Z7" i="65" s="1"/>
  <c r="G6" i="65"/>
  <c r="AA6" i="65" s="1"/>
  <c r="F6" i="65"/>
  <c r="Z6" i="65" s="1"/>
  <c r="G53" i="63"/>
  <c r="AA53" i="63" s="1"/>
  <c r="F53" i="63"/>
  <c r="Z53" i="63" s="1"/>
  <c r="G52" i="63"/>
  <c r="AA52" i="63" s="1"/>
  <c r="F52" i="63"/>
  <c r="Z52" i="63" s="1"/>
  <c r="G51" i="63"/>
  <c r="AA51" i="63" s="1"/>
  <c r="F51" i="63"/>
  <c r="Z51" i="63" s="1"/>
  <c r="G50" i="63"/>
  <c r="AA50" i="63" s="1"/>
  <c r="F50" i="63"/>
  <c r="Z50" i="63" s="1"/>
  <c r="G49" i="63"/>
  <c r="AA49" i="63" s="1"/>
  <c r="F49" i="63"/>
  <c r="Z49" i="63" s="1"/>
  <c r="G48" i="63"/>
  <c r="AA48" i="63" s="1"/>
  <c r="F48" i="63"/>
  <c r="Z48" i="63" s="1"/>
  <c r="G47" i="63"/>
  <c r="AA47" i="63" s="1"/>
  <c r="F47" i="63"/>
  <c r="Z47" i="63" s="1"/>
  <c r="G46" i="63"/>
  <c r="AA46" i="63" s="1"/>
  <c r="F46" i="63"/>
  <c r="Z46" i="63" s="1"/>
  <c r="G45" i="63"/>
  <c r="AA45" i="63" s="1"/>
  <c r="F45" i="63"/>
  <c r="Z45" i="63" s="1"/>
  <c r="G44" i="63"/>
  <c r="AA44" i="63" s="1"/>
  <c r="F44" i="63"/>
  <c r="Z44" i="63" s="1"/>
  <c r="G43" i="63"/>
  <c r="AA43" i="63" s="1"/>
  <c r="F43" i="63"/>
  <c r="Z43" i="63" s="1"/>
  <c r="G42" i="63"/>
  <c r="AA42" i="63" s="1"/>
  <c r="F42" i="63"/>
  <c r="Z42" i="63" s="1"/>
  <c r="G41" i="63"/>
  <c r="AA41" i="63" s="1"/>
  <c r="F41" i="63"/>
  <c r="Z41" i="63" s="1"/>
  <c r="G40" i="63"/>
  <c r="AA40" i="63" s="1"/>
  <c r="F40" i="63"/>
  <c r="Z40" i="63" s="1"/>
  <c r="G39" i="63"/>
  <c r="AA39" i="63" s="1"/>
  <c r="F39" i="63"/>
  <c r="Z39" i="63" s="1"/>
  <c r="G38" i="63"/>
  <c r="AA38" i="63" s="1"/>
  <c r="F38" i="63"/>
  <c r="Z38" i="63" s="1"/>
  <c r="G37" i="63"/>
  <c r="AA37" i="63" s="1"/>
  <c r="F37" i="63"/>
  <c r="Z37" i="63" s="1"/>
  <c r="G36" i="63"/>
  <c r="AA36" i="63" s="1"/>
  <c r="F36" i="63"/>
  <c r="Z36" i="63" s="1"/>
  <c r="G35" i="63"/>
  <c r="AA35" i="63" s="1"/>
  <c r="F35" i="63"/>
  <c r="Z35" i="63" s="1"/>
  <c r="G34" i="63"/>
  <c r="AA34" i="63" s="1"/>
  <c r="F34" i="63"/>
  <c r="Z34" i="63" s="1"/>
  <c r="G33" i="63"/>
  <c r="AA33" i="63" s="1"/>
  <c r="F33" i="63"/>
  <c r="Z33" i="63" s="1"/>
  <c r="G32" i="63"/>
  <c r="AA32" i="63" s="1"/>
  <c r="F32" i="63"/>
  <c r="Z32" i="63" s="1"/>
  <c r="G31" i="63"/>
  <c r="AA31" i="63" s="1"/>
  <c r="F31" i="63"/>
  <c r="Z31" i="63" s="1"/>
  <c r="G30" i="63"/>
  <c r="AA30" i="63" s="1"/>
  <c r="F30" i="63"/>
  <c r="Z30" i="63" s="1"/>
  <c r="G29" i="63"/>
  <c r="AA29" i="63" s="1"/>
  <c r="F29" i="63"/>
  <c r="Z29" i="63" s="1"/>
  <c r="G28" i="63"/>
  <c r="AA28" i="63" s="1"/>
  <c r="F28" i="63"/>
  <c r="Z28" i="63" s="1"/>
  <c r="G27" i="63"/>
  <c r="AA27" i="63" s="1"/>
  <c r="F27" i="63"/>
  <c r="Z27" i="63" s="1"/>
  <c r="G26" i="63"/>
  <c r="AA26" i="63" s="1"/>
  <c r="F26" i="63"/>
  <c r="Z26" i="63" s="1"/>
  <c r="G25" i="63"/>
  <c r="AA25" i="63" s="1"/>
  <c r="F25" i="63"/>
  <c r="Z25" i="63" s="1"/>
  <c r="AA24" i="63"/>
  <c r="G24" i="63"/>
  <c r="F24" i="63"/>
  <c r="Z24" i="63" s="1"/>
  <c r="G23" i="63"/>
  <c r="AA23" i="63" s="1"/>
  <c r="F23" i="63"/>
  <c r="Z23" i="63" s="1"/>
  <c r="G22" i="63"/>
  <c r="AA22" i="63" s="1"/>
  <c r="F22" i="63"/>
  <c r="Z22" i="63" s="1"/>
  <c r="G21" i="63"/>
  <c r="AA21" i="63" s="1"/>
  <c r="F21" i="63"/>
  <c r="Z21" i="63" s="1"/>
  <c r="G20" i="63"/>
  <c r="AA20" i="63" s="1"/>
  <c r="F20" i="63"/>
  <c r="Z20" i="63" s="1"/>
  <c r="G19" i="63"/>
  <c r="AA19" i="63" s="1"/>
  <c r="F19" i="63"/>
  <c r="Z19" i="63" s="1"/>
  <c r="G18" i="63"/>
  <c r="AA18" i="63" s="1"/>
  <c r="F18" i="63"/>
  <c r="Z18" i="63" s="1"/>
  <c r="G17" i="63"/>
  <c r="AA17" i="63" s="1"/>
  <c r="F17" i="63"/>
  <c r="Z17" i="63" s="1"/>
  <c r="G16" i="63"/>
  <c r="AA16" i="63" s="1"/>
  <c r="F16" i="63"/>
  <c r="Z16" i="63" s="1"/>
  <c r="G15" i="63"/>
  <c r="AA15" i="63" s="1"/>
  <c r="F15" i="63"/>
  <c r="Z15" i="63" s="1"/>
  <c r="G14" i="63"/>
  <c r="AA14" i="63" s="1"/>
  <c r="F14" i="63"/>
  <c r="Z14" i="63" s="1"/>
  <c r="G13" i="63"/>
  <c r="AA13" i="63" s="1"/>
  <c r="F13" i="63"/>
  <c r="Z13" i="63" s="1"/>
  <c r="G12" i="63"/>
  <c r="AA12" i="63" s="1"/>
  <c r="F12" i="63"/>
  <c r="Z12" i="63" s="1"/>
  <c r="G11" i="63"/>
  <c r="AA11" i="63" s="1"/>
  <c r="F11" i="63"/>
  <c r="Z11" i="63" s="1"/>
  <c r="G10" i="63"/>
  <c r="AA10" i="63" s="1"/>
  <c r="F10" i="63"/>
  <c r="Z10" i="63" s="1"/>
  <c r="G9" i="63"/>
  <c r="AA9" i="63" s="1"/>
  <c r="F9" i="63"/>
  <c r="Z9" i="63" s="1"/>
  <c r="AA8" i="63"/>
  <c r="G8" i="63"/>
  <c r="F8" i="63"/>
  <c r="Z8" i="63" s="1"/>
  <c r="G7" i="63"/>
  <c r="AA7" i="63" s="1"/>
  <c r="F7" i="63"/>
  <c r="Z7" i="63" s="1"/>
  <c r="G6" i="63"/>
  <c r="AA6" i="63" s="1"/>
  <c r="F6" i="63"/>
  <c r="Z6" i="63" s="1"/>
  <c r="F36" i="62"/>
  <c r="E36" i="62"/>
  <c r="F35" i="62"/>
  <c r="E35" i="62"/>
  <c r="F34" i="62"/>
  <c r="E34" i="62"/>
  <c r="F33" i="62"/>
  <c r="E33" i="62"/>
  <c r="F32" i="62"/>
  <c r="E32" i="62"/>
  <c r="F31" i="62"/>
  <c r="E31" i="62"/>
  <c r="F30" i="62"/>
  <c r="E30" i="62"/>
  <c r="F29" i="62"/>
  <c r="E29" i="62"/>
  <c r="F28" i="62"/>
  <c r="E28" i="62"/>
  <c r="F27" i="62"/>
  <c r="E27" i="62"/>
  <c r="F26" i="62"/>
  <c r="E26" i="62"/>
  <c r="F25" i="62"/>
  <c r="E25" i="62"/>
  <c r="F24" i="62"/>
  <c r="E24" i="62"/>
  <c r="F23" i="62"/>
  <c r="E23" i="62"/>
  <c r="F22" i="62"/>
  <c r="E22" i="62"/>
  <c r="V21" i="62"/>
  <c r="V17" i="62" s="1"/>
  <c r="U21" i="62"/>
  <c r="U17" i="62" s="1"/>
  <c r="T21" i="62"/>
  <c r="T17" i="62" s="1"/>
  <c r="S21" i="62"/>
  <c r="S17" i="62" s="1"/>
  <c r="R21" i="62"/>
  <c r="Q21" i="62"/>
  <c r="P21" i="62"/>
  <c r="O21" i="62"/>
  <c r="N21" i="62"/>
  <c r="M21" i="62"/>
  <c r="L21" i="62"/>
  <c r="L17" i="62" s="1"/>
  <c r="K21" i="62"/>
  <c r="K17" i="62" s="1"/>
  <c r="J21" i="62"/>
  <c r="J17" i="62" s="1"/>
  <c r="I21" i="62"/>
  <c r="I17" i="62" s="1"/>
  <c r="H21" i="62"/>
  <c r="H17" i="62" s="1"/>
  <c r="G21" i="62"/>
  <c r="G17" i="62" s="1"/>
  <c r="F20" i="62"/>
  <c r="E20" i="62"/>
  <c r="V19" i="62"/>
  <c r="U19" i="62"/>
  <c r="T19" i="62"/>
  <c r="S19" i="62"/>
  <c r="R19" i="62"/>
  <c r="Q19" i="62"/>
  <c r="P19" i="62"/>
  <c r="O19" i="62"/>
  <c r="N19" i="62"/>
  <c r="M19" i="62"/>
  <c r="L19" i="62"/>
  <c r="K19" i="62"/>
  <c r="J19" i="62"/>
  <c r="I19" i="62"/>
  <c r="H19" i="62"/>
  <c r="G19" i="62"/>
  <c r="F19" i="62"/>
  <c r="E19" i="62"/>
  <c r="F18" i="62"/>
  <c r="E18" i="62"/>
  <c r="R17" i="62"/>
  <c r="Q17" i="62"/>
  <c r="P17" i="62"/>
  <c r="O17" i="62"/>
  <c r="N17" i="62"/>
  <c r="M17" i="62"/>
  <c r="R13" i="62"/>
  <c r="F10" i="62"/>
  <c r="E10" i="62"/>
  <c r="F9" i="62"/>
  <c r="E9" i="62"/>
  <c r="V8" i="62"/>
  <c r="U8" i="62"/>
  <c r="T8" i="62"/>
  <c r="S8" i="62"/>
  <c r="R8" i="62"/>
  <c r="Q8" i="62"/>
  <c r="P8" i="62"/>
  <c r="O8" i="62"/>
  <c r="N8" i="62"/>
  <c r="M8" i="62"/>
  <c r="L8" i="62"/>
  <c r="K8" i="62"/>
  <c r="J8" i="62"/>
  <c r="I8" i="62"/>
  <c r="H8" i="62"/>
  <c r="G8" i="62"/>
  <c r="F8" i="62"/>
  <c r="E8" i="62"/>
  <c r="F7" i="62"/>
  <c r="E7" i="62"/>
  <c r="V6" i="62"/>
  <c r="U6" i="62"/>
  <c r="T6" i="62"/>
  <c r="S6" i="62"/>
  <c r="R6" i="62"/>
  <c r="Q6" i="62"/>
  <c r="P6" i="62"/>
  <c r="O6" i="62"/>
  <c r="N6" i="62"/>
  <c r="M6" i="62"/>
  <c r="L6" i="62"/>
  <c r="K6" i="62"/>
  <c r="J6" i="62"/>
  <c r="I6" i="62"/>
  <c r="H6" i="62"/>
  <c r="F6" i="62" s="1"/>
  <c r="G6" i="62"/>
  <c r="E6" i="62" s="1"/>
  <c r="M40" i="61"/>
  <c r="L40" i="61"/>
  <c r="K40" i="61"/>
  <c r="J40" i="61"/>
  <c r="I40" i="61"/>
  <c r="H40" i="61"/>
  <c r="G40" i="61"/>
  <c r="F40" i="61"/>
  <c r="M39" i="61"/>
  <c r="L39" i="61"/>
  <c r="K39" i="61"/>
  <c r="J39" i="61"/>
  <c r="I39" i="61"/>
  <c r="H39" i="61"/>
  <c r="G39" i="61"/>
  <c r="F39" i="61"/>
  <c r="D37" i="61"/>
  <c r="D36" i="61"/>
  <c r="D34" i="61"/>
  <c r="M33" i="61"/>
  <c r="L33" i="61"/>
  <c r="K33" i="61"/>
  <c r="J33" i="61"/>
  <c r="I33" i="61"/>
  <c r="H33" i="61"/>
  <c r="G33" i="61"/>
  <c r="F33" i="61"/>
  <c r="M32" i="61"/>
  <c r="L32" i="61"/>
  <c r="K32" i="61"/>
  <c r="J32" i="61"/>
  <c r="I32" i="61"/>
  <c r="H32" i="61"/>
  <c r="G32" i="61"/>
  <c r="F32" i="61"/>
  <c r="M31" i="61"/>
  <c r="L31" i="61"/>
  <c r="K31" i="61"/>
  <c r="J31" i="61"/>
  <c r="I31" i="61"/>
  <c r="H31" i="61"/>
  <c r="G31" i="61"/>
  <c r="F31" i="61"/>
  <c r="D30" i="61"/>
  <c r="D29" i="61"/>
  <c r="D32" i="61" s="1"/>
  <c r="D28" i="61"/>
  <c r="D27" i="61"/>
  <c r="K23" i="61"/>
  <c r="D16" i="61"/>
  <c r="D15" i="61"/>
  <c r="D13" i="61"/>
  <c r="D9" i="61"/>
  <c r="D8" i="61"/>
  <c r="D7" i="61"/>
  <c r="D6" i="61"/>
  <c r="M56" i="55"/>
  <c r="M55" i="55"/>
  <c r="M54" i="55"/>
  <c r="M53" i="55"/>
  <c r="M52" i="55"/>
  <c r="M51" i="55"/>
  <c r="M50" i="55"/>
  <c r="M49" i="55"/>
  <c r="M48" i="55"/>
  <c r="M47" i="55"/>
  <c r="M46" i="55"/>
  <c r="U45" i="55"/>
  <c r="T45" i="55"/>
  <c r="S45" i="55"/>
  <c r="R45" i="55"/>
  <c r="Q45" i="55"/>
  <c r="P45" i="55"/>
  <c r="O45" i="55"/>
  <c r="N45" i="55"/>
  <c r="M45" i="55"/>
  <c r="L45" i="55"/>
  <c r="K45" i="55"/>
  <c r="J45" i="55"/>
  <c r="U44" i="55"/>
  <c r="T44" i="55"/>
  <c r="S44" i="55"/>
  <c r="R44" i="55"/>
  <c r="Q44" i="55"/>
  <c r="P44" i="55"/>
  <c r="O44" i="55"/>
  <c r="N44" i="55"/>
  <c r="M44" i="55"/>
  <c r="L44" i="55"/>
  <c r="K44" i="55"/>
  <c r="J44" i="55"/>
  <c r="M43" i="55"/>
  <c r="M42" i="55"/>
  <c r="M16" i="55" s="1"/>
  <c r="M41" i="55"/>
  <c r="M40" i="55"/>
  <c r="M39" i="55"/>
  <c r="M38" i="55"/>
  <c r="M12" i="55" s="1"/>
  <c r="M37" i="55"/>
  <c r="M36" i="55"/>
  <c r="M35" i="55"/>
  <c r="M34" i="55"/>
  <c r="M8" i="55" s="1"/>
  <c r="M33" i="55"/>
  <c r="M32" i="55" s="1"/>
  <c r="M31" i="55" s="1"/>
  <c r="U32" i="55"/>
  <c r="U6" i="55" s="1"/>
  <c r="T32" i="55"/>
  <c r="T31" i="55" s="1"/>
  <c r="S32" i="55"/>
  <c r="R32" i="55"/>
  <c r="Q32" i="55"/>
  <c r="P32" i="55"/>
  <c r="O32" i="55"/>
  <c r="N32" i="55"/>
  <c r="L32" i="55"/>
  <c r="K32" i="55"/>
  <c r="J32" i="55"/>
  <c r="S31" i="55"/>
  <c r="R31" i="55"/>
  <c r="Q31" i="55"/>
  <c r="P31" i="55"/>
  <c r="O31" i="55"/>
  <c r="N31" i="55"/>
  <c r="L31" i="55"/>
  <c r="K31" i="55"/>
  <c r="J31" i="55"/>
  <c r="M30" i="55"/>
  <c r="M17" i="55" s="1"/>
  <c r="M29" i="55"/>
  <c r="M28" i="55"/>
  <c r="M27" i="55"/>
  <c r="M14" i="55" s="1"/>
  <c r="M26" i="55"/>
  <c r="M13" i="55" s="1"/>
  <c r="M25" i="55"/>
  <c r="M24" i="55"/>
  <c r="M23" i="55"/>
  <c r="M10" i="55" s="1"/>
  <c r="M22" i="55"/>
  <c r="M9" i="55" s="1"/>
  <c r="M21" i="55"/>
  <c r="M20" i="55"/>
  <c r="U19" i="55"/>
  <c r="T19" i="55"/>
  <c r="S19" i="55"/>
  <c r="R19" i="55"/>
  <c r="R18" i="55" s="1"/>
  <c r="R5" i="55" s="1"/>
  <c r="Q19" i="55"/>
  <c r="Q18" i="55" s="1"/>
  <c r="Q5" i="55" s="1"/>
  <c r="P19" i="55"/>
  <c r="P18" i="55" s="1"/>
  <c r="P5" i="55" s="1"/>
  <c r="O19" i="55"/>
  <c r="O18" i="55" s="1"/>
  <c r="O5" i="55" s="1"/>
  <c r="N19" i="55"/>
  <c r="N18" i="55" s="1"/>
  <c r="N5" i="55" s="1"/>
  <c r="M19" i="55"/>
  <c r="M18" i="55" s="1"/>
  <c r="M5" i="55" s="1"/>
  <c r="L19" i="55"/>
  <c r="L18" i="55" s="1"/>
  <c r="L5" i="55" s="1"/>
  <c r="K19" i="55"/>
  <c r="K18" i="55" s="1"/>
  <c r="K5" i="55" s="1"/>
  <c r="J19" i="55"/>
  <c r="J18" i="55" s="1"/>
  <c r="J5" i="55" s="1"/>
  <c r="U18" i="55"/>
  <c r="T18" i="55"/>
  <c r="S18" i="55"/>
  <c r="S5" i="55" s="1"/>
  <c r="U17" i="55"/>
  <c r="T17" i="55"/>
  <c r="S17" i="55"/>
  <c r="R17" i="55"/>
  <c r="Q17" i="55"/>
  <c r="P17" i="55"/>
  <c r="O17" i="55"/>
  <c r="N17" i="55"/>
  <c r="L17" i="55"/>
  <c r="K17" i="55"/>
  <c r="J17" i="55"/>
  <c r="U16" i="55"/>
  <c r="T16" i="55"/>
  <c r="S16" i="55"/>
  <c r="R16" i="55"/>
  <c r="Q16" i="55"/>
  <c r="P16" i="55"/>
  <c r="O16" i="55"/>
  <c r="N16" i="55"/>
  <c r="L16" i="55"/>
  <c r="K16" i="55"/>
  <c r="J16" i="55"/>
  <c r="U15" i="55"/>
  <c r="T15" i="55"/>
  <c r="S15" i="55"/>
  <c r="R15" i="55"/>
  <c r="Q15" i="55"/>
  <c r="P15" i="55"/>
  <c r="O15" i="55"/>
  <c r="N15" i="55"/>
  <c r="M15" i="55"/>
  <c r="L15" i="55"/>
  <c r="K15" i="55"/>
  <c r="J15" i="55"/>
  <c r="U14" i="55"/>
  <c r="T14" i="55"/>
  <c r="S14" i="55"/>
  <c r="R14" i="55"/>
  <c r="Q14" i="55"/>
  <c r="P14" i="55"/>
  <c r="O14" i="55"/>
  <c r="N14" i="55"/>
  <c r="L14" i="55"/>
  <c r="K14" i="55"/>
  <c r="J14" i="55"/>
  <c r="U13" i="55"/>
  <c r="T13" i="55"/>
  <c r="S13" i="55"/>
  <c r="R13" i="55"/>
  <c r="Q13" i="55"/>
  <c r="P13" i="55"/>
  <c r="O13" i="55"/>
  <c r="N13" i="55"/>
  <c r="L13" i="55"/>
  <c r="K13" i="55"/>
  <c r="J13" i="55"/>
  <c r="U12" i="55"/>
  <c r="T12" i="55"/>
  <c r="S12" i="55"/>
  <c r="R12" i="55"/>
  <c r="Q12" i="55"/>
  <c r="P12" i="55"/>
  <c r="O12" i="55"/>
  <c r="N12" i="55"/>
  <c r="L12" i="55"/>
  <c r="K12" i="55"/>
  <c r="J12" i="55"/>
  <c r="U11" i="55"/>
  <c r="T11" i="55"/>
  <c r="S11" i="55"/>
  <c r="R11" i="55"/>
  <c r="Q11" i="55"/>
  <c r="P11" i="55"/>
  <c r="O11" i="55"/>
  <c r="N11" i="55"/>
  <c r="M11" i="55"/>
  <c r="L11" i="55"/>
  <c r="K11" i="55"/>
  <c r="J11" i="55"/>
  <c r="U10" i="55"/>
  <c r="T10" i="55"/>
  <c r="S10" i="55"/>
  <c r="R10" i="55"/>
  <c r="Q10" i="55"/>
  <c r="P10" i="55"/>
  <c r="O10" i="55"/>
  <c r="N10" i="55"/>
  <c r="L10" i="55"/>
  <c r="K10" i="55"/>
  <c r="J10" i="55"/>
  <c r="U9" i="55"/>
  <c r="T9" i="55"/>
  <c r="S9" i="55"/>
  <c r="R9" i="55"/>
  <c r="Q9" i="55"/>
  <c r="P9" i="55"/>
  <c r="O9" i="55"/>
  <c r="N9" i="55"/>
  <c r="L9" i="55"/>
  <c r="K9" i="55"/>
  <c r="J9" i="55"/>
  <c r="U8" i="55"/>
  <c r="T8" i="55"/>
  <c r="S8" i="55"/>
  <c r="R8" i="55"/>
  <c r="Q8" i="55"/>
  <c r="P8" i="55"/>
  <c r="O8" i="55"/>
  <c r="N8" i="55"/>
  <c r="L8" i="55"/>
  <c r="K8" i="55"/>
  <c r="J8" i="55"/>
  <c r="U7" i="55"/>
  <c r="T7" i="55"/>
  <c r="S7" i="55"/>
  <c r="R7" i="55"/>
  <c r="Q7" i="55"/>
  <c r="P7" i="55"/>
  <c r="O7" i="55"/>
  <c r="N7" i="55"/>
  <c r="L7" i="55"/>
  <c r="K7" i="55"/>
  <c r="J7" i="55"/>
  <c r="T6" i="55"/>
  <c r="S6" i="55"/>
  <c r="L40" i="60"/>
  <c r="K40" i="60"/>
  <c r="J40" i="60"/>
  <c r="I40" i="60"/>
  <c r="H40" i="60"/>
  <c r="G40" i="60"/>
  <c r="F40" i="60"/>
  <c r="E40" i="60"/>
  <c r="D39" i="60"/>
  <c r="D38" i="60"/>
  <c r="D37" i="60"/>
  <c r="D36" i="60"/>
  <c r="D35" i="60"/>
  <c r="D40" i="60" s="1"/>
  <c r="D34" i="60"/>
  <c r="D33" i="60"/>
  <c r="D32" i="60"/>
  <c r="D31" i="60"/>
  <c r="D30" i="60"/>
  <c r="D29" i="60"/>
  <c r="D28" i="60"/>
  <c r="D27" i="60"/>
  <c r="D26" i="60"/>
  <c r="D25" i="60"/>
  <c r="D24" i="60"/>
  <c r="D23" i="60"/>
  <c r="D22" i="60"/>
  <c r="D21" i="60"/>
  <c r="D20" i="60"/>
  <c r="D19" i="60"/>
  <c r="D18" i="60"/>
  <c r="D17" i="60"/>
  <c r="D16" i="60"/>
  <c r="D15" i="60"/>
  <c r="D14" i="60"/>
  <c r="D13" i="60"/>
  <c r="D12" i="60"/>
  <c r="D11" i="60"/>
  <c r="D10" i="60"/>
  <c r="D9" i="60"/>
  <c r="D8" i="60"/>
  <c r="D7" i="60"/>
  <c r="D6" i="60"/>
  <c r="D5" i="60"/>
  <c r="L40" i="59"/>
  <c r="K40" i="59"/>
  <c r="J40" i="59"/>
  <c r="I40" i="59"/>
  <c r="H40" i="59"/>
  <c r="G40" i="59"/>
  <c r="F40" i="59"/>
  <c r="E40" i="59"/>
  <c r="D39" i="59"/>
  <c r="D38" i="59"/>
  <c r="D37" i="59"/>
  <c r="D36" i="59"/>
  <c r="D35" i="59"/>
  <c r="D34" i="59"/>
  <c r="D33" i="59"/>
  <c r="D32" i="59"/>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D5" i="59"/>
  <c r="L40" i="58"/>
  <c r="K40" i="58"/>
  <c r="J40" i="58"/>
  <c r="I40" i="58"/>
  <c r="H40" i="58"/>
  <c r="G40" i="58"/>
  <c r="F40" i="58"/>
  <c r="E40" i="58"/>
  <c r="D39" i="58"/>
  <c r="D38" i="58"/>
  <c r="D37" i="58"/>
  <c r="D36" i="58"/>
  <c r="D35" i="58"/>
  <c r="D40" i="58" s="1"/>
  <c r="D34" i="58"/>
  <c r="D33" i="58"/>
  <c r="D32" i="58"/>
  <c r="D31" i="58"/>
  <c r="D30" i="58"/>
  <c r="D29" i="58"/>
  <c r="D28" i="58"/>
  <c r="D27" i="58"/>
  <c r="D26" i="58"/>
  <c r="D25" i="58"/>
  <c r="D24" i="58"/>
  <c r="D23" i="58"/>
  <c r="D22" i="58"/>
  <c r="D21" i="58"/>
  <c r="D20" i="58"/>
  <c r="D19" i="58"/>
  <c r="D18" i="58"/>
  <c r="D17" i="58"/>
  <c r="D16" i="58"/>
  <c r="D15" i="58"/>
  <c r="D14" i="58"/>
  <c r="D13" i="58"/>
  <c r="D12" i="58"/>
  <c r="D11" i="58"/>
  <c r="D10" i="58"/>
  <c r="D9" i="58"/>
  <c r="D8" i="58"/>
  <c r="D7" i="58"/>
  <c r="D6" i="58"/>
  <c r="D5" i="58"/>
  <c r="L58" i="57"/>
  <c r="K58" i="57"/>
  <c r="J58" i="57"/>
  <c r="I58" i="57"/>
  <c r="H58" i="57"/>
  <c r="G58" i="57"/>
  <c r="F58" i="57"/>
  <c r="E58" i="57"/>
  <c r="D58" i="57" s="1"/>
  <c r="D57" i="57"/>
  <c r="D56" i="57"/>
  <c r="D55" i="57"/>
  <c r="D54" i="57"/>
  <c r="D53" i="57"/>
  <c r="D52" i="57"/>
  <c r="D51" i="57"/>
  <c r="D50" i="57"/>
  <c r="D49" i="57"/>
  <c r="D48" i="57"/>
  <c r="D47" i="57"/>
  <c r="D46" i="57"/>
  <c r="D45" i="57"/>
  <c r="D44" i="57"/>
  <c r="D43" i="57"/>
  <c r="D42" i="57"/>
  <c r="D41" i="57"/>
  <c r="D40" i="57"/>
  <c r="D39" i="57"/>
  <c r="D38" i="57"/>
  <c r="D37" i="57"/>
  <c r="D36" i="57"/>
  <c r="D35" i="57"/>
  <c r="D34" i="57"/>
  <c r="D33" i="57"/>
  <c r="D32" i="57"/>
  <c r="D31" i="57"/>
  <c r="D30" i="57"/>
  <c r="D29" i="57"/>
  <c r="D28" i="57"/>
  <c r="D27" i="57"/>
  <c r="D26" i="57"/>
  <c r="D25" i="57"/>
  <c r="D24" i="57"/>
  <c r="D23" i="57"/>
  <c r="D22" i="57"/>
  <c r="D21" i="57"/>
  <c r="D20" i="57"/>
  <c r="D19" i="57"/>
  <c r="D18" i="57"/>
  <c r="D17" i="57"/>
  <c r="D16" i="57"/>
  <c r="D15" i="57"/>
  <c r="D14" i="57"/>
  <c r="D13" i="57"/>
  <c r="D12" i="57"/>
  <c r="D11" i="57"/>
  <c r="D10" i="57"/>
  <c r="D9" i="57"/>
  <c r="D8" i="57"/>
  <c r="D7" i="57"/>
  <c r="D6" i="57"/>
  <c r="D5" i="57"/>
  <c r="D56" i="55"/>
  <c r="D55" i="55"/>
  <c r="D54" i="55"/>
  <c r="D53" i="55"/>
  <c r="D52" i="55"/>
  <c r="D51" i="55"/>
  <c r="D50" i="55"/>
  <c r="D49" i="55"/>
  <c r="D48" i="55"/>
  <c r="D47" i="55"/>
  <c r="D46" i="55"/>
  <c r="I45" i="55"/>
  <c r="H45" i="55"/>
  <c r="G45" i="55"/>
  <c r="G44" i="55" s="1"/>
  <c r="F45" i="55"/>
  <c r="F44" i="55" s="1"/>
  <c r="E45" i="55"/>
  <c r="E44" i="55" s="1"/>
  <c r="I44" i="55"/>
  <c r="H44" i="55"/>
  <c r="D43" i="55"/>
  <c r="D42" i="55"/>
  <c r="D41" i="55"/>
  <c r="D40" i="55"/>
  <c r="D39" i="55"/>
  <c r="D38" i="55"/>
  <c r="D37" i="55"/>
  <c r="D36" i="55"/>
  <c r="D35" i="55"/>
  <c r="D34" i="55"/>
  <c r="D33" i="55"/>
  <c r="D32" i="55" s="1"/>
  <c r="I32" i="55"/>
  <c r="I31" i="55" s="1"/>
  <c r="H32" i="55"/>
  <c r="H31" i="55" s="1"/>
  <c r="G32" i="55"/>
  <c r="G31" i="55" s="1"/>
  <c r="F32" i="55"/>
  <c r="F31" i="55" s="1"/>
  <c r="E32" i="55"/>
  <c r="E31" i="55" s="1"/>
  <c r="D30" i="55"/>
  <c r="D29" i="55"/>
  <c r="D28" i="55"/>
  <c r="D27" i="55"/>
  <c r="D26" i="55"/>
  <c r="D25" i="55"/>
  <c r="D24" i="55"/>
  <c r="D23" i="55"/>
  <c r="D22" i="55"/>
  <c r="D21" i="55"/>
  <c r="D20" i="55"/>
  <c r="I19" i="55"/>
  <c r="H19" i="55"/>
  <c r="G19" i="55"/>
  <c r="F19" i="55"/>
  <c r="E19" i="55"/>
  <c r="I18" i="55"/>
  <c r="H18" i="55"/>
  <c r="G18" i="55"/>
  <c r="F18" i="55"/>
  <c r="E18" i="55"/>
  <c r="I17" i="55"/>
  <c r="H17" i="55"/>
  <c r="G17" i="55"/>
  <c r="F17" i="55"/>
  <c r="E17" i="55"/>
  <c r="I16" i="55"/>
  <c r="H16" i="55"/>
  <c r="G16" i="55"/>
  <c r="F16" i="55"/>
  <c r="E16" i="55"/>
  <c r="I15" i="55"/>
  <c r="H15" i="55"/>
  <c r="G15" i="55"/>
  <c r="F15" i="55"/>
  <c r="E15" i="55"/>
  <c r="I14" i="55"/>
  <c r="H14" i="55"/>
  <c r="G14" i="55"/>
  <c r="F14" i="55"/>
  <c r="E14" i="55"/>
  <c r="I13" i="55"/>
  <c r="H13" i="55"/>
  <c r="G13" i="55"/>
  <c r="F13" i="55"/>
  <c r="E13" i="55"/>
  <c r="I12" i="55"/>
  <c r="H12" i="55"/>
  <c r="G12" i="55"/>
  <c r="F12" i="55"/>
  <c r="E12" i="55"/>
  <c r="I11" i="55"/>
  <c r="H11" i="55"/>
  <c r="G11" i="55"/>
  <c r="F11" i="55"/>
  <c r="E11" i="55"/>
  <c r="I10" i="55"/>
  <c r="H10" i="55"/>
  <c r="G10" i="55"/>
  <c r="F10" i="55"/>
  <c r="E10" i="55"/>
  <c r="I9" i="55"/>
  <c r="H9" i="55"/>
  <c r="G9" i="55"/>
  <c r="F9" i="55"/>
  <c r="E9" i="55"/>
  <c r="I8" i="55"/>
  <c r="H8" i="55"/>
  <c r="G8" i="55"/>
  <c r="F8" i="55"/>
  <c r="E8" i="55"/>
  <c r="I7" i="55"/>
  <c r="H7" i="55"/>
  <c r="G7" i="55"/>
  <c r="F7" i="55"/>
  <c r="E7" i="55"/>
  <c r="D28" i="54"/>
  <c r="D27" i="54"/>
  <c r="D26" i="54"/>
  <c r="D25" i="54"/>
  <c r="D24" i="54"/>
  <c r="D23" i="54"/>
  <c r="D22" i="54"/>
  <c r="D21" i="54"/>
  <c r="D20" i="54"/>
  <c r="D19" i="54"/>
  <c r="D18" i="54"/>
  <c r="D17" i="54"/>
  <c r="D16" i="54"/>
  <c r="D15" i="54"/>
  <c r="D14" i="54"/>
  <c r="D13" i="54"/>
  <c r="D12" i="54"/>
  <c r="D11" i="54"/>
  <c r="D10" i="54"/>
  <c r="D9" i="54"/>
  <c r="D8" i="54"/>
  <c r="D7" i="54"/>
  <c r="D6" i="54"/>
  <c r="D5" i="54"/>
  <c r="D34" i="53"/>
  <c r="D33" i="53"/>
  <c r="D32" i="53"/>
  <c r="D31" i="53"/>
  <c r="D30" i="53"/>
  <c r="D29" i="53"/>
  <c r="D28" i="53"/>
  <c r="D27" i="53"/>
  <c r="D26" i="53"/>
  <c r="D25" i="53"/>
  <c r="D24" i="53"/>
  <c r="D23" i="53"/>
  <c r="D22" i="53"/>
  <c r="D21" i="53"/>
  <c r="D20" i="53"/>
  <c r="D19" i="53"/>
  <c r="D18" i="53"/>
  <c r="D17" i="53"/>
  <c r="D16" i="53"/>
  <c r="D15" i="53"/>
  <c r="D14" i="53"/>
  <c r="D13" i="53"/>
  <c r="D12" i="53"/>
  <c r="D11" i="53"/>
  <c r="D10" i="53"/>
  <c r="D9" i="53"/>
  <c r="D8" i="53"/>
  <c r="D7" i="53"/>
  <c r="D6" i="53"/>
  <c r="D5" i="53"/>
  <c r="F77" i="52"/>
  <c r="F76" i="52"/>
  <c r="N75" i="52"/>
  <c r="M75" i="52"/>
  <c r="L75" i="52"/>
  <c r="K75" i="52"/>
  <c r="J75" i="52"/>
  <c r="I75" i="52"/>
  <c r="H75" i="52"/>
  <c r="G75" i="52"/>
  <c r="F75" i="52"/>
  <c r="F74" i="52"/>
  <c r="N73" i="52"/>
  <c r="M73" i="52"/>
  <c r="L73" i="52"/>
  <c r="K73" i="52"/>
  <c r="J73" i="52"/>
  <c r="I73" i="52"/>
  <c r="H73" i="52"/>
  <c r="G73" i="52"/>
  <c r="F73" i="52"/>
  <c r="F72" i="52"/>
  <c r="F71" i="52"/>
  <c r="N70" i="52"/>
  <c r="M70" i="52"/>
  <c r="L70" i="52"/>
  <c r="K70" i="52"/>
  <c r="J70" i="52"/>
  <c r="I70" i="52"/>
  <c r="H70" i="52"/>
  <c r="G70" i="52"/>
  <c r="F70" i="52"/>
  <c r="F69" i="52"/>
  <c r="N68" i="52"/>
  <c r="M68" i="52"/>
  <c r="L68" i="52"/>
  <c r="K68" i="52"/>
  <c r="J68" i="52"/>
  <c r="I68" i="52"/>
  <c r="H68" i="52"/>
  <c r="G68" i="52"/>
  <c r="F68" i="52"/>
  <c r="F67" i="52"/>
  <c r="F63" i="52" s="1"/>
  <c r="F66" i="52"/>
  <c r="N65" i="52"/>
  <c r="M65" i="52"/>
  <c r="L65" i="52"/>
  <c r="K65" i="52"/>
  <c r="F65" i="52" s="1"/>
  <c r="J65" i="52"/>
  <c r="I65" i="52"/>
  <c r="H65" i="52"/>
  <c r="G65" i="52"/>
  <c r="F64" i="52"/>
  <c r="N63" i="52"/>
  <c r="M63" i="52"/>
  <c r="L63" i="52"/>
  <c r="K63" i="52"/>
  <c r="J63" i="52"/>
  <c r="I63" i="52"/>
  <c r="H63" i="52"/>
  <c r="G63" i="52"/>
  <c r="F62" i="52"/>
  <c r="F61" i="52"/>
  <c r="F60" i="52"/>
  <c r="F59" i="52"/>
  <c r="F58" i="52"/>
  <c r="F57" i="52"/>
  <c r="F56" i="52"/>
  <c r="F55" i="52"/>
  <c r="F54" i="52"/>
  <c r="N53" i="52"/>
  <c r="N49" i="52" s="1"/>
  <c r="M53" i="52"/>
  <c r="L53" i="52"/>
  <c r="K53" i="52"/>
  <c r="J53" i="52"/>
  <c r="I53" i="52"/>
  <c r="H53" i="52"/>
  <c r="G53" i="52"/>
  <c r="G49" i="52" s="1"/>
  <c r="F52" i="52"/>
  <c r="N51" i="52"/>
  <c r="M51" i="52"/>
  <c r="L51" i="52"/>
  <c r="K51" i="52"/>
  <c r="J51" i="52"/>
  <c r="I51" i="52"/>
  <c r="H51" i="52"/>
  <c r="G51" i="52"/>
  <c r="F51" i="52"/>
  <c r="F50" i="52"/>
  <c r="L49" i="52"/>
  <c r="K49" i="52"/>
  <c r="J49" i="52"/>
  <c r="I49" i="52"/>
  <c r="H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F14" i="52"/>
  <c r="F13" i="52"/>
  <c r="F12" i="52"/>
  <c r="F11" i="52"/>
  <c r="F10" i="52"/>
  <c r="N9" i="52"/>
  <c r="N5" i="52" s="1"/>
  <c r="M9" i="52"/>
  <c r="M5" i="52" s="1"/>
  <c r="L9" i="52"/>
  <c r="L5" i="52" s="1"/>
  <c r="K9" i="52"/>
  <c r="K5" i="52" s="1"/>
  <c r="J9" i="52"/>
  <c r="J5" i="52" s="1"/>
  <c r="I9" i="52"/>
  <c r="I5" i="52" s="1"/>
  <c r="H9" i="52"/>
  <c r="H5" i="52" s="1"/>
  <c r="G9" i="52"/>
  <c r="G5" i="52" s="1"/>
  <c r="F8" i="52"/>
  <c r="N7" i="52"/>
  <c r="M7" i="52"/>
  <c r="L7" i="52"/>
  <c r="K7" i="52"/>
  <c r="J7" i="52"/>
  <c r="I7" i="52"/>
  <c r="H7" i="52"/>
  <c r="G7" i="52"/>
  <c r="F7" i="52" s="1"/>
  <c r="F6" i="52"/>
  <c r="D54" i="51"/>
  <c r="D53" i="51"/>
  <c r="D52" i="51"/>
  <c r="D51" i="51"/>
  <c r="D50" i="51"/>
  <c r="D49" i="51"/>
  <c r="D48" i="51"/>
  <c r="D47" i="51"/>
  <c r="D46" i="51"/>
  <c r="D45" i="51"/>
  <c r="D44" i="51"/>
  <c r="L43" i="51"/>
  <c r="K43" i="51"/>
  <c r="J43" i="51"/>
  <c r="I43" i="51"/>
  <c r="H43" i="51"/>
  <c r="G43" i="51"/>
  <c r="F43" i="51"/>
  <c r="E43" i="51"/>
  <c r="D43" i="51"/>
  <c r="D42" i="51"/>
  <c r="D41" i="51"/>
  <c r="D40" i="51"/>
  <c r="D39" i="51"/>
  <c r="D38" i="51"/>
  <c r="D37" i="51"/>
  <c r="D36" i="51"/>
  <c r="D35" i="51"/>
  <c r="D34" i="51"/>
  <c r="D33" i="51"/>
  <c r="D32" i="51"/>
  <c r="L31" i="51"/>
  <c r="K31" i="51"/>
  <c r="J31" i="51"/>
  <c r="I31" i="51"/>
  <c r="H31" i="51"/>
  <c r="G31" i="51"/>
  <c r="F31" i="51"/>
  <c r="E31" i="51"/>
  <c r="D31" i="51" s="1"/>
  <c r="D30" i="51"/>
  <c r="D29" i="51"/>
  <c r="D28" i="51"/>
  <c r="D27" i="51"/>
  <c r="D26" i="51"/>
  <c r="D25" i="51"/>
  <c r="D24" i="51"/>
  <c r="D23" i="51"/>
  <c r="D22" i="51"/>
  <c r="D21" i="51"/>
  <c r="D20" i="51"/>
  <c r="L19" i="51"/>
  <c r="K19" i="51"/>
  <c r="J19" i="51"/>
  <c r="I19" i="51"/>
  <c r="H19" i="51"/>
  <c r="G19" i="51"/>
  <c r="F19" i="51"/>
  <c r="E19" i="51"/>
  <c r="D19" i="51"/>
  <c r="D18" i="51"/>
  <c r="D17" i="51"/>
  <c r="D16" i="51"/>
  <c r="D15" i="51"/>
  <c r="D14" i="51"/>
  <c r="D13" i="51"/>
  <c r="D12" i="51"/>
  <c r="D11" i="51"/>
  <c r="D10" i="51"/>
  <c r="D9" i="51"/>
  <c r="D8" i="51"/>
  <c r="L7" i="51"/>
  <c r="K7" i="51"/>
  <c r="J7" i="51"/>
  <c r="I7" i="51"/>
  <c r="H7" i="51"/>
  <c r="G7" i="51"/>
  <c r="F7" i="51"/>
  <c r="E7" i="51"/>
  <c r="D42" i="50"/>
  <c r="D41" i="50"/>
  <c r="D40" i="50"/>
  <c r="D39" i="50"/>
  <c r="D38" i="50"/>
  <c r="D37" i="50"/>
  <c r="D36" i="50"/>
  <c r="D35" i="50"/>
  <c r="D34" i="50"/>
  <c r="D33" i="50"/>
  <c r="D32" i="50"/>
  <c r="L31" i="50"/>
  <c r="K31" i="50"/>
  <c r="J31" i="50"/>
  <c r="I31" i="50"/>
  <c r="H31" i="50"/>
  <c r="G31" i="50"/>
  <c r="F31" i="50"/>
  <c r="E31" i="50"/>
  <c r="D31" i="50"/>
  <c r="D30" i="50"/>
  <c r="D29" i="50"/>
  <c r="D28" i="50"/>
  <c r="D27" i="50"/>
  <c r="D26" i="50"/>
  <c r="D25" i="50"/>
  <c r="D24" i="50"/>
  <c r="D23" i="50"/>
  <c r="D22" i="50"/>
  <c r="D21" i="50"/>
  <c r="D20" i="50"/>
  <c r="L19" i="50"/>
  <c r="K19" i="50"/>
  <c r="J19" i="50"/>
  <c r="I19" i="50"/>
  <c r="H19" i="50"/>
  <c r="G19" i="50"/>
  <c r="F19" i="50"/>
  <c r="E19" i="50"/>
  <c r="D19" i="50" s="1"/>
  <c r="D18" i="50"/>
  <c r="D17" i="50"/>
  <c r="D16" i="50"/>
  <c r="D15" i="50"/>
  <c r="D14" i="50"/>
  <c r="D13" i="50"/>
  <c r="D12" i="50"/>
  <c r="D11" i="50"/>
  <c r="D10" i="50"/>
  <c r="D9" i="50"/>
  <c r="D8" i="50"/>
  <c r="L7" i="50"/>
  <c r="K7" i="50"/>
  <c r="J7" i="50"/>
  <c r="I7" i="50"/>
  <c r="H7" i="50"/>
  <c r="G7" i="50"/>
  <c r="F7" i="50"/>
  <c r="D7" i="50" s="1"/>
  <c r="E7" i="50"/>
  <c r="E36" i="49"/>
  <c r="E11" i="49"/>
  <c r="C8" i="68" l="1"/>
  <c r="D8" i="68"/>
  <c r="F17" i="62"/>
  <c r="E21" i="62"/>
  <c r="F21" i="62"/>
  <c r="D33" i="61"/>
  <c r="D40" i="61"/>
  <c r="E17" i="62"/>
  <c r="Z48" i="65"/>
  <c r="D39" i="61"/>
  <c r="AA48" i="65"/>
  <c r="D31" i="61"/>
  <c r="D40" i="59"/>
  <c r="T5" i="55"/>
  <c r="M7" i="55"/>
  <c r="U31" i="55"/>
  <c r="U5" i="55" s="1"/>
  <c r="J6" i="55"/>
  <c r="K6" i="55"/>
  <c r="L6" i="55"/>
  <c r="M6" i="55"/>
  <c r="N6" i="55"/>
  <c r="O6" i="55"/>
  <c r="P6" i="55"/>
  <c r="Q6" i="55"/>
  <c r="R6" i="55"/>
  <c r="E5" i="55"/>
  <c r="E6" i="55"/>
  <c r="F6" i="55"/>
  <c r="G6" i="55"/>
  <c r="H6" i="55"/>
  <c r="I6" i="55"/>
  <c r="D8" i="55"/>
  <c r="D9" i="55"/>
  <c r="D10" i="55"/>
  <c r="D12" i="55"/>
  <c r="D13" i="55"/>
  <c r="D17" i="55"/>
  <c r="D31" i="55"/>
  <c r="D11" i="55"/>
  <c r="F5" i="55"/>
  <c r="G5" i="55"/>
  <c r="H5" i="55"/>
  <c r="I5" i="55"/>
  <c r="D14" i="55"/>
  <c r="D45" i="55"/>
  <c r="D44" i="55" s="1"/>
  <c r="D15" i="55"/>
  <c r="D16" i="55"/>
  <c r="D7" i="55"/>
  <c r="D19" i="55"/>
  <c r="D7" i="51"/>
  <c r="F53" i="52"/>
  <c r="F49" i="52" s="1"/>
  <c r="F9" i="52"/>
  <c r="F5" i="52" s="1"/>
  <c r="M49" i="52"/>
  <c r="D40" i="48"/>
  <c r="D39" i="48"/>
  <c r="D38" i="48"/>
  <c r="D37" i="48"/>
  <c r="D36" i="48"/>
  <c r="D35" i="48"/>
  <c r="D34" i="48"/>
  <c r="D33" i="48"/>
  <c r="D32" i="48"/>
  <c r="D31" i="48"/>
  <c r="D30" i="48"/>
  <c r="D29" i="48"/>
  <c r="M28" i="48"/>
  <c r="L28" i="48"/>
  <c r="K28" i="48"/>
  <c r="J28" i="48"/>
  <c r="I28" i="48"/>
  <c r="H28" i="48"/>
  <c r="G28" i="48"/>
  <c r="F28" i="48"/>
  <c r="D28" i="48"/>
  <c r="E28" i="48" s="1"/>
  <c r="D23" i="48"/>
  <c r="D22" i="48"/>
  <c r="D21" i="48"/>
  <c r="D20" i="48"/>
  <c r="D19" i="48"/>
  <c r="D18" i="48"/>
  <c r="D17" i="48"/>
  <c r="D16" i="48"/>
  <c r="D15" i="48"/>
  <c r="D14" i="48"/>
  <c r="D13" i="48"/>
  <c r="D12" i="48"/>
  <c r="M11" i="48"/>
  <c r="L11" i="48"/>
  <c r="K11" i="48"/>
  <c r="J11" i="48"/>
  <c r="I11" i="48"/>
  <c r="H11" i="48"/>
  <c r="G11" i="48"/>
  <c r="F11" i="48"/>
  <c r="D11" i="48" s="1"/>
  <c r="E11" i="48" s="1"/>
  <c r="D40" i="47"/>
  <c r="D39" i="47"/>
  <c r="D38" i="47"/>
  <c r="D37" i="47"/>
  <c r="D36" i="47"/>
  <c r="D35" i="47"/>
  <c r="D34" i="47"/>
  <c r="D33" i="47"/>
  <c r="D32" i="47"/>
  <c r="D31" i="47"/>
  <c r="D30" i="47"/>
  <c r="D29" i="47"/>
  <c r="M28" i="47"/>
  <c r="L28" i="47"/>
  <c r="K28" i="47"/>
  <c r="J28" i="47"/>
  <c r="I28" i="47"/>
  <c r="H28" i="47"/>
  <c r="G28" i="47"/>
  <c r="F28" i="47"/>
  <c r="D23" i="47"/>
  <c r="D22" i="47"/>
  <c r="D21" i="47"/>
  <c r="D20" i="47"/>
  <c r="D19" i="47"/>
  <c r="D18" i="47"/>
  <c r="D17" i="47"/>
  <c r="D16" i="47"/>
  <c r="D15" i="47"/>
  <c r="D14" i="47"/>
  <c r="D13" i="47"/>
  <c r="D12" i="47"/>
  <c r="M11" i="47"/>
  <c r="L11" i="47"/>
  <c r="K11" i="47"/>
  <c r="J11" i="47"/>
  <c r="I11" i="47"/>
  <c r="H11" i="47"/>
  <c r="G11" i="47"/>
  <c r="F11" i="47"/>
  <c r="D11" i="47" s="1"/>
  <c r="E11" i="47" s="1"/>
  <c r="D40" i="46"/>
  <c r="D39" i="46"/>
  <c r="D38" i="46"/>
  <c r="D37" i="46"/>
  <c r="D36" i="46"/>
  <c r="D35" i="46"/>
  <c r="D34" i="46"/>
  <c r="D33" i="46"/>
  <c r="D32" i="46"/>
  <c r="D31" i="46"/>
  <c r="D30" i="46"/>
  <c r="D29" i="46"/>
  <c r="M28" i="46"/>
  <c r="D28" i="46" s="1"/>
  <c r="E28" i="46" s="1"/>
  <c r="L28" i="46"/>
  <c r="K28" i="46"/>
  <c r="J28" i="46"/>
  <c r="I28" i="46"/>
  <c r="H28" i="46"/>
  <c r="G28" i="46"/>
  <c r="F28" i="46"/>
  <c r="D23" i="46"/>
  <c r="D22" i="46"/>
  <c r="D21" i="46"/>
  <c r="D20" i="46"/>
  <c r="D19" i="46"/>
  <c r="D18" i="46"/>
  <c r="D17" i="46"/>
  <c r="D16" i="46"/>
  <c r="D15" i="46"/>
  <c r="D14" i="46"/>
  <c r="D13" i="46"/>
  <c r="D12" i="46"/>
  <c r="M11" i="46"/>
  <c r="L11" i="46"/>
  <c r="K11" i="46"/>
  <c r="J11" i="46"/>
  <c r="I11" i="46"/>
  <c r="H11" i="46"/>
  <c r="G11" i="46"/>
  <c r="F11" i="46"/>
  <c r="D11" i="46"/>
  <c r="E11" i="46" s="1"/>
  <c r="M40" i="45"/>
  <c r="L40" i="45"/>
  <c r="K40" i="45"/>
  <c r="J40" i="45"/>
  <c r="I40" i="45"/>
  <c r="D40" i="45" s="1"/>
  <c r="H40" i="45"/>
  <c r="G40" i="45"/>
  <c r="F40" i="45"/>
  <c r="M39" i="45"/>
  <c r="L39" i="45"/>
  <c r="K39" i="45"/>
  <c r="J39" i="45"/>
  <c r="I39" i="45"/>
  <c r="H39" i="45"/>
  <c r="G39" i="45"/>
  <c r="F39" i="45"/>
  <c r="M38" i="45"/>
  <c r="L38" i="45"/>
  <c r="K38" i="45"/>
  <c r="J38" i="45"/>
  <c r="I38" i="45"/>
  <c r="H38" i="45"/>
  <c r="G38" i="45"/>
  <c r="F38" i="45"/>
  <c r="M37" i="45"/>
  <c r="L37" i="45"/>
  <c r="K37" i="45"/>
  <c r="J37" i="45"/>
  <c r="I37" i="45"/>
  <c r="H37" i="45"/>
  <c r="G37" i="45"/>
  <c r="F37" i="45"/>
  <c r="M36" i="45"/>
  <c r="L36" i="45"/>
  <c r="K36" i="45"/>
  <c r="J36" i="45"/>
  <c r="I36" i="45"/>
  <c r="H36" i="45"/>
  <c r="G36" i="45"/>
  <c r="F36" i="45"/>
  <c r="M35" i="45"/>
  <c r="L35" i="45"/>
  <c r="K35" i="45"/>
  <c r="J35" i="45"/>
  <c r="I35" i="45"/>
  <c r="H35" i="45"/>
  <c r="G35" i="45"/>
  <c r="F35" i="45"/>
  <c r="M34" i="45"/>
  <c r="L34" i="45"/>
  <c r="K34" i="45"/>
  <c r="J34" i="45"/>
  <c r="I34" i="45"/>
  <c r="H34" i="45"/>
  <c r="G34" i="45"/>
  <c r="F34" i="45"/>
  <c r="M33" i="45"/>
  <c r="L33" i="45"/>
  <c r="K33" i="45"/>
  <c r="J33" i="45"/>
  <c r="I33" i="45"/>
  <c r="H33" i="45"/>
  <c r="H28" i="45" s="1"/>
  <c r="G33" i="45"/>
  <c r="F33" i="45"/>
  <c r="F28" i="45" s="1"/>
  <c r="M32" i="45"/>
  <c r="L32" i="45"/>
  <c r="K32" i="45"/>
  <c r="J32" i="45"/>
  <c r="I32" i="45"/>
  <c r="H32" i="45"/>
  <c r="G32" i="45"/>
  <c r="F32" i="45"/>
  <c r="M31" i="45"/>
  <c r="L31" i="45"/>
  <c r="K31" i="45"/>
  <c r="J31" i="45"/>
  <c r="I31" i="45"/>
  <c r="H31" i="45"/>
  <c r="G31" i="45"/>
  <c r="F31" i="45"/>
  <c r="M30" i="45"/>
  <c r="L30" i="45"/>
  <c r="K30" i="45"/>
  <c r="J30" i="45"/>
  <c r="I30" i="45"/>
  <c r="H30" i="45"/>
  <c r="G30" i="45"/>
  <c r="F30" i="45"/>
  <c r="M29" i="45"/>
  <c r="L29" i="45"/>
  <c r="K29" i="45"/>
  <c r="J29" i="45"/>
  <c r="I29" i="45"/>
  <c r="H29" i="45"/>
  <c r="G29" i="45"/>
  <c r="F29" i="45"/>
  <c r="D29" i="45" s="1"/>
  <c r="M23" i="45"/>
  <c r="L23" i="45"/>
  <c r="K23" i="45"/>
  <c r="J23" i="45"/>
  <c r="I23" i="45"/>
  <c r="H23" i="45"/>
  <c r="G23" i="45"/>
  <c r="F23" i="45"/>
  <c r="M22" i="45"/>
  <c r="L22" i="45"/>
  <c r="K22" i="45"/>
  <c r="J22" i="45"/>
  <c r="I22" i="45"/>
  <c r="H22" i="45"/>
  <c r="G22" i="45"/>
  <c r="F22" i="45"/>
  <c r="M21" i="45"/>
  <c r="L21" i="45"/>
  <c r="K21" i="45"/>
  <c r="J21" i="45"/>
  <c r="I21" i="45"/>
  <c r="H21" i="45"/>
  <c r="G21" i="45"/>
  <c r="F21" i="45"/>
  <c r="M20" i="45"/>
  <c r="L20" i="45"/>
  <c r="K20" i="45"/>
  <c r="J20" i="45"/>
  <c r="I20" i="45"/>
  <c r="H20" i="45"/>
  <c r="G20" i="45"/>
  <c r="F20" i="45"/>
  <c r="D20" i="45" s="1"/>
  <c r="M19" i="45"/>
  <c r="L19" i="45"/>
  <c r="K19" i="45"/>
  <c r="J19" i="45"/>
  <c r="I19" i="45"/>
  <c r="H19" i="45"/>
  <c r="G19" i="45"/>
  <c r="F19" i="45"/>
  <c r="M18" i="45"/>
  <c r="L18" i="45"/>
  <c r="K18" i="45"/>
  <c r="J18" i="45"/>
  <c r="I18" i="45"/>
  <c r="H18" i="45"/>
  <c r="G18" i="45"/>
  <c r="F18" i="45"/>
  <c r="D18" i="45"/>
  <c r="M17" i="45"/>
  <c r="L17" i="45"/>
  <c r="K17" i="45"/>
  <c r="J17" i="45"/>
  <c r="I17" i="45"/>
  <c r="H17" i="45"/>
  <c r="G17" i="45"/>
  <c r="F17" i="45"/>
  <c r="M16" i="45"/>
  <c r="L16" i="45"/>
  <c r="K16" i="45"/>
  <c r="J16" i="45"/>
  <c r="I16" i="45"/>
  <c r="H16" i="45"/>
  <c r="G16" i="45"/>
  <c r="F16" i="45"/>
  <c r="M15" i="45"/>
  <c r="L15" i="45"/>
  <c r="K15" i="45"/>
  <c r="J15" i="45"/>
  <c r="I15" i="45"/>
  <c r="H15" i="45"/>
  <c r="G15" i="45"/>
  <c r="F15" i="45"/>
  <c r="M14" i="45"/>
  <c r="L14" i="45"/>
  <c r="K14" i="45"/>
  <c r="J14" i="45"/>
  <c r="I14" i="45"/>
  <c r="H14" i="45"/>
  <c r="G14" i="45"/>
  <c r="F14" i="45"/>
  <c r="M13" i="45"/>
  <c r="L13" i="45"/>
  <c r="K13" i="45"/>
  <c r="J13" i="45"/>
  <c r="I13" i="45"/>
  <c r="H13" i="45"/>
  <c r="G13" i="45"/>
  <c r="F13" i="45"/>
  <c r="M12" i="45"/>
  <c r="L12" i="45"/>
  <c r="K12" i="45"/>
  <c r="J12" i="45"/>
  <c r="I12" i="45"/>
  <c r="H12" i="45"/>
  <c r="G12" i="45"/>
  <c r="F12" i="45"/>
  <c r="D57" i="44"/>
  <c r="D56" i="44"/>
  <c r="D55" i="44"/>
  <c r="D54" i="44"/>
  <c r="D53" i="44"/>
  <c r="D52" i="44"/>
  <c r="D51" i="44"/>
  <c r="D50" i="44"/>
  <c r="D49" i="44"/>
  <c r="D48" i="44"/>
  <c r="D47" i="44"/>
  <c r="D46" i="44"/>
  <c r="M45" i="44"/>
  <c r="L45" i="44"/>
  <c r="K45" i="44"/>
  <c r="J45" i="44"/>
  <c r="I45" i="44"/>
  <c r="H45" i="44"/>
  <c r="G45" i="44"/>
  <c r="F45" i="44"/>
  <c r="D45" i="44" s="1"/>
  <c r="E45" i="44" s="1"/>
  <c r="D40" i="44"/>
  <c r="D39" i="44"/>
  <c r="D38" i="44"/>
  <c r="D37" i="44"/>
  <c r="D36" i="44"/>
  <c r="D35" i="44"/>
  <c r="D34" i="44"/>
  <c r="D33" i="44"/>
  <c r="D32" i="44"/>
  <c r="D31" i="44"/>
  <c r="D30" i="44"/>
  <c r="D29" i="44"/>
  <c r="M28" i="44"/>
  <c r="L28" i="44"/>
  <c r="K28" i="44"/>
  <c r="J28" i="44"/>
  <c r="I28" i="44"/>
  <c r="H28" i="44"/>
  <c r="G28" i="44"/>
  <c r="F28" i="44"/>
  <c r="D28" i="44"/>
  <c r="E28" i="44" s="1"/>
  <c r="D23" i="44"/>
  <c r="D22" i="44"/>
  <c r="D21" i="44"/>
  <c r="D20" i="44"/>
  <c r="D19" i="44"/>
  <c r="D18" i="44"/>
  <c r="D17" i="44"/>
  <c r="D16" i="44"/>
  <c r="D15" i="44"/>
  <c r="D14" i="44"/>
  <c r="D13" i="44"/>
  <c r="D12" i="44"/>
  <c r="M11" i="44"/>
  <c r="L11" i="44"/>
  <c r="K11" i="44"/>
  <c r="J11" i="44"/>
  <c r="I11" i="44"/>
  <c r="H11" i="44"/>
  <c r="G11" i="44"/>
  <c r="F11" i="44"/>
  <c r="D57" i="43"/>
  <c r="D56" i="43"/>
  <c r="D55" i="43"/>
  <c r="D54" i="43"/>
  <c r="D53" i="43"/>
  <c r="D52" i="43"/>
  <c r="D51" i="43"/>
  <c r="D50" i="43"/>
  <c r="D49" i="43"/>
  <c r="D48" i="43"/>
  <c r="D47" i="43"/>
  <c r="D46" i="43"/>
  <c r="M45" i="43"/>
  <c r="L45" i="43"/>
  <c r="K45" i="43"/>
  <c r="J45" i="43"/>
  <c r="I45" i="43"/>
  <c r="H45" i="43"/>
  <c r="G45" i="43"/>
  <c r="F45" i="43"/>
  <c r="D45" i="43" s="1"/>
  <c r="E45" i="43" s="1"/>
  <c r="D40" i="43"/>
  <c r="D39" i="43"/>
  <c r="D38" i="43"/>
  <c r="D37" i="43"/>
  <c r="D36" i="43"/>
  <c r="D35" i="43"/>
  <c r="D34" i="43"/>
  <c r="D33" i="43"/>
  <c r="D32" i="43"/>
  <c r="D31" i="43"/>
  <c r="D30" i="43"/>
  <c r="D29" i="43"/>
  <c r="M28" i="43"/>
  <c r="L28" i="43"/>
  <c r="K28" i="43"/>
  <c r="J28" i="43"/>
  <c r="I28" i="43"/>
  <c r="H28" i="43"/>
  <c r="G28" i="43"/>
  <c r="F28" i="43"/>
  <c r="D28" i="43" s="1"/>
  <c r="E28" i="43" s="1"/>
  <c r="D23" i="43"/>
  <c r="D22" i="43"/>
  <c r="D21" i="43"/>
  <c r="D20" i="43"/>
  <c r="D19" i="43"/>
  <c r="D18" i="43"/>
  <c r="D17" i="43"/>
  <c r="D16" i="43"/>
  <c r="D15" i="43"/>
  <c r="D14" i="43"/>
  <c r="D13" i="43"/>
  <c r="D12" i="43"/>
  <c r="M11" i="43"/>
  <c r="L11" i="43"/>
  <c r="K11" i="43"/>
  <c r="J11" i="43"/>
  <c r="I11" i="43"/>
  <c r="H11" i="43"/>
  <c r="G11" i="43"/>
  <c r="F11" i="43"/>
  <c r="D57" i="42"/>
  <c r="D56" i="42"/>
  <c r="D55" i="42"/>
  <c r="D54" i="42"/>
  <c r="D53" i="42"/>
  <c r="D52" i="42"/>
  <c r="D51" i="42"/>
  <c r="D50" i="42"/>
  <c r="D49" i="42"/>
  <c r="D48" i="42"/>
  <c r="D47" i="42"/>
  <c r="D46" i="42"/>
  <c r="M45" i="42"/>
  <c r="L45" i="42"/>
  <c r="K45" i="42"/>
  <c r="J45" i="42"/>
  <c r="I45" i="42"/>
  <c r="H45" i="42"/>
  <c r="G45" i="42"/>
  <c r="F45" i="42"/>
  <c r="D45" i="42"/>
  <c r="E45" i="42" s="1"/>
  <c r="D40" i="42"/>
  <c r="D39" i="42"/>
  <c r="D38" i="42"/>
  <c r="D37" i="42"/>
  <c r="D36" i="42"/>
  <c r="D35" i="42"/>
  <c r="D34" i="42"/>
  <c r="D33" i="42"/>
  <c r="D32" i="42"/>
  <c r="D31" i="42"/>
  <c r="D30" i="42"/>
  <c r="D29" i="42"/>
  <c r="M28" i="42"/>
  <c r="L28" i="42"/>
  <c r="K28" i="42"/>
  <c r="J28" i="42"/>
  <c r="I28" i="42"/>
  <c r="H28" i="42"/>
  <c r="G28" i="42"/>
  <c r="F28" i="42"/>
  <c r="D28" i="42"/>
  <c r="E28" i="42" s="1"/>
  <c r="D23" i="42"/>
  <c r="D22" i="42"/>
  <c r="D21" i="42"/>
  <c r="D20" i="42"/>
  <c r="D19" i="42"/>
  <c r="D18" i="42"/>
  <c r="D17" i="42"/>
  <c r="D16" i="42"/>
  <c r="D15" i="42"/>
  <c r="D14" i="42"/>
  <c r="D13" i="42"/>
  <c r="D12" i="42"/>
  <c r="M11" i="42"/>
  <c r="L11" i="42"/>
  <c r="K11" i="42"/>
  <c r="J11" i="42"/>
  <c r="I11" i="42"/>
  <c r="H11" i="42"/>
  <c r="G11" i="42"/>
  <c r="F11" i="42"/>
  <c r="D57" i="41"/>
  <c r="D56" i="41"/>
  <c r="D55" i="41"/>
  <c r="D54" i="41"/>
  <c r="D53" i="41"/>
  <c r="D52" i="41"/>
  <c r="D51" i="41"/>
  <c r="D50" i="41"/>
  <c r="D49" i="41"/>
  <c r="D48" i="41"/>
  <c r="D47" i="41"/>
  <c r="D46" i="41"/>
  <c r="M45" i="41"/>
  <c r="L45" i="41"/>
  <c r="K45" i="41"/>
  <c r="J45" i="41"/>
  <c r="I45" i="41"/>
  <c r="H45" i="41"/>
  <c r="G45" i="41"/>
  <c r="F45" i="41"/>
  <c r="D40" i="41"/>
  <c r="D39" i="41"/>
  <c r="D38" i="41"/>
  <c r="D37" i="41"/>
  <c r="D36" i="41"/>
  <c r="D35" i="41"/>
  <c r="D34" i="41"/>
  <c r="D33" i="41"/>
  <c r="D32" i="41"/>
  <c r="D31" i="41"/>
  <c r="D30" i="41"/>
  <c r="D29" i="41"/>
  <c r="M28" i="41"/>
  <c r="L28" i="41"/>
  <c r="D28" i="41" s="1"/>
  <c r="E28" i="41" s="1"/>
  <c r="K28" i="41"/>
  <c r="J28" i="41"/>
  <c r="I28" i="41"/>
  <c r="H28" i="41"/>
  <c r="G28" i="41"/>
  <c r="F28" i="41"/>
  <c r="D23" i="41"/>
  <c r="D22" i="41"/>
  <c r="D21" i="41"/>
  <c r="D20" i="41"/>
  <c r="D19" i="41"/>
  <c r="D18" i="41"/>
  <c r="D17" i="41"/>
  <c r="D16" i="41"/>
  <c r="D15" i="41"/>
  <c r="D14" i="41"/>
  <c r="D13" i="41"/>
  <c r="D12" i="41"/>
  <c r="M11" i="41"/>
  <c r="L11" i="41"/>
  <c r="K11" i="41"/>
  <c r="J11" i="41"/>
  <c r="I11" i="41"/>
  <c r="H11" i="41"/>
  <c r="G11" i="41"/>
  <c r="F11" i="41"/>
  <c r="D57" i="40"/>
  <c r="D56" i="40"/>
  <c r="D55" i="40"/>
  <c r="D54" i="40"/>
  <c r="D53" i="40"/>
  <c r="D52" i="40"/>
  <c r="D51" i="40"/>
  <c r="D50" i="40"/>
  <c r="D49" i="40"/>
  <c r="D48" i="40"/>
  <c r="D47" i="40"/>
  <c r="D46" i="40"/>
  <c r="M45" i="40"/>
  <c r="L45" i="40"/>
  <c r="K45" i="40"/>
  <c r="J45" i="40"/>
  <c r="I45" i="40"/>
  <c r="H45" i="40"/>
  <c r="G45" i="40"/>
  <c r="F45" i="40"/>
  <c r="D40" i="40"/>
  <c r="D39" i="40"/>
  <c r="D38" i="40"/>
  <c r="D37" i="40"/>
  <c r="D36" i="40"/>
  <c r="D35" i="40"/>
  <c r="D34" i="40"/>
  <c r="D33" i="40"/>
  <c r="D32" i="40"/>
  <c r="D31" i="40"/>
  <c r="D30" i="40"/>
  <c r="D29" i="40"/>
  <c r="M28" i="40"/>
  <c r="L28" i="40"/>
  <c r="K28" i="40"/>
  <c r="J28" i="40"/>
  <c r="I28" i="40"/>
  <c r="H28" i="40"/>
  <c r="G28" i="40"/>
  <c r="F28" i="40"/>
  <c r="D28" i="40"/>
  <c r="E28" i="40" s="1"/>
  <c r="D23" i="40"/>
  <c r="D22" i="40"/>
  <c r="D21" i="40"/>
  <c r="D20" i="40"/>
  <c r="D19" i="40"/>
  <c r="D18" i="40"/>
  <c r="D17" i="40"/>
  <c r="D16" i="40"/>
  <c r="D15" i="40"/>
  <c r="D14" i="40"/>
  <c r="D13" i="40"/>
  <c r="D12" i="40"/>
  <c r="M11" i="40"/>
  <c r="L11" i="40"/>
  <c r="K11" i="40"/>
  <c r="J11" i="40"/>
  <c r="I11" i="40"/>
  <c r="H11" i="40"/>
  <c r="G11" i="40"/>
  <c r="D11" i="40" s="1"/>
  <c r="E11" i="40" s="1"/>
  <c r="F11" i="40"/>
  <c r="D57" i="39"/>
  <c r="D56" i="39"/>
  <c r="D55" i="39"/>
  <c r="D54" i="39"/>
  <c r="D53" i="39"/>
  <c r="D52" i="39"/>
  <c r="D51" i="39"/>
  <c r="D50" i="39"/>
  <c r="D49" i="39"/>
  <c r="D48" i="39"/>
  <c r="D47" i="39"/>
  <c r="D46" i="39"/>
  <c r="M45" i="39"/>
  <c r="L45" i="39"/>
  <c r="K45" i="39"/>
  <c r="J45" i="39"/>
  <c r="I45" i="39"/>
  <c r="H45" i="39"/>
  <c r="G45" i="39"/>
  <c r="F45" i="39"/>
  <c r="D45" i="39" s="1"/>
  <c r="E45" i="39" s="1"/>
  <c r="D40" i="39"/>
  <c r="D39" i="39"/>
  <c r="D38" i="39"/>
  <c r="D37" i="39"/>
  <c r="D36" i="39"/>
  <c r="D35" i="39"/>
  <c r="D34" i="39"/>
  <c r="D33" i="39"/>
  <c r="D32" i="39"/>
  <c r="D31" i="39"/>
  <c r="D30" i="39"/>
  <c r="D29" i="39"/>
  <c r="M28" i="39"/>
  <c r="L28" i="39"/>
  <c r="K28" i="39"/>
  <c r="J28" i="39"/>
  <c r="I28" i="39"/>
  <c r="H28" i="39"/>
  <c r="G28" i="39"/>
  <c r="F28" i="39"/>
  <c r="D23" i="39"/>
  <c r="D22" i="39"/>
  <c r="D21" i="39"/>
  <c r="D20" i="39"/>
  <c r="D19" i="39"/>
  <c r="D18" i="39"/>
  <c r="D17" i="39"/>
  <c r="D16" i="39"/>
  <c r="D15" i="39"/>
  <c r="D14" i="39"/>
  <c r="D13" i="39"/>
  <c r="D12" i="39"/>
  <c r="M11" i="39"/>
  <c r="L11" i="39"/>
  <c r="K11" i="39"/>
  <c r="J11" i="39"/>
  <c r="I11" i="39"/>
  <c r="H11" i="39"/>
  <c r="G11" i="39"/>
  <c r="F11" i="39"/>
  <c r="D11" i="39" s="1"/>
  <c r="E11" i="39" s="1"/>
  <c r="D57" i="38"/>
  <c r="D56" i="38"/>
  <c r="D55" i="38"/>
  <c r="D54" i="38"/>
  <c r="D53" i="38"/>
  <c r="D52" i="38"/>
  <c r="D51" i="38"/>
  <c r="D50" i="38"/>
  <c r="D49" i="38"/>
  <c r="D48" i="38"/>
  <c r="D47" i="38"/>
  <c r="D46" i="38"/>
  <c r="M45" i="38"/>
  <c r="L45" i="38"/>
  <c r="K45" i="38"/>
  <c r="J45" i="38"/>
  <c r="I45" i="38"/>
  <c r="H45" i="38"/>
  <c r="G45" i="38"/>
  <c r="F45" i="38"/>
  <c r="D40" i="38"/>
  <c r="D39" i="38"/>
  <c r="D38" i="38"/>
  <c r="D37" i="38"/>
  <c r="D36" i="38"/>
  <c r="D35" i="38"/>
  <c r="D34" i="38"/>
  <c r="D33" i="38"/>
  <c r="D32" i="38"/>
  <c r="D31" i="38"/>
  <c r="D30" i="38"/>
  <c r="D29" i="38"/>
  <c r="M28" i="38"/>
  <c r="L28" i="38"/>
  <c r="K28" i="38"/>
  <c r="J28" i="38"/>
  <c r="I28" i="38"/>
  <c r="H28" i="38"/>
  <c r="G28" i="38"/>
  <c r="D28" i="38" s="1"/>
  <c r="E28" i="38" s="1"/>
  <c r="F28" i="38"/>
  <c r="D23" i="38"/>
  <c r="D22" i="38"/>
  <c r="D21" i="38"/>
  <c r="D20" i="38"/>
  <c r="D19" i="38"/>
  <c r="D18" i="38"/>
  <c r="D17" i="38"/>
  <c r="D16" i="38"/>
  <c r="D15" i="38"/>
  <c r="D14" i="38"/>
  <c r="D13" i="38"/>
  <c r="D12" i="38"/>
  <c r="M11" i="38"/>
  <c r="L11" i="38"/>
  <c r="K11" i="38"/>
  <c r="J11" i="38"/>
  <c r="I11" i="38"/>
  <c r="H11" i="38"/>
  <c r="G11" i="38"/>
  <c r="F11" i="38"/>
  <c r="D11" i="38"/>
  <c r="E11" i="38" s="1"/>
  <c r="D57" i="37"/>
  <c r="D56" i="37"/>
  <c r="D55" i="37"/>
  <c r="D54" i="37"/>
  <c r="D53" i="37"/>
  <c r="D52" i="37"/>
  <c r="D51" i="37"/>
  <c r="D50" i="37"/>
  <c r="D49" i="37"/>
  <c r="D48" i="37"/>
  <c r="D47" i="37"/>
  <c r="D46" i="37"/>
  <c r="M45" i="37"/>
  <c r="L45" i="37"/>
  <c r="K45" i="37"/>
  <c r="J45" i="37"/>
  <c r="I45" i="37"/>
  <c r="H45" i="37"/>
  <c r="G45" i="37"/>
  <c r="F45" i="37"/>
  <c r="D45" i="37"/>
  <c r="E45" i="37" s="1"/>
  <c r="D40" i="37"/>
  <c r="D39" i="37"/>
  <c r="D38" i="37"/>
  <c r="D37" i="37"/>
  <c r="D36" i="37"/>
  <c r="D35" i="37"/>
  <c r="D34" i="37"/>
  <c r="D33" i="37"/>
  <c r="D32" i="37"/>
  <c r="D31" i="37"/>
  <c r="D30" i="37"/>
  <c r="D29" i="37"/>
  <c r="M28" i="37"/>
  <c r="L28" i="37"/>
  <c r="K28" i="37"/>
  <c r="J28" i="37"/>
  <c r="I28" i="37"/>
  <c r="H28" i="37"/>
  <c r="G28" i="37"/>
  <c r="F28" i="37"/>
  <c r="D28" i="37" s="1"/>
  <c r="E28" i="37" s="1"/>
  <c r="D23" i="37"/>
  <c r="D22" i="37"/>
  <c r="D21" i="37"/>
  <c r="D20" i="37"/>
  <c r="D19" i="37"/>
  <c r="D18" i="37"/>
  <c r="D17" i="37"/>
  <c r="D16" i="37"/>
  <c r="D15" i="37"/>
  <c r="D14" i="37"/>
  <c r="D13" i="37"/>
  <c r="D12" i="37"/>
  <c r="M11" i="37"/>
  <c r="L11" i="37"/>
  <c r="K11" i="37"/>
  <c r="J11" i="37"/>
  <c r="I11" i="37"/>
  <c r="H11" i="37"/>
  <c r="G11" i="37"/>
  <c r="F11" i="37"/>
  <c r="M57" i="36"/>
  <c r="L57" i="36"/>
  <c r="K57" i="36"/>
  <c r="J57" i="36"/>
  <c r="I57" i="36"/>
  <c r="H57" i="36"/>
  <c r="G57" i="36"/>
  <c r="F57" i="36"/>
  <c r="M56" i="36"/>
  <c r="L56" i="36"/>
  <c r="K56" i="36"/>
  <c r="J56" i="36"/>
  <c r="I56" i="36"/>
  <c r="H56" i="36"/>
  <c r="G56" i="36"/>
  <c r="F56" i="36"/>
  <c r="M55" i="36"/>
  <c r="L55" i="36"/>
  <c r="K55" i="36"/>
  <c r="J55" i="36"/>
  <c r="I55" i="36"/>
  <c r="H55" i="36"/>
  <c r="G55" i="36"/>
  <c r="F55" i="36"/>
  <c r="D55" i="36" s="1"/>
  <c r="M54" i="36"/>
  <c r="L54" i="36"/>
  <c r="K54" i="36"/>
  <c r="J54" i="36"/>
  <c r="I54" i="36"/>
  <c r="H54" i="36"/>
  <c r="G54" i="36"/>
  <c r="F54" i="36"/>
  <c r="M53" i="36"/>
  <c r="L53" i="36"/>
  <c r="K53" i="36"/>
  <c r="J53" i="36"/>
  <c r="I53" i="36"/>
  <c r="H53" i="36"/>
  <c r="G53" i="36"/>
  <c r="F53" i="36"/>
  <c r="D53" i="36" s="1"/>
  <c r="M52" i="36"/>
  <c r="L52" i="36"/>
  <c r="K52" i="36"/>
  <c r="J52" i="36"/>
  <c r="I52" i="36"/>
  <c r="H52" i="36"/>
  <c r="G52" i="36"/>
  <c r="F52" i="36"/>
  <c r="M51" i="36"/>
  <c r="L51" i="36"/>
  <c r="K51" i="36"/>
  <c r="J51" i="36"/>
  <c r="I51" i="36"/>
  <c r="H51" i="36"/>
  <c r="G51" i="36"/>
  <c r="F51" i="36"/>
  <c r="M50" i="36"/>
  <c r="L50" i="36"/>
  <c r="K50" i="36"/>
  <c r="J50" i="36"/>
  <c r="I50" i="36"/>
  <c r="H50" i="36"/>
  <c r="G50" i="36"/>
  <c r="F50" i="36"/>
  <c r="M49" i="36"/>
  <c r="L49" i="36"/>
  <c r="K49" i="36"/>
  <c r="J49" i="36"/>
  <c r="I49" i="36"/>
  <c r="H49" i="36"/>
  <c r="G49" i="36"/>
  <c r="F49" i="36"/>
  <c r="M48" i="36"/>
  <c r="L48" i="36"/>
  <c r="K48" i="36"/>
  <c r="J48" i="36"/>
  <c r="I48" i="36"/>
  <c r="H48" i="36"/>
  <c r="G48" i="36"/>
  <c r="F48" i="36"/>
  <c r="M47" i="36"/>
  <c r="L47" i="36"/>
  <c r="K47" i="36"/>
  <c r="J47" i="36"/>
  <c r="I47" i="36"/>
  <c r="H47" i="36"/>
  <c r="G47" i="36"/>
  <c r="F47" i="36"/>
  <c r="M46" i="36"/>
  <c r="L46" i="36"/>
  <c r="K46" i="36"/>
  <c r="J46" i="36"/>
  <c r="I46" i="36"/>
  <c r="H46" i="36"/>
  <c r="G46" i="36"/>
  <c r="F46" i="36"/>
  <c r="M40" i="36"/>
  <c r="L40" i="36"/>
  <c r="K40" i="36"/>
  <c r="J40" i="36"/>
  <c r="I40" i="36"/>
  <c r="H40" i="36"/>
  <c r="G40" i="36"/>
  <c r="F40" i="36"/>
  <c r="M39" i="36"/>
  <c r="L39" i="36"/>
  <c r="K39" i="36"/>
  <c r="J39" i="36"/>
  <c r="I39" i="36"/>
  <c r="H39" i="36"/>
  <c r="G39" i="36"/>
  <c r="F39" i="36"/>
  <c r="M38" i="36"/>
  <c r="L38" i="36"/>
  <c r="K38" i="36"/>
  <c r="J38" i="36"/>
  <c r="I38" i="36"/>
  <c r="H38" i="36"/>
  <c r="G38" i="36"/>
  <c r="F38" i="36"/>
  <c r="M37" i="36"/>
  <c r="L37" i="36"/>
  <c r="K37" i="36"/>
  <c r="J37" i="36"/>
  <c r="I37" i="36"/>
  <c r="H37" i="36"/>
  <c r="G37" i="36"/>
  <c r="F37" i="36"/>
  <c r="M36" i="36"/>
  <c r="L36" i="36"/>
  <c r="K36" i="36"/>
  <c r="J36" i="36"/>
  <c r="I36" i="36"/>
  <c r="H36" i="36"/>
  <c r="G36" i="36"/>
  <c r="F36" i="36"/>
  <c r="M35" i="36"/>
  <c r="L35" i="36"/>
  <c r="K35" i="36"/>
  <c r="J35" i="36"/>
  <c r="I35" i="36"/>
  <c r="H35" i="36"/>
  <c r="G35" i="36"/>
  <c r="F35" i="36"/>
  <c r="M34" i="36"/>
  <c r="L34" i="36"/>
  <c r="K34" i="36"/>
  <c r="J34" i="36"/>
  <c r="I34" i="36"/>
  <c r="H34" i="36"/>
  <c r="G34" i="36"/>
  <c r="F34" i="36"/>
  <c r="M33" i="36"/>
  <c r="L33" i="36"/>
  <c r="K33" i="36"/>
  <c r="J33" i="36"/>
  <c r="I33" i="36"/>
  <c r="H33" i="36"/>
  <c r="G33" i="36"/>
  <c r="F33" i="36"/>
  <c r="M32" i="36"/>
  <c r="L32" i="36"/>
  <c r="K32" i="36"/>
  <c r="J32" i="36"/>
  <c r="I32" i="36"/>
  <c r="H32" i="36"/>
  <c r="G32" i="36"/>
  <c r="F32" i="36"/>
  <c r="D32" i="36" s="1"/>
  <c r="M31" i="36"/>
  <c r="L31" i="36"/>
  <c r="K31" i="36"/>
  <c r="J31" i="36"/>
  <c r="I31" i="36"/>
  <c r="H31" i="36"/>
  <c r="G31" i="36"/>
  <c r="F31" i="36"/>
  <c r="D31" i="36"/>
  <c r="M30" i="36"/>
  <c r="L30" i="36"/>
  <c r="K30" i="36"/>
  <c r="J30" i="36"/>
  <c r="I30" i="36"/>
  <c r="H30" i="36"/>
  <c r="G30" i="36"/>
  <c r="F30" i="36"/>
  <c r="M29" i="36"/>
  <c r="L29" i="36"/>
  <c r="K29" i="36"/>
  <c r="J29" i="36"/>
  <c r="I29" i="36"/>
  <c r="H29" i="36"/>
  <c r="G29" i="36"/>
  <c r="F29" i="36"/>
  <c r="M23" i="36"/>
  <c r="L23" i="36"/>
  <c r="K23" i="36"/>
  <c r="J23" i="36"/>
  <c r="I23" i="36"/>
  <c r="H23" i="36"/>
  <c r="G23" i="36"/>
  <c r="D23" i="36" s="1"/>
  <c r="F23" i="36"/>
  <c r="M22" i="36"/>
  <c r="L22" i="36"/>
  <c r="K22" i="36"/>
  <c r="J22" i="36"/>
  <c r="I22" i="36"/>
  <c r="H22" i="36"/>
  <c r="G22" i="36"/>
  <c r="F22" i="36"/>
  <c r="M21" i="36"/>
  <c r="L21" i="36"/>
  <c r="K21" i="36"/>
  <c r="J21" i="36"/>
  <c r="I21" i="36"/>
  <c r="H21" i="36"/>
  <c r="G21" i="36"/>
  <c r="F21" i="36"/>
  <c r="M20" i="36"/>
  <c r="L20" i="36"/>
  <c r="K20" i="36"/>
  <c r="J20" i="36"/>
  <c r="I20" i="36"/>
  <c r="H20" i="36"/>
  <c r="G20" i="36"/>
  <c r="F20" i="36"/>
  <c r="D20" i="36" s="1"/>
  <c r="M19" i="36"/>
  <c r="L19" i="36"/>
  <c r="K19" i="36"/>
  <c r="J19" i="36"/>
  <c r="I19" i="36"/>
  <c r="H19" i="36"/>
  <c r="G19" i="36"/>
  <c r="F19" i="36"/>
  <c r="M18" i="36"/>
  <c r="L18" i="36"/>
  <c r="K18" i="36"/>
  <c r="J18" i="36"/>
  <c r="D18" i="36" s="1"/>
  <c r="I18" i="36"/>
  <c r="H18" i="36"/>
  <c r="G18" i="36"/>
  <c r="F18" i="36"/>
  <c r="M17" i="36"/>
  <c r="L17" i="36"/>
  <c r="K17" i="36"/>
  <c r="J17" i="36"/>
  <c r="I17" i="36"/>
  <c r="H17" i="36"/>
  <c r="G17" i="36"/>
  <c r="F17" i="36"/>
  <c r="M16" i="36"/>
  <c r="L16" i="36"/>
  <c r="K16" i="36"/>
  <c r="J16" i="36"/>
  <c r="I16" i="36"/>
  <c r="H16" i="36"/>
  <c r="G16" i="36"/>
  <c r="F16" i="36"/>
  <c r="M15" i="36"/>
  <c r="L15" i="36"/>
  <c r="K15" i="36"/>
  <c r="J15" i="36"/>
  <c r="I15" i="36"/>
  <c r="H15" i="36"/>
  <c r="G15" i="36"/>
  <c r="F15" i="36"/>
  <c r="M14" i="36"/>
  <c r="L14" i="36"/>
  <c r="K14" i="36"/>
  <c r="J14" i="36"/>
  <c r="I14" i="36"/>
  <c r="H14" i="36"/>
  <c r="G14" i="36"/>
  <c r="F14" i="36"/>
  <c r="M13" i="36"/>
  <c r="L13" i="36"/>
  <c r="K13" i="36"/>
  <c r="J13" i="36"/>
  <c r="I13" i="36"/>
  <c r="H13" i="36"/>
  <c r="G13" i="36"/>
  <c r="F13" i="36"/>
  <c r="M12" i="36"/>
  <c r="L12" i="36"/>
  <c r="K12" i="36"/>
  <c r="J12" i="36"/>
  <c r="I12" i="36"/>
  <c r="H12" i="36"/>
  <c r="G12" i="36"/>
  <c r="F12" i="36"/>
  <c r="D35" i="36" l="1"/>
  <c r="D34" i="45"/>
  <c r="D13" i="45"/>
  <c r="D36" i="45"/>
  <c r="D54" i="36"/>
  <c r="D19" i="45"/>
  <c r="D30" i="45"/>
  <c r="D15" i="45"/>
  <c r="D50" i="36"/>
  <c r="D56" i="36"/>
  <c r="D13" i="36"/>
  <c r="D6" i="55"/>
  <c r="D18" i="55"/>
  <c r="D5" i="55" s="1"/>
  <c r="D38" i="45"/>
  <c r="D35" i="45"/>
  <c r="D16" i="45"/>
  <c r="D32" i="45"/>
  <c r="D28" i="47"/>
  <c r="E28" i="47" s="1"/>
  <c r="D39" i="45"/>
  <c r="D14" i="45"/>
  <c r="D33" i="45"/>
  <c r="D21" i="45"/>
  <c r="D23" i="45"/>
  <c r="D12" i="45"/>
  <c r="H11" i="45"/>
  <c r="I11" i="45"/>
  <c r="M11" i="45"/>
  <c r="J11" i="45"/>
  <c r="K11" i="45"/>
  <c r="L11" i="45"/>
  <c r="D31" i="45"/>
  <c r="D37" i="45"/>
  <c r="I28" i="45"/>
  <c r="F11" i="45"/>
  <c r="J28" i="45"/>
  <c r="D22" i="45"/>
  <c r="K28" i="45"/>
  <c r="L28" i="45"/>
  <c r="M28" i="45"/>
  <c r="D17" i="45"/>
  <c r="G28" i="45"/>
  <c r="D28" i="45"/>
  <c r="E28" i="45" s="1"/>
  <c r="G11" i="45"/>
  <c r="D11" i="45" s="1"/>
  <c r="E11" i="45" s="1"/>
  <c r="D14" i="36"/>
  <c r="D37" i="36"/>
  <c r="K11" i="36"/>
  <c r="D39" i="36"/>
  <c r="D47" i="36"/>
  <c r="D40" i="36"/>
  <c r="D11" i="44"/>
  <c r="E11" i="44" s="1"/>
  <c r="D46" i="36"/>
  <c r="D52" i="36"/>
  <c r="D30" i="36"/>
  <c r="D11" i="43"/>
  <c r="E11" i="43" s="1"/>
  <c r="D11" i="42"/>
  <c r="E11" i="42" s="1"/>
  <c r="D45" i="41"/>
  <c r="E45" i="41" s="1"/>
  <c r="D11" i="41"/>
  <c r="E11" i="41" s="1"/>
  <c r="D45" i="40"/>
  <c r="E45" i="40" s="1"/>
  <c r="D28" i="39"/>
  <c r="E28" i="39" s="1"/>
  <c r="D45" i="38"/>
  <c r="E45" i="38" s="1"/>
  <c r="D22" i="36"/>
  <c r="D16" i="36"/>
  <c r="D49" i="36"/>
  <c r="D33" i="36"/>
  <c r="F11" i="36"/>
  <c r="G11" i="36"/>
  <c r="M28" i="36"/>
  <c r="D12" i="36"/>
  <c r="D51" i="36"/>
  <c r="D19" i="36"/>
  <c r="D11" i="37"/>
  <c r="E11" i="37" s="1"/>
  <c r="D36" i="36"/>
  <c r="D21" i="36"/>
  <c r="D17" i="36"/>
  <c r="H11" i="36"/>
  <c r="D34" i="36"/>
  <c r="J11" i="36"/>
  <c r="F28" i="36"/>
  <c r="G28" i="36"/>
  <c r="H28" i="36"/>
  <c r="I28" i="36"/>
  <c r="J28" i="36"/>
  <c r="K28" i="36"/>
  <c r="L28" i="36"/>
  <c r="D57" i="36"/>
  <c r="M45" i="36"/>
  <c r="J45" i="36"/>
  <c r="H45" i="36"/>
  <c r="K45" i="36"/>
  <c r="L11" i="36"/>
  <c r="L45" i="36"/>
  <c r="D15" i="36"/>
  <c r="M11" i="36"/>
  <c r="F45" i="36"/>
  <c r="G45" i="36"/>
  <c r="I11" i="36"/>
  <c r="D48" i="36"/>
  <c r="D38" i="36"/>
  <c r="I45" i="36"/>
  <c r="D29" i="36"/>
  <c r="F11" i="35"/>
  <c r="G11" i="35"/>
  <c r="H11" i="35"/>
  <c r="I11" i="35"/>
  <c r="J11" i="35"/>
  <c r="K11" i="35"/>
  <c r="L11" i="35"/>
  <c r="M11" i="35"/>
  <c r="D12" i="35"/>
  <c r="D13" i="35"/>
  <c r="D14" i="35"/>
  <c r="D15" i="35"/>
  <c r="D16" i="35"/>
  <c r="D17" i="35"/>
  <c r="D18" i="35"/>
  <c r="D19" i="35"/>
  <c r="D20" i="35"/>
  <c r="D21" i="35"/>
  <c r="D22" i="35"/>
  <c r="D23" i="35"/>
  <c r="F28" i="35"/>
  <c r="G28" i="35"/>
  <c r="H28" i="35"/>
  <c r="I28" i="35"/>
  <c r="J28" i="35"/>
  <c r="K28" i="35"/>
  <c r="L28" i="35"/>
  <c r="M28" i="35"/>
  <c r="D29" i="35"/>
  <c r="D30" i="35"/>
  <c r="D31" i="35"/>
  <c r="D32" i="35"/>
  <c r="D33" i="35"/>
  <c r="D34" i="35"/>
  <c r="D35" i="35"/>
  <c r="D36" i="35"/>
  <c r="D37" i="35"/>
  <c r="D38" i="35"/>
  <c r="D39" i="35"/>
  <c r="D40" i="35"/>
  <c r="F45" i="35"/>
  <c r="G45" i="35"/>
  <c r="H45" i="35"/>
  <c r="I45" i="35"/>
  <c r="J45" i="35"/>
  <c r="K45" i="35"/>
  <c r="L45" i="35"/>
  <c r="M45" i="35"/>
  <c r="D46" i="35"/>
  <c r="D47" i="35"/>
  <c r="D48" i="35"/>
  <c r="D49" i="35"/>
  <c r="D50" i="35"/>
  <c r="D51" i="35"/>
  <c r="D52" i="35"/>
  <c r="D53" i="35"/>
  <c r="D54" i="35"/>
  <c r="D55" i="35"/>
  <c r="D56" i="35"/>
  <c r="D57" i="35"/>
  <c r="F11" i="34"/>
  <c r="G11" i="34"/>
  <c r="H11" i="34"/>
  <c r="I11" i="34"/>
  <c r="J11" i="34"/>
  <c r="K11" i="34"/>
  <c r="L11" i="34"/>
  <c r="M11" i="34"/>
  <c r="D12" i="34"/>
  <c r="D13" i="34"/>
  <c r="D14" i="34"/>
  <c r="D15" i="34"/>
  <c r="D16" i="34"/>
  <c r="D17" i="34"/>
  <c r="D18" i="34"/>
  <c r="D19" i="34"/>
  <c r="D20" i="34"/>
  <c r="D21" i="34"/>
  <c r="D22" i="34"/>
  <c r="D23" i="34"/>
  <c r="F28" i="34"/>
  <c r="G28" i="34"/>
  <c r="H28" i="34"/>
  <c r="I28" i="34"/>
  <c r="J28" i="34"/>
  <c r="K28" i="34"/>
  <c r="L28" i="34"/>
  <c r="M28" i="34"/>
  <c r="D29" i="34"/>
  <c r="D30" i="34"/>
  <c r="D31" i="34"/>
  <c r="D32" i="34"/>
  <c r="D33" i="34"/>
  <c r="D34" i="34"/>
  <c r="D35" i="34"/>
  <c r="D36" i="34"/>
  <c r="D37" i="34"/>
  <c r="D38" i="34"/>
  <c r="D39" i="34"/>
  <c r="D40" i="34"/>
  <c r="F45" i="34"/>
  <c r="G45" i="34"/>
  <c r="H45" i="34"/>
  <c r="I45" i="34"/>
  <c r="J45" i="34"/>
  <c r="K45" i="34"/>
  <c r="L45" i="34"/>
  <c r="M45" i="34"/>
  <c r="D46" i="34"/>
  <c r="D47" i="34"/>
  <c r="D48" i="34"/>
  <c r="D49" i="34"/>
  <c r="D50" i="34"/>
  <c r="D51" i="34"/>
  <c r="D52" i="34"/>
  <c r="D53" i="34"/>
  <c r="D54" i="34"/>
  <c r="D55" i="34"/>
  <c r="D56" i="34"/>
  <c r="D57" i="34"/>
  <c r="F11" i="33"/>
  <c r="G11" i="33"/>
  <c r="H11" i="33"/>
  <c r="I11" i="33"/>
  <c r="J11" i="33"/>
  <c r="K11" i="33"/>
  <c r="L11" i="33"/>
  <c r="M11" i="33"/>
  <c r="D12" i="33"/>
  <c r="D13" i="33"/>
  <c r="D14" i="33"/>
  <c r="D15" i="33"/>
  <c r="D16" i="33"/>
  <c r="D17" i="33"/>
  <c r="D18" i="33"/>
  <c r="D19" i="33"/>
  <c r="D20" i="33"/>
  <c r="D21" i="33"/>
  <c r="D22" i="33"/>
  <c r="D23" i="33"/>
  <c r="F28" i="33"/>
  <c r="D28" i="33" s="1"/>
  <c r="E28" i="33" s="1"/>
  <c r="G28" i="33"/>
  <c r="H28" i="33"/>
  <c r="I28" i="33"/>
  <c r="J28" i="33"/>
  <c r="K28" i="33"/>
  <c r="L28" i="33"/>
  <c r="M28" i="33"/>
  <c r="D29" i="33"/>
  <c r="D30" i="33"/>
  <c r="D31" i="33"/>
  <c r="D32" i="33"/>
  <c r="D33" i="33"/>
  <c r="D34" i="33"/>
  <c r="D35" i="33"/>
  <c r="D36" i="33"/>
  <c r="D37" i="33"/>
  <c r="D38" i="33"/>
  <c r="D39" i="33"/>
  <c r="D40" i="33"/>
  <c r="F45" i="33"/>
  <c r="G45" i="33"/>
  <c r="H45" i="33"/>
  <c r="I45" i="33"/>
  <c r="J45" i="33"/>
  <c r="K45" i="33"/>
  <c r="L45" i="33"/>
  <c r="M45" i="33"/>
  <c r="D46" i="33"/>
  <c r="D47" i="33"/>
  <c r="D48" i="33"/>
  <c r="D49" i="33"/>
  <c r="D50" i="33"/>
  <c r="D51" i="33"/>
  <c r="D52" i="33"/>
  <c r="D53" i="33"/>
  <c r="D54" i="33"/>
  <c r="D55" i="33"/>
  <c r="D56" i="33"/>
  <c r="D57" i="33"/>
  <c r="F11" i="32"/>
  <c r="G11" i="32"/>
  <c r="H11" i="32"/>
  <c r="I11" i="32"/>
  <c r="J11" i="32"/>
  <c r="K11" i="32"/>
  <c r="L11" i="32"/>
  <c r="M11" i="32"/>
  <c r="D12" i="32"/>
  <c r="D13" i="32"/>
  <c r="D14" i="32"/>
  <c r="D15" i="32"/>
  <c r="D16" i="32"/>
  <c r="D17" i="32"/>
  <c r="D18" i="32"/>
  <c r="D19" i="32"/>
  <c r="D20" i="32"/>
  <c r="D21" i="32"/>
  <c r="D22" i="32"/>
  <c r="D23" i="32"/>
  <c r="F28" i="32"/>
  <c r="G28" i="32"/>
  <c r="H28" i="32"/>
  <c r="I28" i="32"/>
  <c r="J28" i="32"/>
  <c r="K28" i="32"/>
  <c r="L28" i="32"/>
  <c r="M28" i="32"/>
  <c r="D29" i="32"/>
  <c r="D30" i="32"/>
  <c r="D31" i="32"/>
  <c r="D32" i="32"/>
  <c r="D33" i="32"/>
  <c r="D34" i="32"/>
  <c r="D35" i="32"/>
  <c r="D36" i="32"/>
  <c r="D37" i="32"/>
  <c r="D38" i="32"/>
  <c r="D39" i="32"/>
  <c r="D40" i="32"/>
  <c r="F45" i="32"/>
  <c r="G45" i="32"/>
  <c r="H45" i="32"/>
  <c r="I45" i="32"/>
  <c r="J45" i="32"/>
  <c r="K45" i="32"/>
  <c r="L45" i="32"/>
  <c r="M45" i="32"/>
  <c r="D46" i="32"/>
  <c r="D47" i="32"/>
  <c r="D48" i="32"/>
  <c r="D49" i="32"/>
  <c r="D50" i="32"/>
  <c r="D51" i="32"/>
  <c r="D52" i="32"/>
  <c r="D53" i="32"/>
  <c r="D54" i="32"/>
  <c r="D55" i="32"/>
  <c r="D56" i="32"/>
  <c r="D57" i="32"/>
  <c r="F11" i="31"/>
  <c r="G11" i="31"/>
  <c r="H11" i="31"/>
  <c r="I11" i="31"/>
  <c r="J11" i="31"/>
  <c r="K11" i="31"/>
  <c r="L11" i="31"/>
  <c r="M11" i="31"/>
  <c r="D12" i="31"/>
  <c r="D13" i="31"/>
  <c r="D14" i="31"/>
  <c r="D15" i="31"/>
  <c r="D16" i="31"/>
  <c r="D17" i="31"/>
  <c r="D18" i="31"/>
  <c r="D19" i="31"/>
  <c r="D20" i="31"/>
  <c r="D21" i="31"/>
  <c r="D22" i="31"/>
  <c r="D23" i="31"/>
  <c r="F28" i="31"/>
  <c r="G28" i="31"/>
  <c r="H28" i="31"/>
  <c r="I28" i="31"/>
  <c r="J28" i="31"/>
  <c r="K28" i="31"/>
  <c r="L28" i="31"/>
  <c r="M28" i="31"/>
  <c r="D29" i="31"/>
  <c r="D30" i="31"/>
  <c r="D31" i="31"/>
  <c r="D32" i="31"/>
  <c r="D33" i="31"/>
  <c r="D34" i="31"/>
  <c r="D35" i="31"/>
  <c r="D36" i="31"/>
  <c r="D37" i="31"/>
  <c r="D38" i="31"/>
  <c r="D39" i="31"/>
  <c r="D40" i="31"/>
  <c r="F45" i="31"/>
  <c r="G45" i="31"/>
  <c r="H45" i="31"/>
  <c r="I45" i="31"/>
  <c r="J45" i="31"/>
  <c r="K45" i="31"/>
  <c r="L45" i="31"/>
  <c r="M45" i="31"/>
  <c r="D46" i="31"/>
  <c r="D47" i="31"/>
  <c r="D48" i="31"/>
  <c r="D49" i="31"/>
  <c r="D50" i="31"/>
  <c r="D51" i="31"/>
  <c r="D52" i="31"/>
  <c r="D53" i="31"/>
  <c r="D54" i="31"/>
  <c r="D55" i="31"/>
  <c r="D56" i="31"/>
  <c r="D57" i="31"/>
  <c r="F11" i="30"/>
  <c r="G11" i="30"/>
  <c r="H11" i="30"/>
  <c r="I11" i="30"/>
  <c r="J11" i="30"/>
  <c r="K11" i="30"/>
  <c r="L11" i="30"/>
  <c r="M11" i="30"/>
  <c r="D12" i="30"/>
  <c r="D13" i="30"/>
  <c r="D14" i="30"/>
  <c r="D15" i="30"/>
  <c r="D16" i="30"/>
  <c r="D17" i="30"/>
  <c r="D18" i="30"/>
  <c r="D19" i="30"/>
  <c r="D20" i="30"/>
  <c r="D21" i="30"/>
  <c r="D22" i="30"/>
  <c r="D23" i="30"/>
  <c r="F28" i="30"/>
  <c r="G28" i="30"/>
  <c r="H28" i="30"/>
  <c r="I28" i="30"/>
  <c r="J28" i="30"/>
  <c r="K28" i="30"/>
  <c r="L28" i="30"/>
  <c r="M28" i="30"/>
  <c r="D29" i="30"/>
  <c r="D30" i="30"/>
  <c r="D31" i="30"/>
  <c r="D32" i="30"/>
  <c r="D33" i="30"/>
  <c r="D34" i="30"/>
  <c r="D35" i="30"/>
  <c r="D36" i="30"/>
  <c r="D37" i="30"/>
  <c r="D38" i="30"/>
  <c r="D39" i="30"/>
  <c r="D40" i="30"/>
  <c r="F45" i="30"/>
  <c r="G45" i="30"/>
  <c r="H45" i="30"/>
  <c r="I45" i="30"/>
  <c r="J45" i="30"/>
  <c r="K45" i="30"/>
  <c r="L45" i="30"/>
  <c r="M45" i="30"/>
  <c r="D46" i="30"/>
  <c r="D47" i="30"/>
  <c r="D48" i="30"/>
  <c r="D49" i="30"/>
  <c r="D50" i="30"/>
  <c r="D51" i="30"/>
  <c r="D52" i="30"/>
  <c r="D53" i="30"/>
  <c r="D54" i="30"/>
  <c r="D55" i="30"/>
  <c r="D56" i="30"/>
  <c r="D57" i="30"/>
  <c r="F12" i="29"/>
  <c r="G12" i="29"/>
  <c r="H12" i="29"/>
  <c r="I12" i="29"/>
  <c r="J12" i="29"/>
  <c r="K12" i="29"/>
  <c r="L12" i="29"/>
  <c r="M12" i="29"/>
  <c r="F13" i="29"/>
  <c r="G13" i="29"/>
  <c r="H13" i="29"/>
  <c r="I13" i="29"/>
  <c r="J13" i="29"/>
  <c r="K13" i="29"/>
  <c r="L13" i="29"/>
  <c r="M13" i="29"/>
  <c r="F14" i="29"/>
  <c r="G14" i="29"/>
  <c r="H14" i="29"/>
  <c r="I14" i="29"/>
  <c r="J14" i="29"/>
  <c r="K14" i="29"/>
  <c r="L14" i="29"/>
  <c r="M14" i="29"/>
  <c r="F15" i="29"/>
  <c r="G15" i="29"/>
  <c r="H15" i="29"/>
  <c r="I15" i="29"/>
  <c r="J15" i="29"/>
  <c r="K15" i="29"/>
  <c r="L15" i="29"/>
  <c r="M15" i="29"/>
  <c r="F16" i="29"/>
  <c r="G16" i="29"/>
  <c r="H16" i="29"/>
  <c r="I16" i="29"/>
  <c r="J16" i="29"/>
  <c r="K16" i="29"/>
  <c r="L16" i="29"/>
  <c r="M16" i="29"/>
  <c r="F17" i="29"/>
  <c r="G17" i="29"/>
  <c r="H17" i="29"/>
  <c r="I17" i="29"/>
  <c r="J17" i="29"/>
  <c r="K17" i="29"/>
  <c r="L17" i="29"/>
  <c r="M17" i="29"/>
  <c r="F18" i="29"/>
  <c r="G18" i="29"/>
  <c r="H18" i="29"/>
  <c r="I18" i="29"/>
  <c r="J18" i="29"/>
  <c r="K18" i="29"/>
  <c r="L18" i="29"/>
  <c r="M18" i="29"/>
  <c r="F19" i="29"/>
  <c r="G19" i="29"/>
  <c r="H19" i="29"/>
  <c r="I19" i="29"/>
  <c r="J19" i="29"/>
  <c r="K19" i="29"/>
  <c r="L19" i="29"/>
  <c r="M19" i="29"/>
  <c r="F20" i="29"/>
  <c r="G20" i="29"/>
  <c r="H20" i="29"/>
  <c r="I20" i="29"/>
  <c r="J20" i="29"/>
  <c r="K20" i="29"/>
  <c r="L20" i="29"/>
  <c r="M20" i="29"/>
  <c r="F21" i="29"/>
  <c r="G21" i="29"/>
  <c r="H21" i="29"/>
  <c r="I21" i="29"/>
  <c r="J21" i="29"/>
  <c r="K21" i="29"/>
  <c r="L21" i="29"/>
  <c r="M21" i="29"/>
  <c r="F22" i="29"/>
  <c r="G22" i="29"/>
  <c r="H22" i="29"/>
  <c r="I22" i="29"/>
  <c r="J22" i="29"/>
  <c r="K22" i="29"/>
  <c r="L22" i="29"/>
  <c r="M22" i="29"/>
  <c r="F23" i="29"/>
  <c r="G23" i="29"/>
  <c r="H23" i="29"/>
  <c r="I23" i="29"/>
  <c r="J23" i="29"/>
  <c r="K23" i="29"/>
  <c r="L23" i="29"/>
  <c r="M23" i="29"/>
  <c r="F29" i="29"/>
  <c r="G29" i="29"/>
  <c r="H29" i="29"/>
  <c r="I29" i="29"/>
  <c r="J29" i="29"/>
  <c r="K29" i="29"/>
  <c r="L29" i="29"/>
  <c r="M29" i="29"/>
  <c r="F30" i="29"/>
  <c r="G30" i="29"/>
  <c r="H30" i="29"/>
  <c r="I30" i="29"/>
  <c r="J30" i="29"/>
  <c r="K30" i="29"/>
  <c r="L30" i="29"/>
  <c r="M30" i="29"/>
  <c r="F31" i="29"/>
  <c r="G31" i="29"/>
  <c r="H31" i="29"/>
  <c r="I31" i="29"/>
  <c r="J31" i="29"/>
  <c r="K31" i="29"/>
  <c r="L31" i="29"/>
  <c r="M31" i="29"/>
  <c r="F32" i="29"/>
  <c r="G32" i="29"/>
  <c r="H32" i="29"/>
  <c r="I32" i="29"/>
  <c r="J32" i="29"/>
  <c r="K32" i="29"/>
  <c r="L32" i="29"/>
  <c r="M32" i="29"/>
  <c r="F33" i="29"/>
  <c r="G33" i="29"/>
  <c r="H33" i="29"/>
  <c r="I33" i="29"/>
  <c r="J33" i="29"/>
  <c r="K33" i="29"/>
  <c r="L33" i="29"/>
  <c r="M33" i="29"/>
  <c r="F34" i="29"/>
  <c r="G34" i="29"/>
  <c r="H34" i="29"/>
  <c r="I34" i="29"/>
  <c r="J34" i="29"/>
  <c r="K34" i="29"/>
  <c r="L34" i="29"/>
  <c r="M34" i="29"/>
  <c r="D34" i="29" s="1"/>
  <c r="F35" i="29"/>
  <c r="G35" i="29"/>
  <c r="H35" i="29"/>
  <c r="I35" i="29"/>
  <c r="J35" i="29"/>
  <c r="K35" i="29"/>
  <c r="L35" i="29"/>
  <c r="M35" i="29"/>
  <c r="F36" i="29"/>
  <c r="G36" i="29"/>
  <c r="H36" i="29"/>
  <c r="I36" i="29"/>
  <c r="J36" i="29"/>
  <c r="K36" i="29"/>
  <c r="L36" i="29"/>
  <c r="M36" i="29"/>
  <c r="F37" i="29"/>
  <c r="G37" i="29"/>
  <c r="H37" i="29"/>
  <c r="I37" i="29"/>
  <c r="J37" i="29"/>
  <c r="K37" i="29"/>
  <c r="L37" i="29"/>
  <c r="M37" i="29"/>
  <c r="F38" i="29"/>
  <c r="G38" i="29"/>
  <c r="H38" i="29"/>
  <c r="I38" i="29"/>
  <c r="J38" i="29"/>
  <c r="K38" i="29"/>
  <c r="L38" i="29"/>
  <c r="M38" i="29"/>
  <c r="F39" i="29"/>
  <c r="G39" i="29"/>
  <c r="H39" i="29"/>
  <c r="I39" i="29"/>
  <c r="J39" i="29"/>
  <c r="K39" i="29"/>
  <c r="L39" i="29"/>
  <c r="M39" i="29"/>
  <c r="F40" i="29"/>
  <c r="G40" i="29"/>
  <c r="H40" i="29"/>
  <c r="I40" i="29"/>
  <c r="J40" i="29"/>
  <c r="K40" i="29"/>
  <c r="L40" i="29"/>
  <c r="M40" i="29"/>
  <c r="F46" i="29"/>
  <c r="G46" i="29"/>
  <c r="H46" i="29"/>
  <c r="I46" i="29"/>
  <c r="J46" i="29"/>
  <c r="K46" i="29"/>
  <c r="L46" i="29"/>
  <c r="M46" i="29"/>
  <c r="F47" i="29"/>
  <c r="G47" i="29"/>
  <c r="H47" i="29"/>
  <c r="I47" i="29"/>
  <c r="J47" i="29"/>
  <c r="K47" i="29"/>
  <c r="L47" i="29"/>
  <c r="M47" i="29"/>
  <c r="F48" i="29"/>
  <c r="G48" i="29"/>
  <c r="H48" i="29"/>
  <c r="I48" i="29"/>
  <c r="J48" i="29"/>
  <c r="K48" i="29"/>
  <c r="L48" i="29"/>
  <c r="M48" i="29"/>
  <c r="F49" i="29"/>
  <c r="G49" i="29"/>
  <c r="H49" i="29"/>
  <c r="I49" i="29"/>
  <c r="J49" i="29"/>
  <c r="K49" i="29"/>
  <c r="L49" i="29"/>
  <c r="M49" i="29"/>
  <c r="F50" i="29"/>
  <c r="G50" i="29"/>
  <c r="H50" i="29"/>
  <c r="I50" i="29"/>
  <c r="J50" i="29"/>
  <c r="K50" i="29"/>
  <c r="L50" i="29"/>
  <c r="M50" i="29"/>
  <c r="F51" i="29"/>
  <c r="G51" i="29"/>
  <c r="H51" i="29"/>
  <c r="I51" i="29"/>
  <c r="J51" i="29"/>
  <c r="K51" i="29"/>
  <c r="L51" i="29"/>
  <c r="M51" i="29"/>
  <c r="F52" i="29"/>
  <c r="G52" i="29"/>
  <c r="H52" i="29"/>
  <c r="I52" i="29"/>
  <c r="J52" i="29"/>
  <c r="K52" i="29"/>
  <c r="L52" i="29"/>
  <c r="M52" i="29"/>
  <c r="F53" i="29"/>
  <c r="G53" i="29"/>
  <c r="H53" i="29"/>
  <c r="I53" i="29"/>
  <c r="J53" i="29"/>
  <c r="K53" i="29"/>
  <c r="L53" i="29"/>
  <c r="M53" i="29"/>
  <c r="F54" i="29"/>
  <c r="G54" i="29"/>
  <c r="H54" i="29"/>
  <c r="I54" i="29"/>
  <c r="J54" i="29"/>
  <c r="K54" i="29"/>
  <c r="L54" i="29"/>
  <c r="M54" i="29"/>
  <c r="F55" i="29"/>
  <c r="G55" i="29"/>
  <c r="H55" i="29"/>
  <c r="I55" i="29"/>
  <c r="J55" i="29"/>
  <c r="K55" i="29"/>
  <c r="L55" i="29"/>
  <c r="M55" i="29"/>
  <c r="F56" i="29"/>
  <c r="G56" i="29"/>
  <c r="H56" i="29"/>
  <c r="I56" i="29"/>
  <c r="J56" i="29"/>
  <c r="K56" i="29"/>
  <c r="L56" i="29"/>
  <c r="M56" i="29"/>
  <c r="F57" i="29"/>
  <c r="G57" i="29"/>
  <c r="H57" i="29"/>
  <c r="I57" i="29"/>
  <c r="J57" i="29"/>
  <c r="K57" i="29"/>
  <c r="L57" i="29"/>
  <c r="M57" i="29"/>
  <c r="D40" i="28"/>
  <c r="D39" i="28"/>
  <c r="D38" i="28"/>
  <c r="D37" i="28"/>
  <c r="D36" i="28"/>
  <c r="D35" i="28"/>
  <c r="D34" i="28"/>
  <c r="D33" i="28"/>
  <c r="D32" i="28"/>
  <c r="D31" i="28"/>
  <c r="D30" i="28"/>
  <c r="D29" i="28"/>
  <c r="M28" i="28"/>
  <c r="L28" i="28"/>
  <c r="K28" i="28"/>
  <c r="J28" i="28"/>
  <c r="I28" i="28"/>
  <c r="H28" i="28"/>
  <c r="G28" i="28"/>
  <c r="F28" i="28"/>
  <c r="D28" i="28"/>
  <c r="E28" i="28" s="1"/>
  <c r="D23" i="28"/>
  <c r="D22" i="28"/>
  <c r="D21" i="28"/>
  <c r="D20" i="28"/>
  <c r="D19" i="28"/>
  <c r="D18" i="28"/>
  <c r="D17" i="28"/>
  <c r="D16" i="28"/>
  <c r="D15" i="28"/>
  <c r="D14" i="28"/>
  <c r="D13" i="28"/>
  <c r="D12" i="28"/>
  <c r="M11" i="28"/>
  <c r="L11" i="28"/>
  <c r="K11" i="28"/>
  <c r="J11" i="28"/>
  <c r="I11" i="28"/>
  <c r="H11" i="28"/>
  <c r="G11" i="28"/>
  <c r="F11" i="28"/>
  <c r="D40" i="27"/>
  <c r="D39" i="27"/>
  <c r="D38" i="27"/>
  <c r="D37" i="27"/>
  <c r="D36" i="27"/>
  <c r="D35" i="27"/>
  <c r="D34" i="27"/>
  <c r="D33" i="27"/>
  <c r="D32" i="27"/>
  <c r="D31" i="27"/>
  <c r="D30" i="27"/>
  <c r="D29" i="27"/>
  <c r="M28" i="27"/>
  <c r="L28" i="27"/>
  <c r="K28" i="27"/>
  <c r="J28" i="27"/>
  <c r="I28" i="27"/>
  <c r="H28" i="27"/>
  <c r="G28" i="27"/>
  <c r="F28" i="27"/>
  <c r="D23" i="27"/>
  <c r="D22" i="27"/>
  <c r="D21" i="27"/>
  <c r="D20" i="27"/>
  <c r="D19" i="27"/>
  <c r="D18" i="27"/>
  <c r="D17" i="27"/>
  <c r="D16" i="27"/>
  <c r="D15" i="27"/>
  <c r="D14" i="27"/>
  <c r="D13" i="27"/>
  <c r="D12" i="27"/>
  <c r="M11" i="27"/>
  <c r="L11" i="27"/>
  <c r="K11" i="27"/>
  <c r="J11" i="27"/>
  <c r="I11" i="27"/>
  <c r="H11" i="27"/>
  <c r="G11" i="27"/>
  <c r="F11" i="27"/>
  <c r="M40" i="26"/>
  <c r="L40" i="26"/>
  <c r="K40" i="26"/>
  <c r="J40" i="26"/>
  <c r="I40" i="26"/>
  <c r="H40" i="26"/>
  <c r="G40" i="26"/>
  <c r="F40" i="26"/>
  <c r="D40" i="26" s="1"/>
  <c r="M39" i="26"/>
  <c r="L39" i="26"/>
  <c r="K39" i="26"/>
  <c r="J39" i="26"/>
  <c r="I39" i="26"/>
  <c r="H39" i="26"/>
  <c r="G39" i="26"/>
  <c r="F39" i="26"/>
  <c r="M38" i="26"/>
  <c r="L38" i="26"/>
  <c r="K38" i="26"/>
  <c r="J38" i="26"/>
  <c r="I38" i="26"/>
  <c r="H38" i="26"/>
  <c r="G38" i="26"/>
  <c r="F38" i="26"/>
  <c r="M37" i="26"/>
  <c r="L37" i="26"/>
  <c r="K37" i="26"/>
  <c r="J37" i="26"/>
  <c r="I37" i="26"/>
  <c r="H37" i="26"/>
  <c r="G37" i="26"/>
  <c r="F37" i="26"/>
  <c r="D37" i="26"/>
  <c r="M36" i="26"/>
  <c r="L36" i="26"/>
  <c r="D36" i="26" s="1"/>
  <c r="K36" i="26"/>
  <c r="J36" i="26"/>
  <c r="I36" i="26"/>
  <c r="H36" i="26"/>
  <c r="G36" i="26"/>
  <c r="F36" i="26"/>
  <c r="M35" i="26"/>
  <c r="L35" i="26"/>
  <c r="K35" i="26"/>
  <c r="J35" i="26"/>
  <c r="I35" i="26"/>
  <c r="H35" i="26"/>
  <c r="G35" i="26"/>
  <c r="F35" i="26"/>
  <c r="M34" i="26"/>
  <c r="L34" i="26"/>
  <c r="K34" i="26"/>
  <c r="J34" i="26"/>
  <c r="I34" i="26"/>
  <c r="H34" i="26"/>
  <c r="G34" i="26"/>
  <c r="F34" i="26"/>
  <c r="M33" i="26"/>
  <c r="L33" i="26"/>
  <c r="K33" i="26"/>
  <c r="J33" i="26"/>
  <c r="I33" i="26"/>
  <c r="H33" i="26"/>
  <c r="G33" i="26"/>
  <c r="F33" i="26"/>
  <c r="M32" i="26"/>
  <c r="L32" i="26"/>
  <c r="K32" i="26"/>
  <c r="J32" i="26"/>
  <c r="I32" i="26"/>
  <c r="H32" i="26"/>
  <c r="G32" i="26"/>
  <c r="F32" i="26"/>
  <c r="M31" i="26"/>
  <c r="L31" i="26"/>
  <c r="K31" i="26"/>
  <c r="J31" i="26"/>
  <c r="I31" i="26"/>
  <c r="H31" i="26"/>
  <c r="G31" i="26"/>
  <c r="F31" i="26"/>
  <c r="D31" i="26"/>
  <c r="M30" i="26"/>
  <c r="L30" i="26"/>
  <c r="K30" i="26"/>
  <c r="J30" i="26"/>
  <c r="I30" i="26"/>
  <c r="H30" i="26"/>
  <c r="G30" i="26"/>
  <c r="F30" i="26"/>
  <c r="M29" i="26"/>
  <c r="L29" i="26"/>
  <c r="K29" i="26"/>
  <c r="J29" i="26"/>
  <c r="I29" i="26"/>
  <c r="H29" i="26"/>
  <c r="G29" i="26"/>
  <c r="F29" i="26"/>
  <c r="M23" i="26"/>
  <c r="L23" i="26"/>
  <c r="K23" i="26"/>
  <c r="J23" i="26"/>
  <c r="I23" i="26"/>
  <c r="H23" i="26"/>
  <c r="G23" i="26"/>
  <c r="F23" i="26"/>
  <c r="D23" i="26" s="1"/>
  <c r="M22" i="26"/>
  <c r="L22" i="26"/>
  <c r="K22" i="26"/>
  <c r="J22" i="26"/>
  <c r="I22" i="26"/>
  <c r="H22" i="26"/>
  <c r="G22" i="26"/>
  <c r="F22" i="26"/>
  <c r="M21" i="26"/>
  <c r="L21" i="26"/>
  <c r="K21" i="26"/>
  <c r="J21" i="26"/>
  <c r="I21" i="26"/>
  <c r="H21" i="26"/>
  <c r="G21" i="26"/>
  <c r="F21" i="26"/>
  <c r="M20" i="26"/>
  <c r="L20" i="26"/>
  <c r="K20" i="26"/>
  <c r="J20" i="26"/>
  <c r="I20" i="26"/>
  <c r="H20" i="26"/>
  <c r="G20" i="26"/>
  <c r="F20" i="26"/>
  <c r="M19" i="26"/>
  <c r="L19" i="26"/>
  <c r="K19" i="26"/>
  <c r="J19" i="26"/>
  <c r="I19" i="26"/>
  <c r="H19" i="26"/>
  <c r="G19" i="26"/>
  <c r="F19" i="26"/>
  <c r="M18" i="26"/>
  <c r="L18" i="26"/>
  <c r="K18" i="26"/>
  <c r="J18" i="26"/>
  <c r="I18" i="26"/>
  <c r="H18" i="26"/>
  <c r="G18" i="26"/>
  <c r="F18" i="26"/>
  <c r="D18" i="26" s="1"/>
  <c r="M17" i="26"/>
  <c r="L17" i="26"/>
  <c r="K17" i="26"/>
  <c r="J17" i="26"/>
  <c r="I17" i="26"/>
  <c r="H17" i="26"/>
  <c r="G17" i="26"/>
  <c r="F17" i="26"/>
  <c r="D17" i="26" s="1"/>
  <c r="M16" i="26"/>
  <c r="L16" i="26"/>
  <c r="K16" i="26"/>
  <c r="J16" i="26"/>
  <c r="I16" i="26"/>
  <c r="H16" i="26"/>
  <c r="G16" i="26"/>
  <c r="F16" i="26"/>
  <c r="M15" i="26"/>
  <c r="L15" i="26"/>
  <c r="K15" i="26"/>
  <c r="J15" i="26"/>
  <c r="I15" i="26"/>
  <c r="H15" i="26"/>
  <c r="G15" i="26"/>
  <c r="F15" i="26"/>
  <c r="D15" i="26"/>
  <c r="M14" i="26"/>
  <c r="L14" i="26"/>
  <c r="K14" i="26"/>
  <c r="J14" i="26"/>
  <c r="I14" i="26"/>
  <c r="H14" i="26"/>
  <c r="G14" i="26"/>
  <c r="D14" i="26" s="1"/>
  <c r="F14" i="26"/>
  <c r="M13" i="26"/>
  <c r="L13" i="26"/>
  <c r="K13" i="26"/>
  <c r="J13" i="26"/>
  <c r="I13" i="26"/>
  <c r="H13" i="26"/>
  <c r="G13" i="26"/>
  <c r="F13" i="26"/>
  <c r="M12" i="26"/>
  <c r="L12" i="26"/>
  <c r="K12" i="26"/>
  <c r="J12" i="26"/>
  <c r="I12" i="26"/>
  <c r="H12" i="26"/>
  <c r="G12" i="26"/>
  <c r="F12" i="26"/>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5" i="25"/>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5" i="24"/>
  <c r="W46" i="22"/>
  <c r="V46" i="22"/>
  <c r="U46" i="22"/>
  <c r="S46" i="22"/>
  <c r="T46" i="22"/>
  <c r="R46" i="22"/>
  <c r="Q46" i="22"/>
  <c r="P46" i="22"/>
  <c r="O46" i="22"/>
  <c r="N46" i="22"/>
  <c r="M46" i="22"/>
  <c r="L46" i="22"/>
  <c r="J50" i="22"/>
  <c r="K50" i="22" s="1"/>
  <c r="J48" i="22"/>
  <c r="K48" i="22" s="1"/>
  <c r="J43" i="22"/>
  <c r="K43" i="22" s="1"/>
  <c r="J42" i="22"/>
  <c r="K42" i="22" s="1"/>
  <c r="J40" i="22"/>
  <c r="K40" i="22" s="1"/>
  <c r="J39" i="22"/>
  <c r="K39" i="22" s="1"/>
  <c r="J36" i="22"/>
  <c r="K36" i="22" s="1"/>
  <c r="J34" i="22"/>
  <c r="K34" i="22" s="1"/>
  <c r="J33" i="22"/>
  <c r="K33" i="22" s="1"/>
  <c r="J26" i="22"/>
  <c r="K26" i="22" s="1"/>
  <c r="J24" i="22"/>
  <c r="K24" i="22" s="1"/>
  <c r="J22" i="22"/>
  <c r="K22" i="22" s="1"/>
  <c r="J19" i="22"/>
  <c r="K19" i="22" s="1"/>
  <c r="J16" i="22"/>
  <c r="K16" i="22" s="1"/>
  <c r="J15" i="22"/>
  <c r="K15" i="22" s="1"/>
  <c r="J14" i="22"/>
  <c r="K14" i="22" s="1"/>
  <c r="J12" i="22"/>
  <c r="K12" i="22" s="1"/>
  <c r="J10" i="22"/>
  <c r="K10" i="22" s="1"/>
  <c r="J5" i="22"/>
  <c r="W46" i="21"/>
  <c r="V46" i="21"/>
  <c r="U46" i="21"/>
  <c r="T46" i="21"/>
  <c r="S46" i="21"/>
  <c r="R46" i="21"/>
  <c r="Q46" i="21"/>
  <c r="P46" i="21"/>
  <c r="O46" i="21"/>
  <c r="N46" i="21"/>
  <c r="M46" i="21"/>
  <c r="L46" i="21"/>
  <c r="J52" i="21"/>
  <c r="K52" i="21" s="1"/>
  <c r="J51" i="21"/>
  <c r="K51" i="21" s="1"/>
  <c r="J50" i="21"/>
  <c r="K50" i="21" s="1"/>
  <c r="J49" i="21"/>
  <c r="K49" i="21" s="1"/>
  <c r="J48" i="21"/>
  <c r="K48" i="21" s="1"/>
  <c r="J45" i="21"/>
  <c r="K45" i="21" s="1"/>
  <c r="J43" i="21"/>
  <c r="K43" i="21" s="1"/>
  <c r="J42" i="21"/>
  <c r="K42" i="21" s="1"/>
  <c r="J40" i="21"/>
  <c r="K40" i="21" s="1"/>
  <c r="J39" i="21"/>
  <c r="K39" i="21" s="1"/>
  <c r="J38" i="21"/>
  <c r="K38" i="21" s="1"/>
  <c r="J35" i="21"/>
  <c r="K35" i="21" s="1"/>
  <c r="J33" i="21"/>
  <c r="K33" i="21" s="1"/>
  <c r="J32" i="21"/>
  <c r="K32" i="21" s="1"/>
  <c r="J31" i="21"/>
  <c r="K31" i="21" s="1"/>
  <c r="J29" i="21"/>
  <c r="K29" i="21" s="1"/>
  <c r="J28" i="21"/>
  <c r="K28" i="21" s="1"/>
  <c r="J25" i="21"/>
  <c r="K25" i="21" s="1"/>
  <c r="J24" i="21"/>
  <c r="K24" i="21" s="1"/>
  <c r="J22" i="21"/>
  <c r="K22" i="21" s="1"/>
  <c r="J21" i="21"/>
  <c r="K21" i="21" s="1"/>
  <c r="J20" i="21"/>
  <c r="K20" i="21" s="1"/>
  <c r="J19" i="21"/>
  <c r="K19" i="21" s="1"/>
  <c r="J15" i="21"/>
  <c r="K15" i="21" s="1"/>
  <c r="J11" i="21"/>
  <c r="K11" i="21" s="1"/>
  <c r="J8" i="21"/>
  <c r="K8" i="21" s="1"/>
  <c r="J7" i="21"/>
  <c r="K7" i="21" s="1"/>
  <c r="W46" i="20"/>
  <c r="V46" i="20"/>
  <c r="U46" i="20"/>
  <c r="T46" i="20"/>
  <c r="S46" i="20"/>
  <c r="R46" i="20"/>
  <c r="Q46" i="20"/>
  <c r="P46" i="20"/>
  <c r="O46" i="20"/>
  <c r="N46" i="20"/>
  <c r="M46" i="20"/>
  <c r="L46" i="20"/>
  <c r="J51" i="20"/>
  <c r="K51" i="20" s="1"/>
  <c r="J50" i="20"/>
  <c r="K50" i="20" s="1"/>
  <c r="J48" i="20"/>
  <c r="K48" i="20" s="1"/>
  <c r="J42" i="20"/>
  <c r="K42" i="20" s="1"/>
  <c r="J40" i="20"/>
  <c r="K40" i="20" s="1"/>
  <c r="J39" i="20"/>
  <c r="K39" i="20" s="1"/>
  <c r="J36" i="20"/>
  <c r="K36" i="20" s="1"/>
  <c r="J34" i="20"/>
  <c r="K34" i="20" s="1"/>
  <c r="J33" i="20"/>
  <c r="K33" i="20" s="1"/>
  <c r="J32" i="20"/>
  <c r="K32" i="20" s="1"/>
  <c r="J31" i="20"/>
  <c r="K31" i="20" s="1"/>
  <c r="J30" i="20"/>
  <c r="K30" i="20" s="1"/>
  <c r="J29" i="20"/>
  <c r="K29" i="20" s="1"/>
  <c r="J28" i="20"/>
  <c r="K28" i="20" s="1"/>
  <c r="J27" i="20"/>
  <c r="K27" i="20" s="1"/>
  <c r="J26" i="20"/>
  <c r="K26" i="20" s="1"/>
  <c r="J25" i="20"/>
  <c r="K25" i="20" s="1"/>
  <c r="J21" i="20"/>
  <c r="K21" i="20" s="1"/>
  <c r="J19" i="20"/>
  <c r="K19" i="20" s="1"/>
  <c r="J17" i="20"/>
  <c r="K17" i="20" s="1"/>
  <c r="J15" i="20"/>
  <c r="K15" i="20" s="1"/>
  <c r="J12" i="20"/>
  <c r="K12" i="20" s="1"/>
  <c r="J9" i="20"/>
  <c r="K9" i="20" s="1"/>
  <c r="J8" i="20"/>
  <c r="K8" i="20" s="1"/>
  <c r="J7" i="20"/>
  <c r="K7" i="20" s="1"/>
  <c r="J5" i="20"/>
  <c r="K5" i="20" s="1"/>
  <c r="D45" i="36" l="1"/>
  <c r="E45" i="36" s="1"/>
  <c r="D11" i="36"/>
  <c r="E11" i="36" s="1"/>
  <c r="D28" i="36"/>
  <c r="E28" i="36" s="1"/>
  <c r="D45" i="35"/>
  <c r="E45" i="35" s="1"/>
  <c r="D28" i="35"/>
  <c r="E28" i="35" s="1"/>
  <c r="D11" i="35"/>
  <c r="E11" i="35" s="1"/>
  <c r="D11" i="34"/>
  <c r="E11" i="34" s="1"/>
  <c r="D45" i="34"/>
  <c r="E45" i="34" s="1"/>
  <c r="D28" i="34"/>
  <c r="E28" i="34" s="1"/>
  <c r="D11" i="33"/>
  <c r="E11" i="33" s="1"/>
  <c r="D45" i="33"/>
  <c r="E45" i="33" s="1"/>
  <c r="D11" i="32"/>
  <c r="E11" i="32" s="1"/>
  <c r="D45" i="32"/>
  <c r="E45" i="32" s="1"/>
  <c r="D28" i="32"/>
  <c r="E28" i="32" s="1"/>
  <c r="D28" i="31"/>
  <c r="E28" i="31" s="1"/>
  <c r="D11" i="31"/>
  <c r="E11" i="31" s="1"/>
  <c r="D45" i="31"/>
  <c r="E45" i="31" s="1"/>
  <c r="D11" i="30"/>
  <c r="E11" i="30" s="1"/>
  <c r="I11" i="29"/>
  <c r="H11" i="29"/>
  <c r="D45" i="30"/>
  <c r="E45" i="30" s="1"/>
  <c r="D28" i="30"/>
  <c r="E28" i="30" s="1"/>
  <c r="D35" i="29"/>
  <c r="D55" i="29"/>
  <c r="D49" i="29"/>
  <c r="D32" i="29"/>
  <c r="D15" i="29"/>
  <c r="D21" i="29"/>
  <c r="D48" i="29"/>
  <c r="D31" i="29"/>
  <c r="D37" i="29"/>
  <c r="D16" i="29"/>
  <c r="D14" i="29"/>
  <c r="D20" i="29"/>
  <c r="L45" i="29"/>
  <c r="M28" i="29"/>
  <c r="D13" i="29"/>
  <c r="K45" i="29"/>
  <c r="L28" i="29"/>
  <c r="J45" i="29"/>
  <c r="K28" i="29"/>
  <c r="I45" i="29"/>
  <c r="J28" i="29"/>
  <c r="H45" i="29"/>
  <c r="I28" i="29"/>
  <c r="M45" i="29"/>
  <c r="G45" i="29"/>
  <c r="H28" i="29"/>
  <c r="D30" i="29"/>
  <c r="D52" i="29"/>
  <c r="F45" i="29"/>
  <c r="G28" i="29"/>
  <c r="D33" i="29"/>
  <c r="F28" i="29"/>
  <c r="D18" i="29"/>
  <c r="F11" i="29"/>
  <c r="D50" i="29"/>
  <c r="D36" i="29"/>
  <c r="D23" i="29"/>
  <c r="D17" i="29"/>
  <c r="D38" i="29"/>
  <c r="D47" i="29"/>
  <c r="D57" i="29"/>
  <c r="D51" i="29"/>
  <c r="D40" i="29"/>
  <c r="D22" i="29"/>
  <c r="L11" i="29"/>
  <c r="M11" i="29"/>
  <c r="D53" i="29"/>
  <c r="D56" i="29"/>
  <c r="D19" i="29"/>
  <c r="D39" i="29"/>
  <c r="K11" i="29"/>
  <c r="D54" i="29"/>
  <c r="J11" i="29"/>
  <c r="D12" i="29"/>
  <c r="G11" i="29"/>
  <c r="D29" i="29"/>
  <c r="D46" i="29"/>
  <c r="D33" i="26"/>
  <c r="D13" i="26"/>
  <c r="D11" i="28"/>
  <c r="E11" i="28" s="1"/>
  <c r="D22" i="26"/>
  <c r="D32" i="26"/>
  <c r="D38" i="26"/>
  <c r="D28" i="27"/>
  <c r="E28" i="27" s="1"/>
  <c r="D19" i="26"/>
  <c r="D34" i="26"/>
  <c r="D35" i="26"/>
  <c r="D29" i="26"/>
  <c r="H11" i="26"/>
  <c r="D30" i="26"/>
  <c r="D12" i="26"/>
  <c r="F28" i="26"/>
  <c r="G28" i="26"/>
  <c r="H28" i="26"/>
  <c r="L11" i="26"/>
  <c r="I28" i="26"/>
  <c r="J28" i="26"/>
  <c r="K11" i="26"/>
  <c r="J11" i="26"/>
  <c r="D20" i="26"/>
  <c r="D21" i="26"/>
  <c r="K28" i="26"/>
  <c r="D16" i="26"/>
  <c r="M11" i="26"/>
  <c r="F11" i="26"/>
  <c r="L28" i="26"/>
  <c r="D39" i="26"/>
  <c r="I11" i="26"/>
  <c r="D11" i="27"/>
  <c r="E11" i="27" s="1"/>
  <c r="M28" i="26"/>
  <c r="G11" i="26"/>
  <c r="D11" i="26" s="1"/>
  <c r="E11" i="26" s="1"/>
  <c r="J37" i="22"/>
  <c r="K37" i="22" s="1"/>
  <c r="J18" i="22"/>
  <c r="K18" i="22" s="1"/>
  <c r="J38" i="22"/>
  <c r="K38" i="22" s="1"/>
  <c r="J30" i="22"/>
  <c r="K30" i="22" s="1"/>
  <c r="J7" i="22"/>
  <c r="K7" i="22" s="1"/>
  <c r="J11" i="22"/>
  <c r="K11" i="22" s="1"/>
  <c r="J27" i="22"/>
  <c r="K27" i="22" s="1"/>
  <c r="J31" i="22"/>
  <c r="K31" i="22" s="1"/>
  <c r="J8" i="22"/>
  <c r="K8" i="22" s="1"/>
  <c r="J23" i="22"/>
  <c r="K23" i="22" s="1"/>
  <c r="J35" i="22"/>
  <c r="K35" i="22" s="1"/>
  <c r="J51" i="22"/>
  <c r="K51" i="22" s="1"/>
  <c r="J32" i="22"/>
  <c r="K32" i="22" s="1"/>
  <c r="J20" i="22"/>
  <c r="K20" i="22" s="1"/>
  <c r="J47" i="22"/>
  <c r="K47" i="22" s="1"/>
  <c r="J6" i="22"/>
  <c r="K6" i="22" s="1"/>
  <c r="J17" i="22"/>
  <c r="K17" i="22" s="1"/>
  <c r="J28" i="22"/>
  <c r="K28" i="22" s="1"/>
  <c r="J44" i="22"/>
  <c r="K44" i="22" s="1"/>
  <c r="J13" i="22"/>
  <c r="K13" i="22" s="1"/>
  <c r="J21" i="22"/>
  <c r="K21" i="22" s="1"/>
  <c r="J25" i="22"/>
  <c r="K25" i="22" s="1"/>
  <c r="J29" i="22"/>
  <c r="K29" i="22" s="1"/>
  <c r="J52" i="22"/>
  <c r="K52" i="22" s="1"/>
  <c r="J41" i="22"/>
  <c r="K41" i="22" s="1"/>
  <c r="J45" i="22"/>
  <c r="K45" i="22" s="1"/>
  <c r="J49" i="22"/>
  <c r="K49" i="22" s="1"/>
  <c r="K5" i="22"/>
  <c r="J9" i="22"/>
  <c r="K9" i="22" s="1"/>
  <c r="J34" i="21"/>
  <c r="K34" i="21" s="1"/>
  <c r="J30" i="21"/>
  <c r="K30" i="21" s="1"/>
  <c r="J26" i="21"/>
  <c r="K26" i="21" s="1"/>
  <c r="J27" i="21"/>
  <c r="K27" i="21" s="1"/>
  <c r="J23" i="21"/>
  <c r="K23" i="21" s="1"/>
  <c r="J12" i="21"/>
  <c r="K12" i="21" s="1"/>
  <c r="J16" i="21"/>
  <c r="K16" i="21" s="1"/>
  <c r="J36" i="21"/>
  <c r="K36" i="21" s="1"/>
  <c r="J13" i="21"/>
  <c r="K13" i="21" s="1"/>
  <c r="J17" i="21"/>
  <c r="K17" i="21" s="1"/>
  <c r="J47" i="21"/>
  <c r="K47" i="21" s="1"/>
  <c r="J44" i="21"/>
  <c r="K44" i="21" s="1"/>
  <c r="J37" i="21"/>
  <c r="K37" i="21" s="1"/>
  <c r="J10" i="21"/>
  <c r="K10" i="21" s="1"/>
  <c r="J6" i="21"/>
  <c r="K6" i="21" s="1"/>
  <c r="J14" i="21"/>
  <c r="K14" i="21" s="1"/>
  <c r="J18" i="21"/>
  <c r="K18" i="21" s="1"/>
  <c r="J41" i="21"/>
  <c r="K41" i="21" s="1"/>
  <c r="J5" i="21"/>
  <c r="J9" i="21"/>
  <c r="K9" i="21" s="1"/>
  <c r="J22" i="20"/>
  <c r="K22" i="20" s="1"/>
  <c r="J37" i="20"/>
  <c r="K37" i="20" s="1"/>
  <c r="J14" i="20"/>
  <c r="K14" i="20" s="1"/>
  <c r="J18" i="20"/>
  <c r="K18" i="20" s="1"/>
  <c r="J38" i="20"/>
  <c r="K38" i="20" s="1"/>
  <c r="J11" i="20"/>
  <c r="K11" i="20" s="1"/>
  <c r="J35" i="20"/>
  <c r="K35" i="20" s="1"/>
  <c r="J43" i="20"/>
  <c r="K43" i="20" s="1"/>
  <c r="J23" i="20"/>
  <c r="K23" i="20" s="1"/>
  <c r="J16" i="20"/>
  <c r="K16" i="20" s="1"/>
  <c r="J24" i="20"/>
  <c r="K24" i="20" s="1"/>
  <c r="J20" i="20"/>
  <c r="K20" i="20" s="1"/>
  <c r="J47" i="20"/>
  <c r="K47" i="20" s="1"/>
  <c r="J44" i="20"/>
  <c r="K44" i="20" s="1"/>
  <c r="J52" i="20"/>
  <c r="K52" i="20" s="1"/>
  <c r="J13" i="20"/>
  <c r="K13" i="20" s="1"/>
  <c r="J41" i="20"/>
  <c r="K41" i="20" s="1"/>
  <c r="J45" i="20"/>
  <c r="K45" i="20" s="1"/>
  <c r="J49" i="20"/>
  <c r="K49" i="20" s="1"/>
  <c r="J6" i="20"/>
  <c r="K6" i="20" s="1"/>
  <c r="J10" i="20"/>
  <c r="K10" i="20" s="1"/>
  <c r="D40" i="18"/>
  <c r="D39" i="18"/>
  <c r="D38" i="18"/>
  <c r="D37" i="18"/>
  <c r="D36" i="18"/>
  <c r="D35" i="18"/>
  <c r="D34" i="18"/>
  <c r="D33" i="18"/>
  <c r="D32" i="18"/>
  <c r="D31" i="18"/>
  <c r="D30" i="18"/>
  <c r="D29" i="18"/>
  <c r="M28" i="18"/>
  <c r="L28" i="18"/>
  <c r="K28" i="18"/>
  <c r="J28" i="18"/>
  <c r="I28" i="18"/>
  <c r="H28" i="18"/>
  <c r="G28" i="18"/>
  <c r="F28" i="18"/>
  <c r="D28" i="18"/>
  <c r="E28" i="18" s="1"/>
  <c r="D23" i="18"/>
  <c r="D22" i="18"/>
  <c r="D21" i="18"/>
  <c r="D20" i="18"/>
  <c r="D19" i="18"/>
  <c r="D18" i="18"/>
  <c r="D17" i="18"/>
  <c r="D16" i="18"/>
  <c r="D15" i="18"/>
  <c r="D14" i="18"/>
  <c r="D13" i="18"/>
  <c r="D12" i="18"/>
  <c r="M11" i="18"/>
  <c r="L11" i="18"/>
  <c r="K11" i="18"/>
  <c r="J11" i="18"/>
  <c r="I11" i="18"/>
  <c r="H11" i="18"/>
  <c r="G11" i="18"/>
  <c r="F11" i="18"/>
  <c r="D11" i="18"/>
  <c r="E11" i="18" s="1"/>
  <c r="D40" i="17"/>
  <c r="D39" i="17"/>
  <c r="D38" i="17"/>
  <c r="D37" i="17"/>
  <c r="D36" i="17"/>
  <c r="D35" i="17"/>
  <c r="D34" i="17"/>
  <c r="D33" i="17"/>
  <c r="D32" i="17"/>
  <c r="D31" i="17"/>
  <c r="D30" i="17"/>
  <c r="D29" i="17"/>
  <c r="M28" i="17"/>
  <c r="L28" i="17"/>
  <c r="K28" i="17"/>
  <c r="J28" i="17"/>
  <c r="I28" i="17"/>
  <c r="H28" i="17"/>
  <c r="G28" i="17"/>
  <c r="F28" i="17"/>
  <c r="D23" i="17"/>
  <c r="D22" i="17"/>
  <c r="D21" i="17"/>
  <c r="D20" i="17"/>
  <c r="D19" i="17"/>
  <c r="D18" i="17"/>
  <c r="D17" i="17"/>
  <c r="D16" i="17"/>
  <c r="D15" i="17"/>
  <c r="D14" i="17"/>
  <c r="D13" i="17"/>
  <c r="D12" i="17"/>
  <c r="M11" i="17"/>
  <c r="L11" i="17"/>
  <c r="K11" i="17"/>
  <c r="J11" i="17"/>
  <c r="I11" i="17"/>
  <c r="H11" i="17"/>
  <c r="G11" i="17"/>
  <c r="F11" i="17"/>
  <c r="D11" i="17"/>
  <c r="E11" i="17" s="1"/>
  <c r="M40" i="16"/>
  <c r="L40" i="16"/>
  <c r="K40" i="16"/>
  <c r="J40" i="16"/>
  <c r="I40" i="16"/>
  <c r="H40" i="16"/>
  <c r="G40" i="16"/>
  <c r="F40" i="16"/>
  <c r="M39" i="16"/>
  <c r="L39" i="16"/>
  <c r="K39" i="16"/>
  <c r="J39" i="16"/>
  <c r="I39" i="16"/>
  <c r="H39" i="16"/>
  <c r="G39" i="16"/>
  <c r="F39" i="16"/>
  <c r="M38" i="16"/>
  <c r="L38" i="16"/>
  <c r="K38" i="16"/>
  <c r="J38" i="16"/>
  <c r="I38" i="16"/>
  <c r="H38" i="16"/>
  <c r="G38" i="16"/>
  <c r="F38" i="16"/>
  <c r="M37" i="16"/>
  <c r="L37" i="16"/>
  <c r="K37" i="16"/>
  <c r="J37" i="16"/>
  <c r="I37" i="16"/>
  <c r="H37" i="16"/>
  <c r="G37" i="16"/>
  <c r="F37" i="16"/>
  <c r="M36" i="16"/>
  <c r="L36" i="16"/>
  <c r="K36" i="16"/>
  <c r="J36" i="16"/>
  <c r="I36" i="16"/>
  <c r="H36" i="16"/>
  <c r="G36" i="16"/>
  <c r="F36" i="16"/>
  <c r="M35" i="16"/>
  <c r="L35" i="16"/>
  <c r="K35" i="16"/>
  <c r="J35" i="16"/>
  <c r="I35" i="16"/>
  <c r="H35" i="16"/>
  <c r="G35" i="16"/>
  <c r="F35" i="16"/>
  <c r="M34" i="16"/>
  <c r="L34" i="16"/>
  <c r="K34" i="16"/>
  <c r="J34" i="16"/>
  <c r="I34" i="16"/>
  <c r="H34" i="16"/>
  <c r="G34" i="16"/>
  <c r="F34" i="16"/>
  <c r="M33" i="16"/>
  <c r="L33" i="16"/>
  <c r="K33" i="16"/>
  <c r="J33" i="16"/>
  <c r="I33" i="16"/>
  <c r="H33" i="16"/>
  <c r="G33" i="16"/>
  <c r="F33" i="16"/>
  <c r="M32" i="16"/>
  <c r="L32" i="16"/>
  <c r="K32" i="16"/>
  <c r="J32" i="16"/>
  <c r="I32" i="16"/>
  <c r="D32" i="16" s="1"/>
  <c r="H32" i="16"/>
  <c r="G32" i="16"/>
  <c r="F32" i="16"/>
  <c r="M31" i="16"/>
  <c r="L31" i="16"/>
  <c r="K31" i="16"/>
  <c r="J31" i="16"/>
  <c r="I31" i="16"/>
  <c r="H31" i="16"/>
  <c r="G31" i="16"/>
  <c r="F31" i="16"/>
  <c r="M30" i="16"/>
  <c r="L30" i="16"/>
  <c r="K30" i="16"/>
  <c r="J30" i="16"/>
  <c r="I30" i="16"/>
  <c r="H30" i="16"/>
  <c r="G30" i="16"/>
  <c r="F30" i="16"/>
  <c r="M29" i="16"/>
  <c r="L29" i="16"/>
  <c r="K29" i="16"/>
  <c r="J29" i="16"/>
  <c r="I29" i="16"/>
  <c r="H29" i="16"/>
  <c r="G29" i="16"/>
  <c r="F29" i="16"/>
  <c r="M23" i="16"/>
  <c r="L23" i="16"/>
  <c r="K23" i="16"/>
  <c r="J23" i="16"/>
  <c r="I23" i="16"/>
  <c r="H23" i="16"/>
  <c r="G23" i="16"/>
  <c r="F23" i="16"/>
  <c r="M22" i="16"/>
  <c r="L22" i="16"/>
  <c r="K22" i="16"/>
  <c r="J22" i="16"/>
  <c r="I22" i="16"/>
  <c r="H22" i="16"/>
  <c r="G22" i="16"/>
  <c r="F22" i="16"/>
  <c r="M21" i="16"/>
  <c r="L21" i="16"/>
  <c r="K21" i="16"/>
  <c r="J21" i="16"/>
  <c r="I21" i="16"/>
  <c r="H21" i="16"/>
  <c r="G21" i="16"/>
  <c r="F21" i="16"/>
  <c r="M20" i="16"/>
  <c r="L20" i="16"/>
  <c r="K20" i="16"/>
  <c r="J20" i="16"/>
  <c r="I20" i="16"/>
  <c r="H20" i="16"/>
  <c r="G20" i="16"/>
  <c r="F20" i="16"/>
  <c r="M19" i="16"/>
  <c r="L19" i="16"/>
  <c r="K19" i="16"/>
  <c r="J19" i="16"/>
  <c r="I19" i="16"/>
  <c r="H19" i="16"/>
  <c r="G19" i="16"/>
  <c r="F19" i="16"/>
  <c r="D19" i="16"/>
  <c r="M18" i="16"/>
  <c r="L18" i="16"/>
  <c r="K18" i="16"/>
  <c r="J18" i="16"/>
  <c r="I18" i="16"/>
  <c r="H18" i="16"/>
  <c r="G18" i="16"/>
  <c r="F18" i="16"/>
  <c r="D18" i="16"/>
  <c r="M17" i="16"/>
  <c r="L17" i="16"/>
  <c r="K17" i="16"/>
  <c r="J17" i="16"/>
  <c r="I17" i="16"/>
  <c r="H17" i="16"/>
  <c r="G17" i="16"/>
  <c r="F17" i="16"/>
  <c r="M16" i="16"/>
  <c r="L16" i="16"/>
  <c r="K16" i="16"/>
  <c r="J16" i="16"/>
  <c r="I16" i="16"/>
  <c r="H16" i="16"/>
  <c r="G16" i="16"/>
  <c r="F16" i="16"/>
  <c r="M15" i="16"/>
  <c r="L15" i="16"/>
  <c r="K15" i="16"/>
  <c r="J15" i="16"/>
  <c r="I15" i="16"/>
  <c r="D15" i="16" s="1"/>
  <c r="H15" i="16"/>
  <c r="G15" i="16"/>
  <c r="F15" i="16"/>
  <c r="M14" i="16"/>
  <c r="L14" i="16"/>
  <c r="K14" i="16"/>
  <c r="J14" i="16"/>
  <c r="I14" i="16"/>
  <c r="H14" i="16"/>
  <c r="G14" i="16"/>
  <c r="F14" i="16"/>
  <c r="M13" i="16"/>
  <c r="L13" i="16"/>
  <c r="K13" i="16"/>
  <c r="J13" i="16"/>
  <c r="I13" i="16"/>
  <c r="H13" i="16"/>
  <c r="G13" i="16"/>
  <c r="F13" i="16"/>
  <c r="D13" i="16" s="1"/>
  <c r="M12" i="16"/>
  <c r="L12" i="16"/>
  <c r="K12" i="16"/>
  <c r="J12" i="16"/>
  <c r="I12" i="16"/>
  <c r="H12" i="16"/>
  <c r="G12" i="16"/>
  <c r="F12" i="16"/>
  <c r="D57" i="15"/>
  <c r="D56" i="15"/>
  <c r="D55" i="15"/>
  <c r="D54" i="15"/>
  <c r="D53" i="15"/>
  <c r="D52" i="15"/>
  <c r="D51" i="15"/>
  <c r="D50" i="15"/>
  <c r="D49" i="15"/>
  <c r="D48" i="15"/>
  <c r="D47" i="15"/>
  <c r="D46" i="15"/>
  <c r="M45" i="15"/>
  <c r="L45" i="15"/>
  <c r="K45" i="15"/>
  <c r="J45" i="15"/>
  <c r="I45" i="15"/>
  <c r="H45" i="15"/>
  <c r="G45" i="15"/>
  <c r="F45" i="15"/>
  <c r="D45" i="15"/>
  <c r="E45" i="15" s="1"/>
  <c r="D40" i="15"/>
  <c r="D39" i="15"/>
  <c r="D38" i="15"/>
  <c r="D37" i="15"/>
  <c r="D36" i="15"/>
  <c r="D35" i="15"/>
  <c r="D34" i="15"/>
  <c r="D33" i="15"/>
  <c r="D32" i="15"/>
  <c r="D31" i="15"/>
  <c r="D30" i="15"/>
  <c r="D29" i="15"/>
  <c r="M28" i="15"/>
  <c r="L28" i="15"/>
  <c r="K28" i="15"/>
  <c r="J28" i="15"/>
  <c r="I28" i="15"/>
  <c r="H28" i="15"/>
  <c r="G28" i="15"/>
  <c r="F28" i="15"/>
  <c r="D28" i="15" s="1"/>
  <c r="E28" i="15" s="1"/>
  <c r="D23" i="15"/>
  <c r="D22" i="15"/>
  <c r="D21" i="15"/>
  <c r="D20" i="15"/>
  <c r="D19" i="15"/>
  <c r="D18" i="15"/>
  <c r="D17" i="15"/>
  <c r="D16" i="15"/>
  <c r="D15" i="15"/>
  <c r="D14" i="15"/>
  <c r="D13" i="15"/>
  <c r="D12" i="15"/>
  <c r="M11" i="15"/>
  <c r="L11" i="15"/>
  <c r="K11" i="15"/>
  <c r="J11" i="15"/>
  <c r="I11" i="15"/>
  <c r="H11" i="15"/>
  <c r="G11" i="15"/>
  <c r="F11" i="15"/>
  <c r="D57" i="14"/>
  <c r="D56" i="14"/>
  <c r="D55" i="14"/>
  <c r="D54" i="14"/>
  <c r="D53" i="14"/>
  <c r="D52" i="14"/>
  <c r="D51" i="14"/>
  <c r="D50" i="14"/>
  <c r="D49" i="14"/>
  <c r="D48" i="14"/>
  <c r="D47" i="14"/>
  <c r="D46" i="14"/>
  <c r="M45" i="14"/>
  <c r="L45" i="14"/>
  <c r="K45" i="14"/>
  <c r="J45" i="14"/>
  <c r="I45" i="14"/>
  <c r="H45" i="14"/>
  <c r="G45" i="14"/>
  <c r="F45" i="14"/>
  <c r="D45" i="14"/>
  <c r="E45" i="14" s="1"/>
  <c r="D40" i="14"/>
  <c r="D39" i="14"/>
  <c r="D38" i="14"/>
  <c r="D37" i="14"/>
  <c r="D36" i="14"/>
  <c r="D35" i="14"/>
  <c r="D34" i="14"/>
  <c r="D33" i="14"/>
  <c r="D32" i="14"/>
  <c r="D31" i="14"/>
  <c r="D30" i="14"/>
  <c r="D29" i="14"/>
  <c r="M28" i="14"/>
  <c r="D28" i="14" s="1"/>
  <c r="E28" i="14" s="1"/>
  <c r="L28" i="14"/>
  <c r="K28" i="14"/>
  <c r="J28" i="14"/>
  <c r="I28" i="14"/>
  <c r="H28" i="14"/>
  <c r="G28" i="14"/>
  <c r="F28" i="14"/>
  <c r="D23" i="14"/>
  <c r="D22" i="14"/>
  <c r="D21" i="14"/>
  <c r="D20" i="14"/>
  <c r="D19" i="14"/>
  <c r="D18" i="14"/>
  <c r="D17" i="14"/>
  <c r="D16" i="14"/>
  <c r="D15" i="14"/>
  <c r="D14" i="14"/>
  <c r="D13" i="14"/>
  <c r="D12" i="14"/>
  <c r="M11" i="14"/>
  <c r="L11" i="14"/>
  <c r="K11" i="14"/>
  <c r="J11" i="14"/>
  <c r="I11" i="14"/>
  <c r="H11" i="14"/>
  <c r="G11" i="14"/>
  <c r="F11" i="14"/>
  <c r="D11" i="14"/>
  <c r="E11" i="14" s="1"/>
  <c r="D57" i="13"/>
  <c r="D56" i="13"/>
  <c r="D55" i="13"/>
  <c r="D54" i="13"/>
  <c r="D53" i="13"/>
  <c r="D52" i="13"/>
  <c r="D51" i="13"/>
  <c r="D50" i="13"/>
  <c r="D49" i="13"/>
  <c r="D48" i="13"/>
  <c r="D47" i="13"/>
  <c r="D46" i="13"/>
  <c r="M45" i="13"/>
  <c r="L45" i="13"/>
  <c r="K45" i="13"/>
  <c r="J45" i="13"/>
  <c r="I45" i="13"/>
  <c r="H45" i="13"/>
  <c r="G45" i="13"/>
  <c r="F45" i="13"/>
  <c r="D40" i="13"/>
  <c r="D39" i="13"/>
  <c r="D38" i="13"/>
  <c r="D37" i="13"/>
  <c r="D36" i="13"/>
  <c r="D35" i="13"/>
  <c r="D34" i="13"/>
  <c r="D33" i="13"/>
  <c r="D32" i="13"/>
  <c r="D31" i="13"/>
  <c r="D30" i="13"/>
  <c r="D29" i="13"/>
  <c r="M28" i="13"/>
  <c r="L28" i="13"/>
  <c r="K28" i="13"/>
  <c r="J28" i="13"/>
  <c r="I28" i="13"/>
  <c r="H28" i="13"/>
  <c r="G28" i="13"/>
  <c r="F28" i="13"/>
  <c r="D28" i="13"/>
  <c r="E28" i="13" s="1"/>
  <c r="D23" i="13"/>
  <c r="D22" i="13"/>
  <c r="D21" i="13"/>
  <c r="D20" i="13"/>
  <c r="D19" i="13"/>
  <c r="D18" i="13"/>
  <c r="D17" i="13"/>
  <c r="D16" i="13"/>
  <c r="D15" i="13"/>
  <c r="D14" i="13"/>
  <c r="D13" i="13"/>
  <c r="D12" i="13"/>
  <c r="M11" i="13"/>
  <c r="L11" i="13"/>
  <c r="K11" i="13"/>
  <c r="J11" i="13"/>
  <c r="I11" i="13"/>
  <c r="H11" i="13"/>
  <c r="G11" i="13"/>
  <c r="F11" i="13"/>
  <c r="D57" i="12"/>
  <c r="D56" i="12"/>
  <c r="D55" i="12"/>
  <c r="D54" i="12"/>
  <c r="D53" i="12"/>
  <c r="D52" i="12"/>
  <c r="D51" i="12"/>
  <c r="D50" i="12"/>
  <c r="D49" i="12"/>
  <c r="D48" i="12"/>
  <c r="D47" i="12"/>
  <c r="D46" i="12"/>
  <c r="M45" i="12"/>
  <c r="L45" i="12"/>
  <c r="K45" i="12"/>
  <c r="J45" i="12"/>
  <c r="I45" i="12"/>
  <c r="H45" i="12"/>
  <c r="G45" i="12"/>
  <c r="F45" i="12"/>
  <c r="D45" i="12" s="1"/>
  <c r="E45" i="12" s="1"/>
  <c r="D40" i="12"/>
  <c r="D39" i="12"/>
  <c r="D38" i="12"/>
  <c r="D37" i="12"/>
  <c r="D36" i="12"/>
  <c r="D35" i="12"/>
  <c r="D34" i="12"/>
  <c r="D33" i="12"/>
  <c r="D32" i="12"/>
  <c r="D31" i="12"/>
  <c r="D30" i="12"/>
  <c r="D29" i="12"/>
  <c r="M28" i="12"/>
  <c r="L28" i="12"/>
  <c r="K28" i="12"/>
  <c r="J28" i="12"/>
  <c r="I28" i="12"/>
  <c r="H28" i="12"/>
  <c r="G28" i="12"/>
  <c r="F28" i="12"/>
  <c r="D28" i="12"/>
  <c r="E28" i="12" s="1"/>
  <c r="D23" i="12"/>
  <c r="D22" i="12"/>
  <c r="D21" i="12"/>
  <c r="D20" i="12"/>
  <c r="D19" i="12"/>
  <c r="D18" i="12"/>
  <c r="D17" i="12"/>
  <c r="D16" i="12"/>
  <c r="D15" i="12"/>
  <c r="D14" i="12"/>
  <c r="D13" i="12"/>
  <c r="D12" i="12"/>
  <c r="M11" i="12"/>
  <c r="L11" i="12"/>
  <c r="K11" i="12"/>
  <c r="J11" i="12"/>
  <c r="I11" i="12"/>
  <c r="H11" i="12"/>
  <c r="G11" i="12"/>
  <c r="F11" i="12"/>
  <c r="D11" i="12"/>
  <c r="E11" i="12" s="1"/>
  <c r="D57" i="11"/>
  <c r="D56" i="11"/>
  <c r="D55" i="11"/>
  <c r="D54" i="11"/>
  <c r="D53" i="11"/>
  <c r="D52" i="11"/>
  <c r="D51" i="11"/>
  <c r="D50" i="11"/>
  <c r="D49" i="11"/>
  <c r="D48" i="11"/>
  <c r="D47" i="11"/>
  <c r="D46" i="11"/>
  <c r="M45" i="11"/>
  <c r="L45" i="11"/>
  <c r="K45" i="11"/>
  <c r="J45" i="11"/>
  <c r="I45" i="11"/>
  <c r="H45" i="11"/>
  <c r="G45" i="11"/>
  <c r="F45" i="11"/>
  <c r="D45" i="11"/>
  <c r="E45" i="11" s="1"/>
  <c r="D40" i="11"/>
  <c r="D39" i="11"/>
  <c r="D38" i="11"/>
  <c r="D37" i="11"/>
  <c r="D36" i="11"/>
  <c r="D35" i="11"/>
  <c r="D34" i="11"/>
  <c r="D33" i="11"/>
  <c r="D32" i="11"/>
  <c r="D31" i="11"/>
  <c r="D30" i="11"/>
  <c r="D29" i="11"/>
  <c r="M28" i="11"/>
  <c r="L28" i="11"/>
  <c r="K28" i="11"/>
  <c r="J28" i="11"/>
  <c r="I28" i="11"/>
  <c r="H28" i="11"/>
  <c r="G28" i="11"/>
  <c r="F28" i="11"/>
  <c r="D23" i="11"/>
  <c r="D22" i="11"/>
  <c r="D21" i="11"/>
  <c r="D20" i="11"/>
  <c r="D19" i="11"/>
  <c r="D18" i="11"/>
  <c r="D17" i="11"/>
  <c r="D16" i="11"/>
  <c r="D15" i="11"/>
  <c r="D14" i="11"/>
  <c r="D13" i="11"/>
  <c r="D12" i="11"/>
  <c r="M11" i="11"/>
  <c r="L11" i="11"/>
  <c r="K11" i="11"/>
  <c r="J11" i="11"/>
  <c r="I11" i="11"/>
  <c r="H11" i="11"/>
  <c r="G11" i="11"/>
  <c r="F11" i="11"/>
  <c r="D11" i="11"/>
  <c r="E11" i="11" s="1"/>
  <c r="D57" i="10"/>
  <c r="D56" i="10"/>
  <c r="D55" i="10"/>
  <c r="D54" i="10"/>
  <c r="D53" i="10"/>
  <c r="D52" i="10"/>
  <c r="D51" i="10"/>
  <c r="D50" i="10"/>
  <c r="D49" i="10"/>
  <c r="D48" i="10"/>
  <c r="D47" i="10"/>
  <c r="D46" i="10"/>
  <c r="M45" i="10"/>
  <c r="L45" i="10"/>
  <c r="K45" i="10"/>
  <c r="J45" i="10"/>
  <c r="I45" i="10"/>
  <c r="H45" i="10"/>
  <c r="G45" i="10"/>
  <c r="F45" i="10"/>
  <c r="D45" i="10"/>
  <c r="E45" i="10" s="1"/>
  <c r="D40" i="10"/>
  <c r="D39" i="10"/>
  <c r="D38" i="10"/>
  <c r="D37" i="10"/>
  <c r="D36" i="10"/>
  <c r="D35" i="10"/>
  <c r="D34" i="10"/>
  <c r="D33" i="10"/>
  <c r="D32" i="10"/>
  <c r="D31" i="10"/>
  <c r="D30" i="10"/>
  <c r="D29" i="10"/>
  <c r="M28" i="10"/>
  <c r="L28" i="10"/>
  <c r="K28" i="10"/>
  <c r="J28" i="10"/>
  <c r="I28" i="10"/>
  <c r="H28" i="10"/>
  <c r="G28" i="10"/>
  <c r="F28" i="10"/>
  <c r="D28" i="10" s="1"/>
  <c r="E28" i="10" s="1"/>
  <c r="D23" i="10"/>
  <c r="D22" i="10"/>
  <c r="D21" i="10"/>
  <c r="D20" i="10"/>
  <c r="D19" i="10"/>
  <c r="D18" i="10"/>
  <c r="D17" i="10"/>
  <c r="D16" i="10"/>
  <c r="D15" i="10"/>
  <c r="D14" i="10"/>
  <c r="D13" i="10"/>
  <c r="D12" i="10"/>
  <c r="M11" i="10"/>
  <c r="L11" i="10"/>
  <c r="K11" i="10"/>
  <c r="J11" i="10"/>
  <c r="I11" i="10"/>
  <c r="H11" i="10"/>
  <c r="G11" i="10"/>
  <c r="F11" i="10"/>
  <c r="D11" i="10"/>
  <c r="E11" i="10" s="1"/>
  <c r="M57" i="9"/>
  <c r="L57" i="9"/>
  <c r="K57" i="9"/>
  <c r="J57" i="9"/>
  <c r="I57" i="9"/>
  <c r="H57" i="9"/>
  <c r="G57" i="9"/>
  <c r="F57" i="9"/>
  <c r="M56" i="9"/>
  <c r="L56" i="9"/>
  <c r="K56" i="9"/>
  <c r="J56" i="9"/>
  <c r="I56" i="9"/>
  <c r="H56" i="9"/>
  <c r="G56" i="9"/>
  <c r="F56" i="9"/>
  <c r="M55" i="9"/>
  <c r="L55" i="9"/>
  <c r="K55" i="9"/>
  <c r="J55" i="9"/>
  <c r="I55" i="9"/>
  <c r="H55" i="9"/>
  <c r="G55" i="9"/>
  <c r="F55" i="9"/>
  <c r="D55" i="9"/>
  <c r="M54" i="9"/>
  <c r="L54" i="9"/>
  <c r="K54" i="9"/>
  <c r="J54" i="9"/>
  <c r="I54" i="9"/>
  <c r="H54" i="9"/>
  <c r="G54" i="9"/>
  <c r="F54" i="9"/>
  <c r="M53" i="9"/>
  <c r="L53" i="9"/>
  <c r="K53" i="9"/>
  <c r="J53" i="9"/>
  <c r="I53" i="9"/>
  <c r="H53" i="9"/>
  <c r="G53" i="9"/>
  <c r="F53" i="9"/>
  <c r="M52" i="9"/>
  <c r="L52" i="9"/>
  <c r="K52" i="9"/>
  <c r="J52" i="9"/>
  <c r="I52" i="9"/>
  <c r="H52" i="9"/>
  <c r="G52" i="9"/>
  <c r="F52" i="9"/>
  <c r="M51" i="9"/>
  <c r="L51" i="9"/>
  <c r="K51" i="9"/>
  <c r="J51" i="9"/>
  <c r="I51" i="9"/>
  <c r="H51" i="9"/>
  <c r="G51" i="9"/>
  <c r="F51" i="9"/>
  <c r="M50" i="9"/>
  <c r="L50" i="9"/>
  <c r="K50" i="9"/>
  <c r="J50" i="9"/>
  <c r="I50" i="9"/>
  <c r="H50" i="9"/>
  <c r="G50" i="9"/>
  <c r="F50" i="9"/>
  <c r="M49" i="9"/>
  <c r="L49" i="9"/>
  <c r="K49" i="9"/>
  <c r="J49" i="9"/>
  <c r="I49" i="9"/>
  <c r="H49" i="9"/>
  <c r="G49" i="9"/>
  <c r="F49" i="9"/>
  <c r="D49" i="9" s="1"/>
  <c r="M48" i="9"/>
  <c r="L48" i="9"/>
  <c r="K48" i="9"/>
  <c r="J48" i="9"/>
  <c r="I48" i="9"/>
  <c r="H48" i="9"/>
  <c r="G48" i="9"/>
  <c r="F48" i="9"/>
  <c r="M47" i="9"/>
  <c r="L47" i="9"/>
  <c r="K47" i="9"/>
  <c r="J47" i="9"/>
  <c r="I47" i="9"/>
  <c r="H47" i="9"/>
  <c r="G47" i="9"/>
  <c r="F47" i="9"/>
  <c r="M46" i="9"/>
  <c r="L46" i="9"/>
  <c r="K46" i="9"/>
  <c r="J46" i="9"/>
  <c r="I46" i="9"/>
  <c r="H46" i="9"/>
  <c r="G46" i="9"/>
  <c r="F46" i="9"/>
  <c r="M40" i="9"/>
  <c r="L40" i="9"/>
  <c r="K40" i="9"/>
  <c r="J40" i="9"/>
  <c r="I40" i="9"/>
  <c r="H40" i="9"/>
  <c r="G40" i="9"/>
  <c r="F40" i="9"/>
  <c r="M39" i="9"/>
  <c r="L39" i="9"/>
  <c r="K39" i="9"/>
  <c r="J39" i="9"/>
  <c r="I39" i="9"/>
  <c r="H39" i="9"/>
  <c r="G39" i="9"/>
  <c r="F39" i="9"/>
  <c r="M38" i="9"/>
  <c r="L38" i="9"/>
  <c r="K38" i="9"/>
  <c r="J38" i="9"/>
  <c r="I38" i="9"/>
  <c r="H38" i="9"/>
  <c r="G38" i="9"/>
  <c r="F38" i="9"/>
  <c r="D38" i="9" s="1"/>
  <c r="M37" i="9"/>
  <c r="L37" i="9"/>
  <c r="K37" i="9"/>
  <c r="J37" i="9"/>
  <c r="I37" i="9"/>
  <c r="H37" i="9"/>
  <c r="G37" i="9"/>
  <c r="F37" i="9"/>
  <c r="M36" i="9"/>
  <c r="L36" i="9"/>
  <c r="K36" i="9"/>
  <c r="J36" i="9"/>
  <c r="I36" i="9"/>
  <c r="H36" i="9"/>
  <c r="G36" i="9"/>
  <c r="F36" i="9"/>
  <c r="M35" i="9"/>
  <c r="L35" i="9"/>
  <c r="K35" i="9"/>
  <c r="J35" i="9"/>
  <c r="I35" i="9"/>
  <c r="H35" i="9"/>
  <c r="G35" i="9"/>
  <c r="F35" i="9"/>
  <c r="M34" i="9"/>
  <c r="L34" i="9"/>
  <c r="K34" i="9"/>
  <c r="J34" i="9"/>
  <c r="I34" i="9"/>
  <c r="H34" i="9"/>
  <c r="G34" i="9"/>
  <c r="F34" i="9"/>
  <c r="M33" i="9"/>
  <c r="L33" i="9"/>
  <c r="K33" i="9"/>
  <c r="J33" i="9"/>
  <c r="I33" i="9"/>
  <c r="H33" i="9"/>
  <c r="G33" i="9"/>
  <c r="F33" i="9"/>
  <c r="M32" i="9"/>
  <c r="L32" i="9"/>
  <c r="K32" i="9"/>
  <c r="J32" i="9"/>
  <c r="I32" i="9"/>
  <c r="H32" i="9"/>
  <c r="G32" i="9"/>
  <c r="F32" i="9"/>
  <c r="D32" i="9" s="1"/>
  <c r="M31" i="9"/>
  <c r="L31" i="9"/>
  <c r="K31" i="9"/>
  <c r="J31" i="9"/>
  <c r="I31" i="9"/>
  <c r="H31" i="9"/>
  <c r="G31" i="9"/>
  <c r="F31" i="9"/>
  <c r="M30" i="9"/>
  <c r="L30" i="9"/>
  <c r="K30" i="9"/>
  <c r="J30" i="9"/>
  <c r="I30" i="9"/>
  <c r="H30" i="9"/>
  <c r="G30" i="9"/>
  <c r="F30" i="9"/>
  <c r="M29" i="9"/>
  <c r="L29" i="9"/>
  <c r="K29" i="9"/>
  <c r="J29" i="9"/>
  <c r="I29" i="9"/>
  <c r="H29" i="9"/>
  <c r="G29" i="9"/>
  <c r="F29" i="9"/>
  <c r="M23" i="9"/>
  <c r="L23" i="9"/>
  <c r="K23" i="9"/>
  <c r="J23" i="9"/>
  <c r="I23" i="9"/>
  <c r="H23" i="9"/>
  <c r="G23" i="9"/>
  <c r="F23" i="9"/>
  <c r="M22" i="9"/>
  <c r="L22" i="9"/>
  <c r="K22" i="9"/>
  <c r="J22" i="9"/>
  <c r="I22" i="9"/>
  <c r="H22" i="9"/>
  <c r="G22" i="9"/>
  <c r="F22" i="9"/>
  <c r="M21" i="9"/>
  <c r="L21" i="9"/>
  <c r="K21" i="9"/>
  <c r="J21" i="9"/>
  <c r="I21" i="9"/>
  <c r="H21" i="9"/>
  <c r="G21" i="9"/>
  <c r="F21" i="9"/>
  <c r="D21" i="9"/>
  <c r="M20" i="9"/>
  <c r="L20" i="9"/>
  <c r="K20" i="9"/>
  <c r="J20" i="9"/>
  <c r="I20" i="9"/>
  <c r="H20" i="9"/>
  <c r="G20" i="9"/>
  <c r="F20" i="9"/>
  <c r="M19" i="9"/>
  <c r="L19" i="9"/>
  <c r="K19" i="9"/>
  <c r="J19" i="9"/>
  <c r="I19" i="9"/>
  <c r="H19" i="9"/>
  <c r="G19" i="9"/>
  <c r="D19" i="9" s="1"/>
  <c r="F19" i="9"/>
  <c r="M18" i="9"/>
  <c r="L18" i="9"/>
  <c r="K18" i="9"/>
  <c r="J18" i="9"/>
  <c r="I18" i="9"/>
  <c r="H18" i="9"/>
  <c r="G18" i="9"/>
  <c r="F18" i="9"/>
  <c r="M17" i="9"/>
  <c r="L17" i="9"/>
  <c r="K17" i="9"/>
  <c r="J17" i="9"/>
  <c r="I17" i="9"/>
  <c r="H17" i="9"/>
  <c r="G17" i="9"/>
  <c r="F17" i="9"/>
  <c r="M16" i="9"/>
  <c r="L16" i="9"/>
  <c r="K16" i="9"/>
  <c r="J16" i="9"/>
  <c r="I16" i="9"/>
  <c r="H16" i="9"/>
  <c r="G16" i="9"/>
  <c r="F16" i="9"/>
  <c r="M15" i="9"/>
  <c r="L15" i="9"/>
  <c r="K15" i="9"/>
  <c r="J15" i="9"/>
  <c r="I15" i="9"/>
  <c r="H15" i="9"/>
  <c r="G15" i="9"/>
  <c r="F15" i="9"/>
  <c r="D15" i="9" s="1"/>
  <c r="M14" i="9"/>
  <c r="L14" i="9"/>
  <c r="K14" i="9"/>
  <c r="J14" i="9"/>
  <c r="I14" i="9"/>
  <c r="H14" i="9"/>
  <c r="G14" i="9"/>
  <c r="F14" i="9"/>
  <c r="M13" i="9"/>
  <c r="L13" i="9"/>
  <c r="K13" i="9"/>
  <c r="J13" i="9"/>
  <c r="I13" i="9"/>
  <c r="H13" i="9"/>
  <c r="G13" i="9"/>
  <c r="F13" i="9"/>
  <c r="M12" i="9"/>
  <c r="L12" i="9"/>
  <c r="K12" i="9"/>
  <c r="J12" i="9"/>
  <c r="I12" i="9"/>
  <c r="H12" i="9"/>
  <c r="G12" i="9"/>
  <c r="F12" i="9"/>
  <c r="J54" i="2"/>
  <c r="D57" i="8"/>
  <c r="D56" i="8"/>
  <c r="D55" i="8"/>
  <c r="D54" i="8"/>
  <c r="D53" i="8"/>
  <c r="D52" i="8"/>
  <c r="D51" i="8"/>
  <c r="D50" i="8"/>
  <c r="D49" i="8"/>
  <c r="D48" i="8"/>
  <c r="D47" i="8"/>
  <c r="D46" i="8"/>
  <c r="M45" i="8"/>
  <c r="L45" i="8"/>
  <c r="K45" i="8"/>
  <c r="J45" i="8"/>
  <c r="I45" i="8"/>
  <c r="H45" i="8"/>
  <c r="G45" i="8"/>
  <c r="F45" i="8"/>
  <c r="D40" i="8"/>
  <c r="D39" i="8"/>
  <c r="D38" i="8"/>
  <c r="D37" i="8"/>
  <c r="D36" i="8"/>
  <c r="D35" i="8"/>
  <c r="D34" i="8"/>
  <c r="D33" i="8"/>
  <c r="D32" i="8"/>
  <c r="D31" i="8"/>
  <c r="D30" i="8"/>
  <c r="D29" i="8"/>
  <c r="M28" i="8"/>
  <c r="L28" i="8"/>
  <c r="K28" i="8"/>
  <c r="J28" i="8"/>
  <c r="I28" i="8"/>
  <c r="H28" i="8"/>
  <c r="G28" i="8"/>
  <c r="F28" i="8"/>
  <c r="D28" i="8" s="1"/>
  <c r="E28" i="8" s="1"/>
  <c r="D23" i="8"/>
  <c r="D22" i="8"/>
  <c r="D21" i="8"/>
  <c r="D20" i="8"/>
  <c r="D19" i="8"/>
  <c r="D18" i="8"/>
  <c r="D17" i="8"/>
  <c r="D16" i="8"/>
  <c r="D15" i="8"/>
  <c r="D14" i="8"/>
  <c r="D13" i="8"/>
  <c r="D12" i="8"/>
  <c r="M11" i="8"/>
  <c r="L11" i="8"/>
  <c r="K11" i="8"/>
  <c r="J11" i="8"/>
  <c r="I11" i="8"/>
  <c r="H11" i="8"/>
  <c r="G11" i="8"/>
  <c r="F11" i="8"/>
  <c r="D11" i="8" s="1"/>
  <c r="E11" i="8" s="1"/>
  <c r="D57" i="7"/>
  <c r="D56" i="7"/>
  <c r="D55" i="7"/>
  <c r="D54" i="7"/>
  <c r="D53" i="7"/>
  <c r="D52" i="7"/>
  <c r="D51" i="7"/>
  <c r="D50" i="7"/>
  <c r="D49" i="7"/>
  <c r="D48" i="7"/>
  <c r="D47" i="7"/>
  <c r="D46" i="7"/>
  <c r="M45" i="7"/>
  <c r="L45" i="7"/>
  <c r="K45" i="7"/>
  <c r="J45" i="7"/>
  <c r="I45" i="7"/>
  <c r="H45" i="7"/>
  <c r="G45" i="7"/>
  <c r="F45" i="7"/>
  <c r="D45" i="7"/>
  <c r="E45" i="7" s="1"/>
  <c r="D40" i="7"/>
  <c r="D39" i="7"/>
  <c r="D38" i="7"/>
  <c r="D37" i="7"/>
  <c r="D36" i="7"/>
  <c r="D35" i="7"/>
  <c r="D34" i="7"/>
  <c r="D33" i="7"/>
  <c r="D32" i="7"/>
  <c r="D31" i="7"/>
  <c r="D30" i="7"/>
  <c r="D29" i="7"/>
  <c r="M28" i="7"/>
  <c r="L28" i="7"/>
  <c r="K28" i="7"/>
  <c r="J28" i="7"/>
  <c r="I28" i="7"/>
  <c r="H28" i="7"/>
  <c r="G28" i="7"/>
  <c r="F28" i="7"/>
  <c r="D28" i="7"/>
  <c r="E28" i="7" s="1"/>
  <c r="D23" i="7"/>
  <c r="D22" i="7"/>
  <c r="D21" i="7"/>
  <c r="D20" i="7"/>
  <c r="D19" i="7"/>
  <c r="D18" i="7"/>
  <c r="D17" i="7"/>
  <c r="D16" i="7"/>
  <c r="D15" i="7"/>
  <c r="D14" i="7"/>
  <c r="D13" i="7"/>
  <c r="D12" i="7"/>
  <c r="M11" i="7"/>
  <c r="L11" i="7"/>
  <c r="K11" i="7"/>
  <c r="J11" i="7"/>
  <c r="I11" i="7"/>
  <c r="H11" i="7"/>
  <c r="G11" i="7"/>
  <c r="F11" i="7"/>
  <c r="D11" i="7" s="1"/>
  <c r="E11" i="7" s="1"/>
  <c r="D57" i="6"/>
  <c r="D56" i="6"/>
  <c r="D55" i="6"/>
  <c r="D54" i="6"/>
  <c r="D53" i="6"/>
  <c r="D52" i="6"/>
  <c r="D51" i="6"/>
  <c r="D50" i="6"/>
  <c r="D49" i="6"/>
  <c r="D48" i="6"/>
  <c r="D47" i="6"/>
  <c r="D46" i="6"/>
  <c r="M45" i="6"/>
  <c r="L45" i="6"/>
  <c r="K45" i="6"/>
  <c r="J45" i="6"/>
  <c r="I45" i="6"/>
  <c r="H45" i="6"/>
  <c r="G45" i="6"/>
  <c r="F45" i="6"/>
  <c r="D45" i="6"/>
  <c r="E45" i="6" s="1"/>
  <c r="D40" i="6"/>
  <c r="D39" i="6"/>
  <c r="D38" i="6"/>
  <c r="D37" i="6"/>
  <c r="D36" i="6"/>
  <c r="D35" i="6"/>
  <c r="D34" i="6"/>
  <c r="D33" i="6"/>
  <c r="D32" i="6"/>
  <c r="D31" i="6"/>
  <c r="D30" i="6"/>
  <c r="D29" i="6"/>
  <c r="M28" i="6"/>
  <c r="L28" i="6"/>
  <c r="K28" i="6"/>
  <c r="J28" i="6"/>
  <c r="I28" i="6"/>
  <c r="H28" i="6"/>
  <c r="G28" i="6"/>
  <c r="F28" i="6"/>
  <c r="D23" i="6"/>
  <c r="D22" i="6"/>
  <c r="D21" i="6"/>
  <c r="D20" i="6"/>
  <c r="D19" i="6"/>
  <c r="D18" i="6"/>
  <c r="D17" i="6"/>
  <c r="D16" i="6"/>
  <c r="D15" i="6"/>
  <c r="D14" i="6"/>
  <c r="D13" i="6"/>
  <c r="D12" i="6"/>
  <c r="M11" i="6"/>
  <c r="L11" i="6"/>
  <c r="K11" i="6"/>
  <c r="J11" i="6"/>
  <c r="I11" i="6"/>
  <c r="D11" i="6" s="1"/>
  <c r="E11" i="6" s="1"/>
  <c r="H11" i="6"/>
  <c r="G11" i="6"/>
  <c r="F11" i="6"/>
  <c r="D57" i="5"/>
  <c r="D56" i="5"/>
  <c r="D55" i="5"/>
  <c r="D54" i="5"/>
  <c r="D53" i="5"/>
  <c r="D52" i="5"/>
  <c r="D51" i="5"/>
  <c r="D50" i="5"/>
  <c r="D49" i="5"/>
  <c r="D48" i="5"/>
  <c r="D47" i="5"/>
  <c r="D46" i="5"/>
  <c r="M45" i="5"/>
  <c r="L45" i="5"/>
  <c r="K45" i="5"/>
  <c r="J45" i="5"/>
  <c r="I45" i="5"/>
  <c r="D45" i="5" s="1"/>
  <c r="E45" i="5" s="1"/>
  <c r="H45" i="5"/>
  <c r="G45" i="5"/>
  <c r="F45" i="5"/>
  <c r="D40" i="5"/>
  <c r="D39" i="5"/>
  <c r="D38" i="5"/>
  <c r="D37" i="5"/>
  <c r="D36" i="5"/>
  <c r="D35" i="5"/>
  <c r="D34" i="5"/>
  <c r="D33" i="5"/>
  <c r="D32" i="5"/>
  <c r="D31" i="5"/>
  <c r="D30" i="5"/>
  <c r="D29" i="5"/>
  <c r="M28" i="5"/>
  <c r="L28" i="5"/>
  <c r="K28" i="5"/>
  <c r="J28" i="5"/>
  <c r="I28" i="5"/>
  <c r="H28" i="5"/>
  <c r="G28" i="5"/>
  <c r="F28" i="5"/>
  <c r="D28" i="5"/>
  <c r="E28" i="5" s="1"/>
  <c r="D23" i="5"/>
  <c r="D22" i="5"/>
  <c r="D21" i="5"/>
  <c r="D20" i="5"/>
  <c r="D19" i="5"/>
  <c r="D18" i="5"/>
  <c r="D17" i="5"/>
  <c r="D16" i="5"/>
  <c r="D15" i="5"/>
  <c r="D14" i="5"/>
  <c r="D13" i="5"/>
  <c r="D12" i="5"/>
  <c r="M11" i="5"/>
  <c r="L11" i="5"/>
  <c r="K11" i="5"/>
  <c r="J11" i="5"/>
  <c r="I11" i="5"/>
  <c r="H11" i="5"/>
  <c r="G11" i="5"/>
  <c r="F11" i="5"/>
  <c r="D11" i="5" s="1"/>
  <c r="E11" i="5" s="1"/>
  <c r="D57" i="4"/>
  <c r="D56" i="4"/>
  <c r="D55" i="4"/>
  <c r="D54" i="4"/>
  <c r="D53" i="4"/>
  <c r="D52" i="4"/>
  <c r="D51" i="4"/>
  <c r="D50" i="4"/>
  <c r="D49" i="4"/>
  <c r="D48" i="4"/>
  <c r="D47" i="4"/>
  <c r="D46" i="4"/>
  <c r="M45" i="4"/>
  <c r="L45" i="4"/>
  <c r="K45" i="4"/>
  <c r="J45" i="4"/>
  <c r="I45" i="4"/>
  <c r="H45" i="4"/>
  <c r="G45" i="4"/>
  <c r="F45" i="4"/>
  <c r="D45" i="4"/>
  <c r="E45" i="4" s="1"/>
  <c r="D40" i="4"/>
  <c r="D39" i="4"/>
  <c r="D38" i="4"/>
  <c r="D37" i="4"/>
  <c r="D36" i="4"/>
  <c r="D35" i="4"/>
  <c r="D34" i="4"/>
  <c r="D33" i="4"/>
  <c r="D32" i="4"/>
  <c r="D31" i="4"/>
  <c r="D30" i="4"/>
  <c r="D29" i="4"/>
  <c r="M28" i="4"/>
  <c r="L28" i="4"/>
  <c r="K28" i="4"/>
  <c r="J28" i="4"/>
  <c r="I28" i="4"/>
  <c r="H28" i="4"/>
  <c r="G28" i="4"/>
  <c r="F28" i="4"/>
  <c r="D28" i="4"/>
  <c r="E28" i="4" s="1"/>
  <c r="D23" i="4"/>
  <c r="D22" i="4"/>
  <c r="D21" i="4"/>
  <c r="D20" i="4"/>
  <c r="D19" i="4"/>
  <c r="D18" i="4"/>
  <c r="D17" i="4"/>
  <c r="D16" i="4"/>
  <c r="D15" i="4"/>
  <c r="D14" i="4"/>
  <c r="D13" i="4"/>
  <c r="D12" i="4"/>
  <c r="M11" i="4"/>
  <c r="L11" i="4"/>
  <c r="K11" i="4"/>
  <c r="J11" i="4"/>
  <c r="I11" i="4"/>
  <c r="H11" i="4"/>
  <c r="G11" i="4"/>
  <c r="F11" i="4"/>
  <c r="D57" i="3"/>
  <c r="D56" i="3"/>
  <c r="D55" i="3"/>
  <c r="D54" i="3"/>
  <c r="D53" i="3"/>
  <c r="D52" i="3"/>
  <c r="D51" i="3"/>
  <c r="D50" i="3"/>
  <c r="D49" i="3"/>
  <c r="D48" i="3"/>
  <c r="D47" i="3"/>
  <c r="D46" i="3"/>
  <c r="M45" i="3"/>
  <c r="L45" i="3"/>
  <c r="K45" i="3"/>
  <c r="J45" i="3"/>
  <c r="I45" i="3"/>
  <c r="H45" i="3"/>
  <c r="G45" i="3"/>
  <c r="F45" i="3"/>
  <c r="D40" i="3"/>
  <c r="D39" i="3"/>
  <c r="D38" i="3"/>
  <c r="D37" i="3"/>
  <c r="D36" i="3"/>
  <c r="D35" i="3"/>
  <c r="D34" i="3"/>
  <c r="D33" i="3"/>
  <c r="D32" i="3"/>
  <c r="D31" i="3"/>
  <c r="D30" i="3"/>
  <c r="D29" i="3"/>
  <c r="M28" i="3"/>
  <c r="L28" i="3"/>
  <c r="K28" i="3"/>
  <c r="J28" i="3"/>
  <c r="I28" i="3"/>
  <c r="H28" i="3"/>
  <c r="G28" i="3"/>
  <c r="F28" i="3"/>
  <c r="D28" i="3" s="1"/>
  <c r="E28" i="3" s="1"/>
  <c r="D23" i="3"/>
  <c r="D22" i="3"/>
  <c r="D21" i="3"/>
  <c r="D20" i="3"/>
  <c r="D19" i="3"/>
  <c r="D18" i="3"/>
  <c r="D17" i="3"/>
  <c r="D16" i="3"/>
  <c r="D15" i="3"/>
  <c r="D14" i="3"/>
  <c r="D13" i="3"/>
  <c r="D12" i="3"/>
  <c r="M11" i="3"/>
  <c r="L11" i="3"/>
  <c r="K11" i="3"/>
  <c r="J11" i="3"/>
  <c r="I11" i="3"/>
  <c r="H11" i="3"/>
  <c r="G11" i="3"/>
  <c r="F11" i="3"/>
  <c r="M57" i="2"/>
  <c r="L57" i="2"/>
  <c r="K57" i="2"/>
  <c r="J57" i="2"/>
  <c r="I57" i="2"/>
  <c r="H57" i="2"/>
  <c r="G57" i="2"/>
  <c r="F57" i="2"/>
  <c r="M56" i="2"/>
  <c r="L56" i="2"/>
  <c r="K56" i="2"/>
  <c r="J56" i="2"/>
  <c r="I56" i="2"/>
  <c r="H56" i="2"/>
  <c r="G56" i="2"/>
  <c r="F56" i="2"/>
  <c r="M55" i="2"/>
  <c r="L55" i="2"/>
  <c r="K55" i="2"/>
  <c r="J55" i="2"/>
  <c r="I55" i="2"/>
  <c r="H55" i="2"/>
  <c r="G55" i="2"/>
  <c r="F55" i="2"/>
  <c r="M54" i="2"/>
  <c r="L54" i="2"/>
  <c r="K54" i="2"/>
  <c r="I54" i="2"/>
  <c r="H54" i="2"/>
  <c r="G54" i="2"/>
  <c r="F54" i="2"/>
  <c r="M53" i="2"/>
  <c r="L53" i="2"/>
  <c r="K53" i="2"/>
  <c r="J53" i="2"/>
  <c r="I53" i="2"/>
  <c r="H53" i="2"/>
  <c r="G53" i="2"/>
  <c r="F53" i="2"/>
  <c r="M52" i="2"/>
  <c r="L52" i="2"/>
  <c r="K52" i="2"/>
  <c r="J52" i="2"/>
  <c r="I52" i="2"/>
  <c r="H52" i="2"/>
  <c r="G52" i="2"/>
  <c r="F52" i="2"/>
  <c r="M51" i="2"/>
  <c r="L51" i="2"/>
  <c r="K51" i="2"/>
  <c r="J51" i="2"/>
  <c r="I51" i="2"/>
  <c r="H51" i="2"/>
  <c r="G51" i="2"/>
  <c r="F51" i="2"/>
  <c r="M50" i="2"/>
  <c r="L50" i="2"/>
  <c r="K50" i="2"/>
  <c r="J50" i="2"/>
  <c r="I50" i="2"/>
  <c r="H50" i="2"/>
  <c r="G50" i="2"/>
  <c r="F50" i="2"/>
  <c r="M49" i="2"/>
  <c r="L49" i="2"/>
  <c r="K49" i="2"/>
  <c r="J49" i="2"/>
  <c r="I49" i="2"/>
  <c r="H49" i="2"/>
  <c r="G49" i="2"/>
  <c r="F49" i="2"/>
  <c r="M48" i="2"/>
  <c r="L48" i="2"/>
  <c r="K48" i="2"/>
  <c r="J48" i="2"/>
  <c r="I48" i="2"/>
  <c r="H48" i="2"/>
  <c r="G48" i="2"/>
  <c r="F48" i="2"/>
  <c r="M47" i="2"/>
  <c r="L47" i="2"/>
  <c r="K47" i="2"/>
  <c r="J47" i="2"/>
  <c r="I47" i="2"/>
  <c r="H47" i="2"/>
  <c r="G47" i="2"/>
  <c r="F47" i="2"/>
  <c r="M46" i="2"/>
  <c r="L46" i="2"/>
  <c r="K46" i="2"/>
  <c r="J46" i="2"/>
  <c r="I46" i="2"/>
  <c r="H46" i="2"/>
  <c r="G46" i="2"/>
  <c r="F46" i="2"/>
  <c r="D42" i="2"/>
  <c r="E42" i="2" s="1"/>
  <c r="M40" i="2"/>
  <c r="L40" i="2"/>
  <c r="K40" i="2"/>
  <c r="J40" i="2"/>
  <c r="I40" i="2"/>
  <c r="H40" i="2"/>
  <c r="G40" i="2"/>
  <c r="F40" i="2"/>
  <c r="M39" i="2"/>
  <c r="L39" i="2"/>
  <c r="K39" i="2"/>
  <c r="J39" i="2"/>
  <c r="I39" i="2"/>
  <c r="H39" i="2"/>
  <c r="G39" i="2"/>
  <c r="F39" i="2"/>
  <c r="M38" i="2"/>
  <c r="L38" i="2"/>
  <c r="K38" i="2"/>
  <c r="J38" i="2"/>
  <c r="I38" i="2"/>
  <c r="H38" i="2"/>
  <c r="G38" i="2"/>
  <c r="F38" i="2"/>
  <c r="M37" i="2"/>
  <c r="L37" i="2"/>
  <c r="K37" i="2"/>
  <c r="J37" i="2"/>
  <c r="I37" i="2"/>
  <c r="H37" i="2"/>
  <c r="G37" i="2"/>
  <c r="F37" i="2"/>
  <c r="M36" i="2"/>
  <c r="L36" i="2"/>
  <c r="K36" i="2"/>
  <c r="J36" i="2"/>
  <c r="I36" i="2"/>
  <c r="H36" i="2"/>
  <c r="G36" i="2"/>
  <c r="F36" i="2"/>
  <c r="M35" i="2"/>
  <c r="L35" i="2"/>
  <c r="K35" i="2"/>
  <c r="J35" i="2"/>
  <c r="I35" i="2"/>
  <c r="H35" i="2"/>
  <c r="G35" i="2"/>
  <c r="F35" i="2"/>
  <c r="M34" i="2"/>
  <c r="L34" i="2"/>
  <c r="K34" i="2"/>
  <c r="J34" i="2"/>
  <c r="I34" i="2"/>
  <c r="H34" i="2"/>
  <c r="G34" i="2"/>
  <c r="F34" i="2"/>
  <c r="M33" i="2"/>
  <c r="L33" i="2"/>
  <c r="K33" i="2"/>
  <c r="J33" i="2"/>
  <c r="I33" i="2"/>
  <c r="H33" i="2"/>
  <c r="G33" i="2"/>
  <c r="F33" i="2"/>
  <c r="M32" i="2"/>
  <c r="L32" i="2"/>
  <c r="K32" i="2"/>
  <c r="J32" i="2"/>
  <c r="I32" i="2"/>
  <c r="H32" i="2"/>
  <c r="G32" i="2"/>
  <c r="F32" i="2"/>
  <c r="M31" i="2"/>
  <c r="L31" i="2"/>
  <c r="K31" i="2"/>
  <c r="J31" i="2"/>
  <c r="I31" i="2"/>
  <c r="H31" i="2"/>
  <c r="G31" i="2"/>
  <c r="F31" i="2"/>
  <c r="M30" i="2"/>
  <c r="L30" i="2"/>
  <c r="K30" i="2"/>
  <c r="J30" i="2"/>
  <c r="I30" i="2"/>
  <c r="H30" i="2"/>
  <c r="G30" i="2"/>
  <c r="F30" i="2"/>
  <c r="M29" i="2"/>
  <c r="L29" i="2"/>
  <c r="K29" i="2"/>
  <c r="J29" i="2"/>
  <c r="I29" i="2"/>
  <c r="H29" i="2"/>
  <c r="G29" i="2"/>
  <c r="F29" i="2"/>
  <c r="D25" i="2"/>
  <c r="E25" i="2" s="1"/>
  <c r="M23" i="2"/>
  <c r="L23" i="2"/>
  <c r="K23" i="2"/>
  <c r="J23" i="2"/>
  <c r="I23" i="2"/>
  <c r="H23" i="2"/>
  <c r="G23" i="2"/>
  <c r="F23" i="2"/>
  <c r="M22" i="2"/>
  <c r="L22" i="2"/>
  <c r="K22" i="2"/>
  <c r="J22" i="2"/>
  <c r="I22" i="2"/>
  <c r="H22" i="2"/>
  <c r="G22" i="2"/>
  <c r="F22" i="2"/>
  <c r="M21" i="2"/>
  <c r="L21" i="2"/>
  <c r="K21" i="2"/>
  <c r="J21" i="2"/>
  <c r="I21" i="2"/>
  <c r="H21" i="2"/>
  <c r="G21" i="2"/>
  <c r="F21" i="2"/>
  <c r="M20" i="2"/>
  <c r="L20" i="2"/>
  <c r="K20" i="2"/>
  <c r="J20" i="2"/>
  <c r="I20" i="2"/>
  <c r="H20" i="2"/>
  <c r="G20" i="2"/>
  <c r="F20" i="2"/>
  <c r="M19" i="2"/>
  <c r="L19" i="2"/>
  <c r="K19" i="2"/>
  <c r="J19" i="2"/>
  <c r="I19" i="2"/>
  <c r="H19" i="2"/>
  <c r="G19" i="2"/>
  <c r="F19" i="2"/>
  <c r="M18" i="2"/>
  <c r="L18" i="2"/>
  <c r="K18" i="2"/>
  <c r="J18" i="2"/>
  <c r="I18" i="2"/>
  <c r="H18" i="2"/>
  <c r="G18" i="2"/>
  <c r="F18" i="2"/>
  <c r="M17" i="2"/>
  <c r="L17" i="2"/>
  <c r="K17" i="2"/>
  <c r="J17" i="2"/>
  <c r="I17" i="2"/>
  <c r="H17" i="2"/>
  <c r="G17" i="2"/>
  <c r="F17" i="2"/>
  <c r="M16" i="2"/>
  <c r="L16" i="2"/>
  <c r="K16" i="2"/>
  <c r="J16" i="2"/>
  <c r="I16" i="2"/>
  <c r="H16" i="2"/>
  <c r="G16" i="2"/>
  <c r="F16" i="2"/>
  <c r="M15" i="2"/>
  <c r="L15" i="2"/>
  <c r="K15" i="2"/>
  <c r="J15" i="2"/>
  <c r="I15" i="2"/>
  <c r="H15" i="2"/>
  <c r="G15" i="2"/>
  <c r="F15" i="2"/>
  <c r="M14" i="2"/>
  <c r="L14" i="2"/>
  <c r="K14" i="2"/>
  <c r="J14" i="2"/>
  <c r="I14" i="2"/>
  <c r="H14" i="2"/>
  <c r="G14" i="2"/>
  <c r="F14" i="2"/>
  <c r="M13" i="2"/>
  <c r="L13" i="2"/>
  <c r="K13" i="2"/>
  <c r="J13" i="2"/>
  <c r="I13" i="2"/>
  <c r="H13" i="2"/>
  <c r="G13" i="2"/>
  <c r="F13" i="2"/>
  <c r="M12" i="2"/>
  <c r="L12" i="2"/>
  <c r="K12" i="2"/>
  <c r="J12" i="2"/>
  <c r="I12" i="2"/>
  <c r="H12" i="2"/>
  <c r="G12" i="2"/>
  <c r="F12" i="2"/>
  <c r="D8" i="2"/>
  <c r="E8" i="2" s="1"/>
  <c r="J46" i="21" l="1"/>
  <c r="D39" i="16"/>
  <c r="D17" i="16"/>
  <c r="D55" i="2"/>
  <c r="D36" i="16"/>
  <c r="D28" i="26"/>
  <c r="E28" i="26" s="1"/>
  <c r="D37" i="16"/>
  <c r="D45" i="29"/>
  <c r="E45" i="29" s="1"/>
  <c r="D28" i="29"/>
  <c r="E28" i="29" s="1"/>
  <c r="D11" i="29"/>
  <c r="E11" i="29" s="1"/>
  <c r="J46" i="22"/>
  <c r="K46" i="22" s="1"/>
  <c r="K5" i="21"/>
  <c r="K46" i="21"/>
  <c r="J46" i="20"/>
  <c r="K46" i="20" s="1"/>
  <c r="D40" i="16"/>
  <c r="D29" i="16"/>
  <c r="D14" i="16"/>
  <c r="D23" i="16"/>
  <c r="J11" i="16"/>
  <c r="D35" i="16"/>
  <c r="D31" i="16"/>
  <c r="G11" i="16"/>
  <c r="D20" i="16"/>
  <c r="I11" i="16"/>
  <c r="D38" i="16"/>
  <c r="D28" i="17"/>
  <c r="E28" i="17" s="1"/>
  <c r="D22" i="16"/>
  <c r="K11" i="16"/>
  <c r="D34" i="16"/>
  <c r="L11" i="16"/>
  <c r="M11" i="16"/>
  <c r="F11" i="16"/>
  <c r="D30" i="16"/>
  <c r="L28" i="16"/>
  <c r="M28" i="16"/>
  <c r="F28" i="16"/>
  <c r="G28" i="16"/>
  <c r="I28" i="16"/>
  <c r="H28" i="16"/>
  <c r="J28" i="16"/>
  <c r="H11" i="16"/>
  <c r="D16" i="16"/>
  <c r="D21" i="16"/>
  <c r="D33" i="16"/>
  <c r="D12" i="16"/>
  <c r="D11" i="16"/>
  <c r="E11" i="16" s="1"/>
  <c r="K28" i="16"/>
  <c r="D28" i="16" s="1"/>
  <c r="E28" i="16" s="1"/>
  <c r="D17" i="9"/>
  <c r="D46" i="9"/>
  <c r="D52" i="9"/>
  <c r="D13" i="9"/>
  <c r="D30" i="9"/>
  <c r="D14" i="9"/>
  <c r="H45" i="9"/>
  <c r="D11" i="15"/>
  <c r="E11" i="15" s="1"/>
  <c r="D22" i="9"/>
  <c r="D33" i="9"/>
  <c r="D39" i="9"/>
  <c r="D50" i="9"/>
  <c r="D11" i="13"/>
  <c r="E11" i="13" s="1"/>
  <c r="D45" i="13"/>
  <c r="E45" i="13" s="1"/>
  <c r="D28" i="11"/>
  <c r="E28" i="11" s="1"/>
  <c r="D53" i="9"/>
  <c r="I45" i="9"/>
  <c r="J45" i="9"/>
  <c r="K45" i="9"/>
  <c r="L45" i="9"/>
  <c r="H11" i="9"/>
  <c r="I11" i="9"/>
  <c r="J11" i="9"/>
  <c r="K11" i="9"/>
  <c r="M11" i="9"/>
  <c r="D56" i="9"/>
  <c r="D57" i="9"/>
  <c r="D34" i="9"/>
  <c r="D12" i="9"/>
  <c r="D36" i="9"/>
  <c r="D47" i="9"/>
  <c r="M45" i="9"/>
  <c r="D54" i="9"/>
  <c r="D16" i="9"/>
  <c r="G11" i="9"/>
  <c r="D23" i="9"/>
  <c r="D40" i="9"/>
  <c r="F11" i="9"/>
  <c r="D51" i="9"/>
  <c r="D29" i="9"/>
  <c r="H28" i="9"/>
  <c r="I28" i="9"/>
  <c r="J28" i="9"/>
  <c r="D18" i="9"/>
  <c r="L28" i="9"/>
  <c r="D35" i="9"/>
  <c r="M28" i="9"/>
  <c r="F28" i="9"/>
  <c r="G28" i="9"/>
  <c r="K28" i="9"/>
  <c r="D20" i="9"/>
  <c r="D31" i="9"/>
  <c r="D37" i="9"/>
  <c r="D48" i="9"/>
  <c r="G45" i="9"/>
  <c r="L11" i="9"/>
  <c r="F45" i="9"/>
  <c r="D45" i="8"/>
  <c r="E45" i="8" s="1"/>
  <c r="D16" i="2"/>
  <c r="D28" i="6"/>
  <c r="E28" i="6" s="1"/>
  <c r="D46" i="2"/>
  <c r="D11" i="4"/>
  <c r="E11" i="4" s="1"/>
  <c r="D35" i="2"/>
  <c r="D52" i="2"/>
  <c r="D31" i="2"/>
  <c r="D13" i="2"/>
  <c r="D19" i="2"/>
  <c r="D30" i="2"/>
  <c r="D36" i="2"/>
  <c r="D34" i="2"/>
  <c r="D12" i="2"/>
  <c r="G11" i="2"/>
  <c r="D39" i="2"/>
  <c r="F11" i="2"/>
  <c r="H11" i="2"/>
  <c r="D50" i="2"/>
  <c r="D53" i="2"/>
  <c r="D56" i="2"/>
  <c r="D57" i="2"/>
  <c r="D18" i="2"/>
  <c r="D29" i="2"/>
  <c r="D51" i="2"/>
  <c r="D45" i="3"/>
  <c r="E45" i="3" s="1"/>
  <c r="D40" i="2"/>
  <c r="L11" i="2"/>
  <c r="D48" i="2"/>
  <c r="D21" i="2"/>
  <c r="D11" i="3"/>
  <c r="E11" i="3" s="1"/>
  <c r="D14" i="2"/>
  <c r="D20" i="2"/>
  <c r="D54" i="2"/>
  <c r="D32" i="2"/>
  <c r="D22" i="2"/>
  <c r="D38" i="2"/>
  <c r="D49" i="2"/>
  <c r="D33" i="2"/>
  <c r="D23" i="2"/>
  <c r="D17" i="2"/>
  <c r="F28" i="2"/>
  <c r="G28" i="2"/>
  <c r="K28" i="2"/>
  <c r="L28" i="2"/>
  <c r="M28" i="2"/>
  <c r="G45" i="2"/>
  <c r="I45" i="2"/>
  <c r="J28" i="2"/>
  <c r="M11" i="2"/>
  <c r="K45" i="2"/>
  <c r="L45" i="2"/>
  <c r="I11" i="2"/>
  <c r="D47" i="2"/>
  <c r="J11" i="2"/>
  <c r="H45" i="2"/>
  <c r="J45" i="2"/>
  <c r="I28" i="2"/>
  <c r="M45" i="2"/>
  <c r="H28" i="2"/>
  <c r="D15" i="2"/>
  <c r="D37" i="2"/>
  <c r="K11" i="2"/>
  <c r="F45" i="2"/>
  <c r="D28" i="9" l="1"/>
  <c r="E28" i="9" s="1"/>
  <c r="D45" i="9"/>
  <c r="E45" i="9" s="1"/>
  <c r="D11" i="9"/>
  <c r="E11" i="9" s="1"/>
  <c r="D45" i="2"/>
  <c r="E45" i="2" s="1"/>
  <c r="D11" i="2"/>
  <c r="E11" i="2" s="1"/>
  <c r="D28" i="2"/>
  <c r="E28" i="2" s="1"/>
</calcChain>
</file>

<file path=xl/sharedStrings.xml><?xml version="1.0" encoding="utf-8"?>
<sst xmlns="http://schemas.openxmlformats.org/spreadsheetml/2006/main" count="7004" uniqueCount="1317">
  <si>
    <t>（1）新規求職申込件数（パートタイムを含む）</t>
    <rPh sb="3" eb="5">
      <t>シンキ</t>
    </rPh>
    <rPh sb="5" eb="7">
      <t>キュウショク</t>
    </rPh>
    <rPh sb="7" eb="9">
      <t>モウシコミ</t>
    </rPh>
    <rPh sb="9" eb="11">
      <t>ケンスウ</t>
    </rPh>
    <rPh sb="19" eb="20">
      <t>フク</t>
    </rPh>
    <phoneticPr fontId="4"/>
  </si>
  <si>
    <t>安定所別</t>
    <rPh sb="0" eb="2">
      <t>アンテイ</t>
    </rPh>
    <rPh sb="2" eb="3">
      <t>ショ</t>
    </rPh>
    <rPh sb="3" eb="4">
      <t>ベツ</t>
    </rPh>
    <phoneticPr fontId="4"/>
  </si>
  <si>
    <t>合計</t>
    <rPh sb="0" eb="2">
      <t>ゴウケイ</t>
    </rPh>
    <phoneticPr fontId="4"/>
  </si>
  <si>
    <t>和歌山</t>
    <rPh sb="0" eb="3">
      <t>ワカヤマ</t>
    </rPh>
    <phoneticPr fontId="4"/>
  </si>
  <si>
    <t>新　宮</t>
    <rPh sb="0" eb="1">
      <t>シン</t>
    </rPh>
    <rPh sb="2" eb="3">
      <t>ミヤ</t>
    </rPh>
    <phoneticPr fontId="4"/>
  </si>
  <si>
    <t>田　辺</t>
    <rPh sb="0" eb="1">
      <t>タ</t>
    </rPh>
    <rPh sb="2" eb="3">
      <t>ヘン</t>
    </rPh>
    <phoneticPr fontId="4"/>
  </si>
  <si>
    <t>御　坊</t>
    <rPh sb="0" eb="1">
      <t>ゴ</t>
    </rPh>
    <rPh sb="2" eb="3">
      <t>ボウ</t>
    </rPh>
    <phoneticPr fontId="4"/>
  </si>
  <si>
    <t>湯　浅</t>
    <rPh sb="0" eb="1">
      <t>ユ</t>
    </rPh>
    <rPh sb="2" eb="3">
      <t>アサ</t>
    </rPh>
    <phoneticPr fontId="4"/>
  </si>
  <si>
    <t>海　南</t>
    <rPh sb="0" eb="1">
      <t>ウミ</t>
    </rPh>
    <rPh sb="2" eb="3">
      <t>ミナミ</t>
    </rPh>
    <phoneticPr fontId="4"/>
  </si>
  <si>
    <t>橋　本</t>
    <rPh sb="0" eb="1">
      <t>ハシ</t>
    </rPh>
    <rPh sb="2" eb="3">
      <t>ホン</t>
    </rPh>
    <phoneticPr fontId="4"/>
  </si>
  <si>
    <t>前年</t>
    <rPh sb="0" eb="2">
      <t>ゼンネン</t>
    </rPh>
    <phoneticPr fontId="4"/>
  </si>
  <si>
    <t>うち</t>
    <phoneticPr fontId="4"/>
  </si>
  <si>
    <t>(同月)比</t>
    <rPh sb="1" eb="3">
      <t>ドウゲツ</t>
    </rPh>
    <rPh sb="4" eb="5">
      <t>ヒ</t>
    </rPh>
    <phoneticPr fontId="4"/>
  </si>
  <si>
    <t>串本（出）</t>
    <rPh sb="0" eb="2">
      <t>クシモト</t>
    </rPh>
    <rPh sb="3" eb="4">
      <t>シュツ</t>
    </rPh>
    <phoneticPr fontId="4"/>
  </si>
  <si>
    <t>年月等</t>
    <rPh sb="0" eb="2">
      <t>ネンゲツ</t>
    </rPh>
    <rPh sb="2" eb="3">
      <t>トウ</t>
    </rPh>
    <phoneticPr fontId="4"/>
  </si>
  <si>
    <t>％</t>
    <phoneticPr fontId="4"/>
  </si>
  <si>
    <t>全　　　数</t>
    <rPh sb="0" eb="1">
      <t>ゼン</t>
    </rPh>
    <rPh sb="4" eb="5">
      <t>スウ</t>
    </rPh>
    <phoneticPr fontId="4"/>
  </si>
  <si>
    <t>平成28年度</t>
    <rPh sb="0" eb="2">
      <t>ヘイセイ</t>
    </rPh>
    <rPh sb="4" eb="5">
      <t>ネン</t>
    </rPh>
    <rPh sb="5" eb="6">
      <t>ド</t>
    </rPh>
    <phoneticPr fontId="4"/>
  </si>
  <si>
    <t>令和元年度</t>
    <rPh sb="0" eb="2">
      <t>レイワ</t>
    </rPh>
    <rPh sb="2" eb="4">
      <t>ガンネン</t>
    </rPh>
    <rPh sb="4" eb="5">
      <t>ド</t>
    </rPh>
    <phoneticPr fontId="4"/>
  </si>
  <si>
    <t>２年</t>
    <rPh sb="1" eb="2">
      <t>ネン</t>
    </rPh>
    <phoneticPr fontId="4"/>
  </si>
  <si>
    <t>4月</t>
    <rPh sb="1" eb="2">
      <t>ツキ</t>
    </rPh>
    <phoneticPr fontId="4"/>
  </si>
  <si>
    <t>5月</t>
  </si>
  <si>
    <t>6月</t>
  </si>
  <si>
    <t>7月</t>
  </si>
  <si>
    <t>8月</t>
  </si>
  <si>
    <t>9月</t>
  </si>
  <si>
    <t>10月</t>
  </si>
  <si>
    <t>11月</t>
  </si>
  <si>
    <t>12月</t>
  </si>
  <si>
    <t>３年</t>
    <rPh sb="1" eb="2">
      <t>ネン</t>
    </rPh>
    <phoneticPr fontId="4"/>
  </si>
  <si>
    <t>1月</t>
    <rPh sb="1" eb="2">
      <t>ツキ</t>
    </rPh>
    <phoneticPr fontId="4"/>
  </si>
  <si>
    <t>2月</t>
    <phoneticPr fontId="4"/>
  </si>
  <si>
    <t>3月</t>
    <phoneticPr fontId="4"/>
  </si>
  <si>
    <t>う　ち　男</t>
    <rPh sb="4" eb="5">
      <t>オトコ</t>
    </rPh>
    <phoneticPr fontId="4"/>
  </si>
  <si>
    <t>う　ち　常　用</t>
    <rPh sb="4" eb="5">
      <t>ツネ</t>
    </rPh>
    <rPh sb="6" eb="7">
      <t>ヨウ</t>
    </rPh>
    <phoneticPr fontId="4"/>
  </si>
  <si>
    <t>（2）新規求職申込件数（パートタイムを除く）</t>
    <rPh sb="3" eb="5">
      <t>シンキ</t>
    </rPh>
    <rPh sb="5" eb="7">
      <t>キュウショク</t>
    </rPh>
    <rPh sb="7" eb="9">
      <t>モウシコミ</t>
    </rPh>
    <rPh sb="9" eb="11">
      <t>ケンスウ</t>
    </rPh>
    <rPh sb="19" eb="20">
      <t>ノゾ</t>
    </rPh>
    <phoneticPr fontId="4"/>
  </si>
  <si>
    <r>
      <t>（2）新規求職申込件数（パートタイムを除く）　</t>
    </r>
    <r>
      <rPr>
        <b/>
        <sz val="10"/>
        <rFont val="ＭＳ Ｐ明朝"/>
        <family val="1"/>
        <charset val="128"/>
      </rPr>
      <t>―４５歳以上</t>
    </r>
    <r>
      <rPr>
        <b/>
        <sz val="12"/>
        <rFont val="ＭＳ Ｐ明朝"/>
        <family val="1"/>
        <charset val="128"/>
      </rPr>
      <t>―</t>
    </r>
    <rPh sb="3" eb="5">
      <t>シンキ</t>
    </rPh>
    <rPh sb="5" eb="7">
      <t>キュウショク</t>
    </rPh>
    <rPh sb="7" eb="9">
      <t>モウシコミ</t>
    </rPh>
    <rPh sb="9" eb="11">
      <t>ケンスウ</t>
    </rPh>
    <rPh sb="19" eb="20">
      <t>ノゾ</t>
    </rPh>
    <phoneticPr fontId="4"/>
  </si>
  <si>
    <r>
      <t>（2）新規求職申込件数（パートタイムを除く）　</t>
    </r>
    <r>
      <rPr>
        <b/>
        <sz val="10"/>
        <rFont val="ＭＳ Ｐ明朝"/>
        <family val="1"/>
        <charset val="128"/>
      </rPr>
      <t>―６５歳以上</t>
    </r>
    <r>
      <rPr>
        <b/>
        <sz val="12"/>
        <rFont val="ＭＳ Ｐ明朝"/>
        <family val="1"/>
        <charset val="128"/>
      </rPr>
      <t>―</t>
    </r>
    <rPh sb="3" eb="5">
      <t>シンキ</t>
    </rPh>
    <rPh sb="5" eb="7">
      <t>キュウショク</t>
    </rPh>
    <rPh sb="7" eb="9">
      <t>モウシコミ</t>
    </rPh>
    <rPh sb="9" eb="11">
      <t>ケンスウ</t>
    </rPh>
    <rPh sb="19" eb="20">
      <t>ノゾ</t>
    </rPh>
    <phoneticPr fontId="4"/>
  </si>
  <si>
    <t>（3）新規求職申込件数（パートタイム）</t>
    <rPh sb="3" eb="5">
      <t>シンキ</t>
    </rPh>
    <rPh sb="5" eb="7">
      <t>キュウショク</t>
    </rPh>
    <rPh sb="7" eb="9">
      <t>モウシコミ</t>
    </rPh>
    <rPh sb="9" eb="11">
      <t>ケンスウ</t>
    </rPh>
    <phoneticPr fontId="4"/>
  </si>
  <si>
    <r>
      <t>（2）新規求職申込件数（パートタイムを除く）　</t>
    </r>
    <r>
      <rPr>
        <b/>
        <sz val="10"/>
        <rFont val="ＭＳ Ｐ明朝"/>
        <family val="1"/>
        <charset val="128"/>
      </rPr>
      <t>―６０～６４歳―</t>
    </r>
    <rPh sb="3" eb="5">
      <t>シンキ</t>
    </rPh>
    <rPh sb="5" eb="7">
      <t>キュウショク</t>
    </rPh>
    <rPh sb="7" eb="9">
      <t>モウシコミ</t>
    </rPh>
    <rPh sb="9" eb="11">
      <t>ケンスウ</t>
    </rPh>
    <phoneticPr fontId="4"/>
  </si>
  <si>
    <r>
      <t>（2）新規求職申込件数（パートタイムを除く）　</t>
    </r>
    <r>
      <rPr>
        <b/>
        <sz val="10"/>
        <rFont val="ＭＳ Ｐ明朝"/>
        <family val="1"/>
        <charset val="128"/>
      </rPr>
      <t>―５５～５９歳―</t>
    </r>
    <rPh sb="3" eb="5">
      <t>シンキ</t>
    </rPh>
    <rPh sb="5" eb="7">
      <t>キュウショク</t>
    </rPh>
    <rPh sb="7" eb="9">
      <t>モウシコミ</t>
    </rPh>
    <rPh sb="9" eb="11">
      <t>ケンスウ</t>
    </rPh>
    <phoneticPr fontId="4"/>
  </si>
  <si>
    <t>（4）有効求職者数（パートタイムを含む）</t>
    <rPh sb="3" eb="5">
      <t>ユウコウ</t>
    </rPh>
    <rPh sb="5" eb="7">
      <t>キュウショク</t>
    </rPh>
    <rPh sb="7" eb="8">
      <t>シャ</t>
    </rPh>
    <rPh sb="8" eb="9">
      <t>スウ</t>
    </rPh>
    <rPh sb="17" eb="18">
      <t>フク</t>
    </rPh>
    <phoneticPr fontId="4"/>
  </si>
  <si>
    <t>新　宮</t>
  </si>
  <si>
    <t>串本（出）</t>
  </si>
  <si>
    <t>全　　　　数</t>
    <rPh sb="0" eb="1">
      <t>ゼン</t>
    </rPh>
    <rPh sb="5" eb="6">
      <t>カズ</t>
    </rPh>
    <phoneticPr fontId="4"/>
  </si>
  <si>
    <t>平成28年度(月平均)</t>
    <rPh sb="0" eb="2">
      <t>ヘイセイ</t>
    </rPh>
    <rPh sb="4" eb="5">
      <t>ネン</t>
    </rPh>
    <rPh sb="5" eb="6">
      <t>ド</t>
    </rPh>
    <rPh sb="7" eb="8">
      <t>ツキ</t>
    </rPh>
    <rPh sb="8" eb="10">
      <t>ヘイキン</t>
    </rPh>
    <phoneticPr fontId="4"/>
  </si>
  <si>
    <t>29</t>
    <phoneticPr fontId="4"/>
  </si>
  <si>
    <t>30</t>
  </si>
  <si>
    <t>令和元年度（月平均）</t>
    <rPh sb="0" eb="5">
      <t>レイワガンネンド</t>
    </rPh>
    <rPh sb="6" eb="9">
      <t>ツキヘイキン</t>
    </rPh>
    <phoneticPr fontId="4"/>
  </si>
  <si>
    <t>２</t>
    <phoneticPr fontId="4"/>
  </si>
  <si>
    <t>う　　ち　　男</t>
    <rPh sb="6" eb="7">
      <t>オトコ</t>
    </rPh>
    <phoneticPr fontId="4"/>
  </si>
  <si>
    <t>（5）有効求職者数（パートタイムを除く）</t>
    <rPh sb="3" eb="5">
      <t>ユウコウ</t>
    </rPh>
    <rPh sb="5" eb="8">
      <t>キュウショクシャ</t>
    </rPh>
    <rPh sb="8" eb="9">
      <t>スウ</t>
    </rPh>
    <rPh sb="17" eb="18">
      <t>ノゾ</t>
    </rPh>
    <phoneticPr fontId="4"/>
  </si>
  <si>
    <t>全　　　　数</t>
    <phoneticPr fontId="4"/>
  </si>
  <si>
    <t>う　　ち　　男</t>
  </si>
  <si>
    <t>う　ち　常　用</t>
  </si>
  <si>
    <r>
      <t>（5）有効求職者数（パートタイムを除く）　</t>
    </r>
    <r>
      <rPr>
        <b/>
        <sz val="10"/>
        <rFont val="ＭＳ Ｐ明朝"/>
        <family val="1"/>
        <charset val="128"/>
      </rPr>
      <t>―４５歳以上</t>
    </r>
    <r>
      <rPr>
        <b/>
        <sz val="12"/>
        <rFont val="ＭＳ Ｐ明朝"/>
        <family val="1"/>
        <charset val="128"/>
      </rPr>
      <t>―</t>
    </r>
    <rPh sb="3" eb="5">
      <t>ユウコウ</t>
    </rPh>
    <rPh sb="5" eb="8">
      <t>キュウショクシャ</t>
    </rPh>
    <rPh sb="8" eb="9">
      <t>カズ</t>
    </rPh>
    <rPh sb="17" eb="18">
      <t>ノゾ</t>
    </rPh>
    <phoneticPr fontId="4"/>
  </si>
  <si>
    <t>う　　ち　　男</t>
    <phoneticPr fontId="4"/>
  </si>
  <si>
    <t>う　ち　常　用</t>
    <phoneticPr fontId="4"/>
  </si>
  <si>
    <r>
      <t>（5）有効求職者数（パートタイムを除く）　</t>
    </r>
    <r>
      <rPr>
        <b/>
        <sz val="10"/>
        <rFont val="ＭＳ Ｐ明朝"/>
        <family val="1"/>
        <charset val="128"/>
      </rPr>
      <t>―６５歳以上</t>
    </r>
    <r>
      <rPr>
        <b/>
        <sz val="12"/>
        <rFont val="ＭＳ Ｐ明朝"/>
        <family val="1"/>
        <charset val="128"/>
      </rPr>
      <t>―</t>
    </r>
    <rPh sb="3" eb="5">
      <t>ユウコウ</t>
    </rPh>
    <rPh sb="5" eb="7">
      <t>キュウショク</t>
    </rPh>
    <rPh sb="7" eb="8">
      <t>シャ</t>
    </rPh>
    <rPh sb="8" eb="9">
      <t>カズ</t>
    </rPh>
    <rPh sb="17" eb="18">
      <t>ノゾ</t>
    </rPh>
    <phoneticPr fontId="4"/>
  </si>
  <si>
    <t>（6）有効求職者数（パートタイム）</t>
    <rPh sb="3" eb="5">
      <t>ユウコウ</t>
    </rPh>
    <rPh sb="5" eb="7">
      <t>キュウショク</t>
    </rPh>
    <rPh sb="7" eb="8">
      <t>シャ</t>
    </rPh>
    <rPh sb="8" eb="9">
      <t>カズ</t>
    </rPh>
    <phoneticPr fontId="4"/>
  </si>
  <si>
    <r>
      <t>（5）有効求職者数（パートタイムを除く）　</t>
    </r>
    <r>
      <rPr>
        <b/>
        <sz val="10"/>
        <rFont val="ＭＳ Ｐ明朝"/>
        <family val="1"/>
        <charset val="128"/>
      </rPr>
      <t>―６０～６４歳―</t>
    </r>
    <rPh sb="3" eb="5">
      <t>ユウコウ</t>
    </rPh>
    <rPh sb="5" eb="7">
      <t>キュウショク</t>
    </rPh>
    <rPh sb="7" eb="8">
      <t>シャ</t>
    </rPh>
    <rPh sb="8" eb="9">
      <t>カズ</t>
    </rPh>
    <phoneticPr fontId="4"/>
  </si>
  <si>
    <r>
      <t>（5）有効求職者数（パートタイムを除く）　</t>
    </r>
    <r>
      <rPr>
        <b/>
        <sz val="10"/>
        <rFont val="ＭＳ Ｐ明朝"/>
        <family val="1"/>
        <charset val="128"/>
      </rPr>
      <t>―５５～５９歳―</t>
    </r>
    <rPh sb="3" eb="5">
      <t>ユウコウ</t>
    </rPh>
    <rPh sb="5" eb="7">
      <t>キュウショク</t>
    </rPh>
    <rPh sb="7" eb="8">
      <t>シャ</t>
    </rPh>
    <rPh sb="8" eb="9">
      <t>スウ</t>
    </rPh>
    <phoneticPr fontId="4"/>
  </si>
  <si>
    <t>（7）新規求人数（パートタイムを含む）</t>
    <rPh sb="3" eb="5">
      <t>シンキ</t>
    </rPh>
    <rPh sb="5" eb="8">
      <t>キュウジンスウ</t>
    </rPh>
    <rPh sb="16" eb="17">
      <t>フク</t>
    </rPh>
    <phoneticPr fontId="4"/>
  </si>
  <si>
    <t>全　　数</t>
    <rPh sb="0" eb="1">
      <t>ゼン</t>
    </rPh>
    <rPh sb="3" eb="4">
      <t>スウ</t>
    </rPh>
    <phoneticPr fontId="4"/>
  </si>
  <si>
    <t>（8）新規求人数（パートタイムを除く）</t>
    <rPh sb="3" eb="5">
      <t>シンキ</t>
    </rPh>
    <rPh sb="5" eb="8">
      <t>キュウジンスウ</t>
    </rPh>
    <rPh sb="16" eb="17">
      <t>ノゾ</t>
    </rPh>
    <phoneticPr fontId="4"/>
  </si>
  <si>
    <t>（9）新規求人数（パートタイム）</t>
    <rPh sb="3" eb="5">
      <t>シンキ</t>
    </rPh>
    <rPh sb="5" eb="8">
      <t>キュウジンスウ</t>
    </rPh>
    <phoneticPr fontId="4"/>
  </si>
  <si>
    <t>和歌山労働局職業安定部</t>
    <rPh sb="0" eb="3">
      <t>ワカヤマ</t>
    </rPh>
    <rPh sb="3" eb="5">
      <t>ロウドウ</t>
    </rPh>
    <rPh sb="5" eb="6">
      <t>キョク</t>
    </rPh>
    <rPh sb="6" eb="8">
      <t>ショクギョウ</t>
    </rPh>
    <rPh sb="8" eb="10">
      <t>アンテイ</t>
    </rPh>
    <rPh sb="10" eb="11">
      <t>ブ</t>
    </rPh>
    <phoneticPr fontId="3"/>
  </si>
  <si>
    <t>用語の定義</t>
    <rPh sb="0" eb="2">
      <t>ヨウゴ</t>
    </rPh>
    <rPh sb="3" eb="5">
      <t>テイギ</t>
    </rPh>
    <phoneticPr fontId="3"/>
  </si>
  <si>
    <t>和歌山県下公共職業安定所等一覧表</t>
    <rPh sb="0" eb="5">
      <t>ワカヤマケンカ</t>
    </rPh>
    <rPh sb="5" eb="7">
      <t>コウキョウ</t>
    </rPh>
    <rPh sb="7" eb="9">
      <t>ショクギョウ</t>
    </rPh>
    <rPh sb="9" eb="11">
      <t>アンテイ</t>
    </rPh>
    <rPh sb="11" eb="12">
      <t>ショ</t>
    </rPh>
    <rPh sb="12" eb="13">
      <t>トウ</t>
    </rPh>
    <rPh sb="13" eb="15">
      <t>イチラン</t>
    </rPh>
    <rPh sb="15" eb="16">
      <t>ヒョウ</t>
    </rPh>
    <phoneticPr fontId="3"/>
  </si>
  <si>
    <t>統計表</t>
    <rPh sb="0" eb="3">
      <t>トウケイヒョウ</t>
    </rPh>
    <phoneticPr fontId="3"/>
  </si>
  <si>
    <t>第１表　一般職業紹介状況</t>
    <rPh sb="0" eb="1">
      <t>ダイ</t>
    </rPh>
    <rPh sb="2" eb="3">
      <t>ヒョウ</t>
    </rPh>
    <rPh sb="4" eb="6">
      <t>イッパン</t>
    </rPh>
    <rPh sb="6" eb="8">
      <t>ショクギョウ</t>
    </rPh>
    <rPh sb="8" eb="10">
      <t>ショウカイ</t>
    </rPh>
    <rPh sb="10" eb="12">
      <t>ジョウキョウ</t>
    </rPh>
    <phoneticPr fontId="3"/>
  </si>
  <si>
    <t>（２）新規求職申込件数（パートタイムを除く）</t>
    <rPh sb="3" eb="5">
      <t>シンキ</t>
    </rPh>
    <rPh sb="5" eb="7">
      <t>キュウショク</t>
    </rPh>
    <rPh sb="7" eb="9">
      <t>モウシコミ</t>
    </rPh>
    <rPh sb="9" eb="11">
      <t>ケンスウ</t>
    </rPh>
    <rPh sb="19" eb="20">
      <t>ノゾ</t>
    </rPh>
    <phoneticPr fontId="3"/>
  </si>
  <si>
    <t>（１）新規求職申込件数（パートタイムを含む）</t>
    <rPh sb="3" eb="5">
      <t>シンキ</t>
    </rPh>
    <rPh sb="5" eb="7">
      <t>キュウショク</t>
    </rPh>
    <rPh sb="7" eb="9">
      <t>モウシコミ</t>
    </rPh>
    <rPh sb="9" eb="11">
      <t>ケンスウ</t>
    </rPh>
    <rPh sb="19" eb="20">
      <t>フク</t>
    </rPh>
    <phoneticPr fontId="3"/>
  </si>
  <si>
    <t>45歳以上</t>
    <rPh sb="2" eb="5">
      <t>サイイジョウ</t>
    </rPh>
    <phoneticPr fontId="3"/>
  </si>
  <si>
    <t>55歳～59歳</t>
    <rPh sb="2" eb="3">
      <t>サイ</t>
    </rPh>
    <rPh sb="6" eb="7">
      <t>サイ</t>
    </rPh>
    <phoneticPr fontId="3"/>
  </si>
  <si>
    <t>60歳～64歳</t>
    <rPh sb="2" eb="3">
      <t>サイ</t>
    </rPh>
    <rPh sb="6" eb="7">
      <t>サイ</t>
    </rPh>
    <phoneticPr fontId="3"/>
  </si>
  <si>
    <t>65歳以上</t>
    <rPh sb="2" eb="5">
      <t>サイイジョウ</t>
    </rPh>
    <phoneticPr fontId="3"/>
  </si>
  <si>
    <t>■</t>
    <phoneticPr fontId="3"/>
  </si>
  <si>
    <t>（３）新規求職申込件数（パートタイム）</t>
    <rPh sb="3" eb="5">
      <t>シンキ</t>
    </rPh>
    <rPh sb="5" eb="7">
      <t>キュウショク</t>
    </rPh>
    <rPh sb="7" eb="9">
      <t>モウシコミ</t>
    </rPh>
    <rPh sb="9" eb="11">
      <t>ケンスウ</t>
    </rPh>
    <phoneticPr fontId="3"/>
  </si>
  <si>
    <t>（４）有効求職者数（パートタイムを含む）</t>
    <rPh sb="3" eb="5">
      <t>ユウコウ</t>
    </rPh>
    <rPh sb="5" eb="7">
      <t>キュウショク</t>
    </rPh>
    <rPh sb="7" eb="8">
      <t>シャ</t>
    </rPh>
    <rPh sb="8" eb="9">
      <t>スウ</t>
    </rPh>
    <rPh sb="17" eb="18">
      <t>フク</t>
    </rPh>
    <phoneticPr fontId="3"/>
  </si>
  <si>
    <t>（５）有効求職者数（パートタイムを除く）</t>
    <rPh sb="3" eb="5">
      <t>ユウコウ</t>
    </rPh>
    <rPh sb="5" eb="7">
      <t>キュウショク</t>
    </rPh>
    <rPh sb="7" eb="8">
      <t>シャ</t>
    </rPh>
    <rPh sb="8" eb="9">
      <t>スウ</t>
    </rPh>
    <rPh sb="17" eb="18">
      <t>ノゾ</t>
    </rPh>
    <phoneticPr fontId="3"/>
  </si>
  <si>
    <t>（６）有効求職者数（パートタイム）</t>
    <rPh sb="3" eb="5">
      <t>ユウコウ</t>
    </rPh>
    <rPh sb="5" eb="7">
      <t>キュウショク</t>
    </rPh>
    <rPh sb="7" eb="8">
      <t>シャ</t>
    </rPh>
    <rPh sb="8" eb="9">
      <t>スウ</t>
    </rPh>
    <phoneticPr fontId="3"/>
  </si>
  <si>
    <t>（７）新規求人数（パートタイムを含む）</t>
    <rPh sb="3" eb="5">
      <t>シンキ</t>
    </rPh>
    <rPh sb="5" eb="8">
      <t>キュウジンスウ</t>
    </rPh>
    <rPh sb="16" eb="17">
      <t>フク</t>
    </rPh>
    <phoneticPr fontId="3"/>
  </si>
  <si>
    <t>（８）新規求人数（パートタイムを除く）</t>
    <rPh sb="3" eb="5">
      <t>シンキ</t>
    </rPh>
    <rPh sb="5" eb="8">
      <t>キュウジンスウ</t>
    </rPh>
    <rPh sb="16" eb="17">
      <t>ノゾ</t>
    </rPh>
    <phoneticPr fontId="3"/>
  </si>
  <si>
    <t>（９）新規求人数（パートタイム）</t>
    <rPh sb="3" eb="5">
      <t>シンキ</t>
    </rPh>
    <rPh sb="5" eb="8">
      <t>キュウジンスウ</t>
    </rPh>
    <phoneticPr fontId="3"/>
  </si>
  <si>
    <t>（10）産業別・規模別新規求人数（パートタイムを含む）</t>
    <rPh sb="4" eb="6">
      <t>サンギョウ</t>
    </rPh>
    <rPh sb="6" eb="7">
      <t>ベツ</t>
    </rPh>
    <rPh sb="8" eb="11">
      <t>キボベツ</t>
    </rPh>
    <rPh sb="11" eb="13">
      <t>シンキ</t>
    </rPh>
    <rPh sb="13" eb="16">
      <t>キュウジンスウ</t>
    </rPh>
    <rPh sb="24" eb="25">
      <t>フク</t>
    </rPh>
    <phoneticPr fontId="3"/>
  </si>
  <si>
    <t>（11）産業別・規模別新規求人数（パートタイムを除く）</t>
    <rPh sb="4" eb="6">
      <t>サンギョウ</t>
    </rPh>
    <rPh sb="6" eb="7">
      <t>ベツ</t>
    </rPh>
    <rPh sb="8" eb="11">
      <t>キボベツ</t>
    </rPh>
    <rPh sb="11" eb="13">
      <t>シンキ</t>
    </rPh>
    <rPh sb="13" eb="16">
      <t>キュウジンスウ</t>
    </rPh>
    <rPh sb="24" eb="25">
      <t>ノゾ</t>
    </rPh>
    <phoneticPr fontId="3"/>
  </si>
  <si>
    <t>（12）産業別・規模別新規求人数（パートタイム）</t>
    <rPh sb="4" eb="6">
      <t>サンギョウ</t>
    </rPh>
    <rPh sb="6" eb="7">
      <t>ベツ</t>
    </rPh>
    <rPh sb="8" eb="11">
      <t>キボベツ</t>
    </rPh>
    <rPh sb="11" eb="13">
      <t>シンキ</t>
    </rPh>
    <rPh sb="13" eb="16">
      <t>キュウジンスウ</t>
    </rPh>
    <phoneticPr fontId="3"/>
  </si>
  <si>
    <t>（13）安定所別・産業別・規模別新規求人数（パートタイムを含む）</t>
    <rPh sb="4" eb="6">
      <t>アンテイ</t>
    </rPh>
    <rPh sb="6" eb="7">
      <t>ショ</t>
    </rPh>
    <rPh sb="7" eb="8">
      <t>ベツ</t>
    </rPh>
    <rPh sb="9" eb="11">
      <t>サンギョウ</t>
    </rPh>
    <rPh sb="11" eb="12">
      <t>ベツ</t>
    </rPh>
    <rPh sb="13" eb="16">
      <t>キボベツ</t>
    </rPh>
    <rPh sb="16" eb="18">
      <t>シンキ</t>
    </rPh>
    <rPh sb="18" eb="21">
      <t>キュウジンスウ</t>
    </rPh>
    <rPh sb="29" eb="30">
      <t>フク</t>
    </rPh>
    <phoneticPr fontId="3"/>
  </si>
  <si>
    <t>（14）安定所別・産業別・規模別新規求人数（パートタイムを除く）</t>
    <rPh sb="4" eb="6">
      <t>アンテイ</t>
    </rPh>
    <rPh sb="6" eb="7">
      <t>ショ</t>
    </rPh>
    <rPh sb="7" eb="8">
      <t>ベツ</t>
    </rPh>
    <rPh sb="9" eb="11">
      <t>サンギョウ</t>
    </rPh>
    <rPh sb="11" eb="12">
      <t>ベツ</t>
    </rPh>
    <rPh sb="13" eb="16">
      <t>キボベツ</t>
    </rPh>
    <rPh sb="16" eb="18">
      <t>シンキ</t>
    </rPh>
    <rPh sb="18" eb="21">
      <t>キュウジンスウ</t>
    </rPh>
    <rPh sb="29" eb="30">
      <t>ノゾ</t>
    </rPh>
    <phoneticPr fontId="3"/>
  </si>
  <si>
    <t>（15）安定所別・産業別・規模別新規求人数（パートタイム）</t>
    <rPh sb="4" eb="6">
      <t>アンテイ</t>
    </rPh>
    <rPh sb="6" eb="7">
      <t>ショ</t>
    </rPh>
    <rPh sb="7" eb="8">
      <t>ベツ</t>
    </rPh>
    <rPh sb="9" eb="11">
      <t>サンギョウ</t>
    </rPh>
    <rPh sb="11" eb="12">
      <t>ベツ</t>
    </rPh>
    <rPh sb="13" eb="16">
      <t>キボベツ</t>
    </rPh>
    <rPh sb="16" eb="18">
      <t>シンキ</t>
    </rPh>
    <rPh sb="18" eb="21">
      <t>キュウジンスウ</t>
    </rPh>
    <phoneticPr fontId="3"/>
  </si>
  <si>
    <t>（16）有効求人数（パートタイムを含む）</t>
    <rPh sb="4" eb="6">
      <t>ユウコウ</t>
    </rPh>
    <rPh sb="6" eb="9">
      <t>キュウジンスウ</t>
    </rPh>
    <rPh sb="17" eb="18">
      <t>フク</t>
    </rPh>
    <phoneticPr fontId="3"/>
  </si>
  <si>
    <t>（17）有効求人数（パートタイムを除く）</t>
    <rPh sb="4" eb="6">
      <t>ユウコウ</t>
    </rPh>
    <rPh sb="6" eb="9">
      <t>キュウジンスウ</t>
    </rPh>
    <rPh sb="17" eb="18">
      <t>ノゾ</t>
    </rPh>
    <phoneticPr fontId="3"/>
  </si>
  <si>
    <t>（18）有効求人数（パートタイム）</t>
    <rPh sb="4" eb="6">
      <t>ユウコウ</t>
    </rPh>
    <rPh sb="6" eb="9">
      <t>キュウジンスウ</t>
    </rPh>
    <phoneticPr fontId="3"/>
  </si>
  <si>
    <t>（19）紹介件数（パートタイムを含む）</t>
    <rPh sb="4" eb="6">
      <t>ショウカイ</t>
    </rPh>
    <rPh sb="6" eb="8">
      <t>ケンスウ</t>
    </rPh>
    <rPh sb="16" eb="17">
      <t>フク</t>
    </rPh>
    <phoneticPr fontId="3"/>
  </si>
  <si>
    <t>（20）紹介件数（パートタイムを除く）</t>
    <rPh sb="4" eb="6">
      <t>ショウカイ</t>
    </rPh>
    <rPh sb="6" eb="8">
      <t>ケンスウ</t>
    </rPh>
    <rPh sb="16" eb="17">
      <t>ノゾ</t>
    </rPh>
    <phoneticPr fontId="3"/>
  </si>
  <si>
    <t>（21）紹介件数（パートタイム）</t>
    <rPh sb="4" eb="6">
      <t>ショウカイ</t>
    </rPh>
    <rPh sb="6" eb="8">
      <t>ケンスウ</t>
    </rPh>
    <phoneticPr fontId="3"/>
  </si>
  <si>
    <t>（22）就職件数（パートタイムを含む）</t>
    <rPh sb="4" eb="6">
      <t>シュウショク</t>
    </rPh>
    <rPh sb="6" eb="8">
      <t>ケンスウ</t>
    </rPh>
    <rPh sb="16" eb="17">
      <t>フク</t>
    </rPh>
    <phoneticPr fontId="3"/>
  </si>
  <si>
    <t>（23）就職件数（パートタイムを除く）</t>
    <rPh sb="4" eb="6">
      <t>シュウショク</t>
    </rPh>
    <rPh sb="6" eb="8">
      <t>ケンスウ</t>
    </rPh>
    <rPh sb="16" eb="17">
      <t>ノゾ</t>
    </rPh>
    <phoneticPr fontId="3"/>
  </si>
  <si>
    <t>（24）就職件数（パートタイム）</t>
    <rPh sb="4" eb="6">
      <t>シュウショク</t>
    </rPh>
    <rPh sb="6" eb="8">
      <t>ケンスウ</t>
    </rPh>
    <phoneticPr fontId="3"/>
  </si>
  <si>
    <t>（25）充足数（パートタイムを含む）</t>
    <rPh sb="4" eb="6">
      <t>ジュウソク</t>
    </rPh>
    <rPh sb="6" eb="7">
      <t>スウ</t>
    </rPh>
    <rPh sb="15" eb="16">
      <t>フク</t>
    </rPh>
    <phoneticPr fontId="3"/>
  </si>
  <si>
    <t>（26）充足数（パートタイムを除く）</t>
    <rPh sb="4" eb="6">
      <t>ジュウソク</t>
    </rPh>
    <rPh sb="6" eb="7">
      <t>スウ</t>
    </rPh>
    <rPh sb="15" eb="16">
      <t>ノゾ</t>
    </rPh>
    <phoneticPr fontId="3"/>
  </si>
  <si>
    <t>（27）充足数（パートタイム）</t>
    <rPh sb="4" eb="6">
      <t>ジュウソク</t>
    </rPh>
    <rPh sb="6" eb="7">
      <t>スウ</t>
    </rPh>
    <phoneticPr fontId="3"/>
  </si>
  <si>
    <t>他県からの充足</t>
    <rPh sb="0" eb="2">
      <t>タケン</t>
    </rPh>
    <rPh sb="5" eb="7">
      <t>ジュウソク</t>
    </rPh>
    <phoneticPr fontId="3"/>
  </si>
  <si>
    <t>（28）新規求人倍率（パートタイムを含む）</t>
    <rPh sb="4" eb="6">
      <t>シンキ</t>
    </rPh>
    <rPh sb="6" eb="8">
      <t>キュウジン</t>
    </rPh>
    <rPh sb="8" eb="10">
      <t>バイリツ</t>
    </rPh>
    <rPh sb="18" eb="19">
      <t>フク</t>
    </rPh>
    <phoneticPr fontId="3"/>
  </si>
  <si>
    <t>（29）有効求人倍率（パートタイムを含む）</t>
    <rPh sb="4" eb="6">
      <t>ユウコウ</t>
    </rPh>
    <rPh sb="6" eb="8">
      <t>キュウジン</t>
    </rPh>
    <rPh sb="8" eb="10">
      <t>バイリツ</t>
    </rPh>
    <rPh sb="18" eb="19">
      <t>フク</t>
    </rPh>
    <phoneticPr fontId="3"/>
  </si>
  <si>
    <t>（30）年齢別常用就職紹介状況（パートタイムを除く）その１</t>
    <rPh sb="4" eb="6">
      <t>ネンレイ</t>
    </rPh>
    <rPh sb="6" eb="7">
      <t>ベツ</t>
    </rPh>
    <rPh sb="7" eb="9">
      <t>ジョウヨウ</t>
    </rPh>
    <rPh sb="9" eb="11">
      <t>シュウショク</t>
    </rPh>
    <rPh sb="11" eb="13">
      <t>ショウカイ</t>
    </rPh>
    <rPh sb="13" eb="15">
      <t>ジョウキョウ</t>
    </rPh>
    <rPh sb="23" eb="24">
      <t>ノゾ</t>
    </rPh>
    <phoneticPr fontId="3"/>
  </si>
  <si>
    <t>（30）年齢別常用就職紹介状況（パートタイムを除く）その２</t>
    <rPh sb="4" eb="6">
      <t>ネンレイ</t>
    </rPh>
    <rPh sb="6" eb="7">
      <t>ベツ</t>
    </rPh>
    <rPh sb="7" eb="9">
      <t>ジョウヨウ</t>
    </rPh>
    <rPh sb="9" eb="11">
      <t>シュウショク</t>
    </rPh>
    <rPh sb="11" eb="13">
      <t>ショウカイ</t>
    </rPh>
    <rPh sb="13" eb="15">
      <t>ジョウキョウ</t>
    </rPh>
    <rPh sb="23" eb="24">
      <t>ノゾ</t>
    </rPh>
    <phoneticPr fontId="3"/>
  </si>
  <si>
    <t>（31）地域別就職状況（パートタイムを除く）</t>
    <rPh sb="4" eb="6">
      <t>チイキ</t>
    </rPh>
    <rPh sb="6" eb="7">
      <t>ベツ</t>
    </rPh>
    <rPh sb="7" eb="9">
      <t>シュウショク</t>
    </rPh>
    <rPh sb="9" eb="11">
      <t>ジョウキョウ</t>
    </rPh>
    <rPh sb="19" eb="20">
      <t>ノゾ</t>
    </rPh>
    <phoneticPr fontId="3"/>
  </si>
  <si>
    <t>令和２年度　職業安定統計年報</t>
    <rPh sb="0" eb="2">
      <t>レイワ</t>
    </rPh>
    <rPh sb="3" eb="5">
      <t>ネンド</t>
    </rPh>
    <rPh sb="6" eb="8">
      <t>ショクギョウ</t>
    </rPh>
    <rPh sb="8" eb="10">
      <t>アンテイ</t>
    </rPh>
    <rPh sb="10" eb="12">
      <t>トウケイ</t>
    </rPh>
    <rPh sb="12" eb="14">
      <t>ネンポウ</t>
    </rPh>
    <phoneticPr fontId="3"/>
  </si>
  <si>
    <t>（10）産業別・規模別新規求人数(パートタイムを含む)</t>
    <rPh sb="11" eb="13">
      <t>シンキ</t>
    </rPh>
    <rPh sb="13" eb="16">
      <t>キュウジンスウ</t>
    </rPh>
    <rPh sb="24" eb="25">
      <t>フク</t>
    </rPh>
    <phoneticPr fontId="4"/>
  </si>
  <si>
    <t xml:space="preserve">  　　　　　　　 　　　　   年度・月別
産業・規模</t>
    <rPh sb="17" eb="19">
      <t>ネンド</t>
    </rPh>
    <rPh sb="20" eb="22">
      <t>ツキベツ</t>
    </rPh>
    <rPh sb="26" eb="28">
      <t>キボ</t>
    </rPh>
    <phoneticPr fontId="4"/>
  </si>
  <si>
    <t>平成30年度</t>
    <rPh sb="0" eb="2">
      <t>ヘイセイ</t>
    </rPh>
    <rPh sb="4" eb="6">
      <t>ネンド</t>
    </rPh>
    <phoneticPr fontId="4"/>
  </si>
  <si>
    <t>令和元年度</t>
    <rPh sb="0" eb="2">
      <t>レイワ</t>
    </rPh>
    <rPh sb="2" eb="4">
      <t>ガンネン</t>
    </rPh>
    <rPh sb="3" eb="5">
      <t>ネンド</t>
    </rPh>
    <phoneticPr fontId="4"/>
  </si>
  <si>
    <t>令和２年度</t>
    <rPh sb="0" eb="2">
      <t>レイワ</t>
    </rPh>
    <rPh sb="3" eb="5">
      <t>ネンド</t>
    </rPh>
    <rPh sb="4" eb="5">
      <t>ガンネン</t>
    </rPh>
    <phoneticPr fontId="4"/>
  </si>
  <si>
    <t>令和２年</t>
    <rPh sb="0" eb="2">
      <t>レイワ</t>
    </rPh>
    <rPh sb="3" eb="4">
      <t>ネン</t>
    </rPh>
    <phoneticPr fontId="4"/>
  </si>
  <si>
    <t>令和３年</t>
    <rPh sb="0" eb="2">
      <t>レイワ</t>
    </rPh>
    <rPh sb="3" eb="4">
      <t>ネン</t>
    </rPh>
    <phoneticPr fontId="4"/>
  </si>
  <si>
    <t>前年比</t>
  </si>
  <si>
    <t>求人数</t>
    <rPh sb="0" eb="3">
      <t>キュウジンスウ</t>
    </rPh>
    <phoneticPr fontId="4"/>
  </si>
  <si>
    <t>前年比</t>
    <rPh sb="0" eb="3">
      <t>ゼンネンヒ</t>
    </rPh>
    <phoneticPr fontId="4"/>
  </si>
  <si>
    <t>４月</t>
    <rPh sb="1" eb="2">
      <t>ガツ</t>
    </rPh>
    <phoneticPr fontId="4"/>
  </si>
  <si>
    <t>５月</t>
  </si>
  <si>
    <t>６月</t>
  </si>
  <si>
    <t>７月</t>
  </si>
  <si>
    <t>８月</t>
  </si>
  <si>
    <t>９月</t>
  </si>
  <si>
    <t>１０月</t>
  </si>
  <si>
    <t>１１月</t>
  </si>
  <si>
    <t>１２月</t>
  </si>
  <si>
    <t>１月</t>
    <rPh sb="1" eb="2">
      <t>ガツ</t>
    </rPh>
    <phoneticPr fontId="4"/>
  </si>
  <si>
    <t>２月</t>
  </si>
  <si>
    <t>３月</t>
  </si>
  <si>
    <t>産　　　　　　業　　　　　　別</t>
    <rPh sb="0" eb="1">
      <t>サン</t>
    </rPh>
    <rPh sb="7" eb="8">
      <t>ギョウ</t>
    </rPh>
    <rPh sb="14" eb="15">
      <t>ベツ</t>
    </rPh>
    <phoneticPr fontId="4"/>
  </si>
  <si>
    <t>Ａ，Ｂ</t>
    <phoneticPr fontId="4"/>
  </si>
  <si>
    <t>農，林，漁業</t>
    <phoneticPr fontId="4"/>
  </si>
  <si>
    <r>
      <t>(01</t>
    </r>
    <r>
      <rPr>
        <sz val="9"/>
        <rFont val="明朝"/>
        <family val="1"/>
        <charset val="128"/>
      </rPr>
      <t>～</t>
    </r>
    <r>
      <rPr>
        <sz val="11"/>
        <rFont val="明朝"/>
        <family val="1"/>
        <charset val="128"/>
      </rPr>
      <t>04)</t>
    </r>
    <phoneticPr fontId="4"/>
  </si>
  <si>
    <t>Ｃ</t>
    <phoneticPr fontId="4"/>
  </si>
  <si>
    <t>鉱業,採石業,砂利採取業</t>
    <rPh sb="0" eb="2">
      <t>コウギョウ</t>
    </rPh>
    <rPh sb="3" eb="5">
      <t>サイセキ</t>
    </rPh>
    <rPh sb="5" eb="6">
      <t>ギョウ</t>
    </rPh>
    <rPh sb="7" eb="9">
      <t>ジャリ</t>
    </rPh>
    <rPh sb="9" eb="11">
      <t>サイシュ</t>
    </rPh>
    <rPh sb="11" eb="12">
      <t>ギョウ</t>
    </rPh>
    <phoneticPr fontId="4"/>
  </si>
  <si>
    <t>(05)</t>
    <phoneticPr fontId="4"/>
  </si>
  <si>
    <t>Ｄ</t>
    <phoneticPr fontId="4"/>
  </si>
  <si>
    <t>建設業</t>
    <rPh sb="0" eb="3">
      <t>ケンセツギョウ</t>
    </rPh>
    <phoneticPr fontId="4"/>
  </si>
  <si>
    <r>
      <t>(06</t>
    </r>
    <r>
      <rPr>
        <sz val="9"/>
        <rFont val="明朝"/>
        <family val="1"/>
        <charset val="128"/>
      </rPr>
      <t>～</t>
    </r>
    <r>
      <rPr>
        <sz val="11"/>
        <rFont val="明朝"/>
        <family val="1"/>
        <charset val="128"/>
      </rPr>
      <t>08)</t>
    </r>
    <phoneticPr fontId="4"/>
  </si>
  <si>
    <t>Ｅ</t>
    <phoneticPr fontId="4"/>
  </si>
  <si>
    <t>製造業</t>
    <rPh sb="0" eb="3">
      <t>セイゾウギョウ</t>
    </rPh>
    <phoneticPr fontId="4"/>
  </si>
  <si>
    <r>
      <t>(09</t>
    </r>
    <r>
      <rPr>
        <sz val="9"/>
        <rFont val="明朝"/>
        <family val="1"/>
        <charset val="128"/>
      </rPr>
      <t>～</t>
    </r>
    <r>
      <rPr>
        <sz val="11"/>
        <rFont val="明朝"/>
        <family val="1"/>
        <charset val="128"/>
      </rPr>
      <t>32)</t>
    </r>
    <phoneticPr fontId="4"/>
  </si>
  <si>
    <t>食料品</t>
    <rPh sb="0" eb="3">
      <t>ショクリョウヒン</t>
    </rPh>
    <phoneticPr fontId="4"/>
  </si>
  <si>
    <t>(09)</t>
    <phoneticPr fontId="4"/>
  </si>
  <si>
    <t>飲料・たばこ・飼料</t>
    <rPh sb="0" eb="2">
      <t>インリョウ</t>
    </rPh>
    <rPh sb="7" eb="9">
      <t>シリョウ</t>
    </rPh>
    <phoneticPr fontId="4"/>
  </si>
  <si>
    <t>繊維工業</t>
    <rPh sb="0" eb="2">
      <t>センイ</t>
    </rPh>
    <rPh sb="2" eb="4">
      <t>コウギョウ</t>
    </rPh>
    <phoneticPr fontId="4"/>
  </si>
  <si>
    <t>木材・木製品</t>
  </si>
  <si>
    <t>家具・装備品</t>
  </si>
  <si>
    <t>パルプ・紙・紙加工品</t>
  </si>
  <si>
    <t>印刷・同関連</t>
    <rPh sb="0" eb="2">
      <t>インサツ</t>
    </rPh>
    <rPh sb="3" eb="4">
      <t>ドウ</t>
    </rPh>
    <rPh sb="4" eb="6">
      <t>カンレン</t>
    </rPh>
    <phoneticPr fontId="4"/>
  </si>
  <si>
    <t>化学工業</t>
    <rPh sb="0" eb="2">
      <t>カガク</t>
    </rPh>
    <rPh sb="2" eb="4">
      <t>コウギョウ</t>
    </rPh>
    <phoneticPr fontId="4"/>
  </si>
  <si>
    <t>石油製品・石炭製品</t>
    <rPh sb="0" eb="2">
      <t>セキユ</t>
    </rPh>
    <rPh sb="2" eb="4">
      <t>セイヒン</t>
    </rPh>
    <rPh sb="5" eb="7">
      <t>セキタン</t>
    </rPh>
    <rPh sb="7" eb="9">
      <t>セイヒン</t>
    </rPh>
    <phoneticPr fontId="4"/>
  </si>
  <si>
    <t>プラスチック製品</t>
    <rPh sb="6" eb="8">
      <t>セイヒン</t>
    </rPh>
    <phoneticPr fontId="4"/>
  </si>
  <si>
    <t>ゴム製品</t>
    <rPh sb="2" eb="4">
      <t>セイヒン</t>
    </rPh>
    <phoneticPr fontId="4"/>
  </si>
  <si>
    <t>窯業・土石製品</t>
    <rPh sb="0" eb="1">
      <t>カマ</t>
    </rPh>
    <rPh sb="1" eb="2">
      <t>ギョウ</t>
    </rPh>
    <rPh sb="3" eb="5">
      <t>ドセキ</t>
    </rPh>
    <rPh sb="5" eb="7">
      <t>セイヒン</t>
    </rPh>
    <phoneticPr fontId="4"/>
  </si>
  <si>
    <t>鉄鋼業</t>
    <rPh sb="0" eb="2">
      <t>テッコウ</t>
    </rPh>
    <rPh sb="2" eb="3">
      <t>ギョウ</t>
    </rPh>
    <phoneticPr fontId="4"/>
  </si>
  <si>
    <t>非鉄金属</t>
    <rPh sb="0" eb="2">
      <t>ヒテツ</t>
    </rPh>
    <rPh sb="2" eb="4">
      <t>キンゾク</t>
    </rPh>
    <phoneticPr fontId="4"/>
  </si>
  <si>
    <t>金属製品</t>
    <rPh sb="0" eb="2">
      <t>キンゾク</t>
    </rPh>
    <rPh sb="2" eb="4">
      <t>セイヒン</t>
    </rPh>
    <phoneticPr fontId="4"/>
  </si>
  <si>
    <t>はん用機械器具</t>
  </si>
  <si>
    <t>生産用機械器具</t>
  </si>
  <si>
    <t>業務用機械器具</t>
  </si>
  <si>
    <t>電子部品・デバイス・電子回路</t>
    <rPh sb="0" eb="2">
      <t>デンシ</t>
    </rPh>
    <rPh sb="2" eb="4">
      <t>ブヒン</t>
    </rPh>
    <rPh sb="10" eb="12">
      <t>デンシ</t>
    </rPh>
    <rPh sb="12" eb="14">
      <t>カイロ</t>
    </rPh>
    <phoneticPr fontId="4"/>
  </si>
  <si>
    <t>電気機械器具</t>
    <rPh sb="0" eb="2">
      <t>デンキ</t>
    </rPh>
    <rPh sb="2" eb="4">
      <t>キカイ</t>
    </rPh>
    <rPh sb="4" eb="6">
      <t>キグ</t>
    </rPh>
    <phoneticPr fontId="4"/>
  </si>
  <si>
    <t>情報通信機械器具</t>
    <rPh sb="0" eb="2">
      <t>ジョウホウ</t>
    </rPh>
    <rPh sb="2" eb="4">
      <t>ツウシン</t>
    </rPh>
    <rPh sb="4" eb="6">
      <t>キカイ</t>
    </rPh>
    <rPh sb="6" eb="8">
      <t>キグ</t>
    </rPh>
    <phoneticPr fontId="4"/>
  </si>
  <si>
    <t>輸送用機械器具</t>
    <rPh sb="0" eb="3">
      <t>ユソウヨウ</t>
    </rPh>
    <rPh sb="3" eb="5">
      <t>キカイ</t>
    </rPh>
    <rPh sb="5" eb="7">
      <t>キグ</t>
    </rPh>
    <phoneticPr fontId="4"/>
  </si>
  <si>
    <t>その他の製造業</t>
    <rPh sb="2" eb="3">
      <t>タ</t>
    </rPh>
    <rPh sb="4" eb="7">
      <t>セイゾウギョウ</t>
    </rPh>
    <phoneticPr fontId="4"/>
  </si>
  <si>
    <t>(20,32)</t>
    <phoneticPr fontId="4"/>
  </si>
  <si>
    <t>Ｆ</t>
    <phoneticPr fontId="4"/>
  </si>
  <si>
    <t>電気・ガス・熱供給・水道業</t>
    <rPh sb="0" eb="1">
      <t>デン</t>
    </rPh>
    <rPh sb="1" eb="2">
      <t>キ</t>
    </rPh>
    <rPh sb="6" eb="7">
      <t>ネツ</t>
    </rPh>
    <rPh sb="7" eb="9">
      <t>キョウキュウ</t>
    </rPh>
    <rPh sb="10" eb="13">
      <t>スイドウギョウ</t>
    </rPh>
    <phoneticPr fontId="4"/>
  </si>
  <si>
    <r>
      <t>(33</t>
    </r>
    <r>
      <rPr>
        <sz val="9"/>
        <rFont val="明朝"/>
        <family val="1"/>
        <charset val="128"/>
      </rPr>
      <t>～</t>
    </r>
    <r>
      <rPr>
        <sz val="11"/>
        <rFont val="明朝"/>
        <family val="1"/>
        <charset val="128"/>
      </rPr>
      <t>36)</t>
    </r>
    <phoneticPr fontId="4"/>
  </si>
  <si>
    <t>Ｇ</t>
    <phoneticPr fontId="4"/>
  </si>
  <si>
    <t>情　報　通　信　業</t>
    <rPh sb="0" eb="1">
      <t>ジョウ</t>
    </rPh>
    <rPh sb="2" eb="3">
      <t>ホウ</t>
    </rPh>
    <rPh sb="4" eb="5">
      <t>ツウ</t>
    </rPh>
    <rPh sb="6" eb="7">
      <t>シン</t>
    </rPh>
    <rPh sb="8" eb="9">
      <t>ギョウ</t>
    </rPh>
    <phoneticPr fontId="4"/>
  </si>
  <si>
    <r>
      <t>(37</t>
    </r>
    <r>
      <rPr>
        <sz val="9"/>
        <rFont val="明朝"/>
        <family val="1"/>
        <charset val="128"/>
      </rPr>
      <t>～</t>
    </r>
    <r>
      <rPr>
        <sz val="11"/>
        <rFont val="明朝"/>
        <family val="1"/>
        <charset val="128"/>
      </rPr>
      <t>41)</t>
    </r>
    <r>
      <rPr>
        <sz val="10"/>
        <rFont val="明朝"/>
        <family val="1"/>
        <charset val="128"/>
      </rPr>
      <t/>
    </r>
    <phoneticPr fontId="4"/>
  </si>
  <si>
    <t>Ｈ</t>
    <phoneticPr fontId="4"/>
  </si>
  <si>
    <t>運輸業,郵便業</t>
    <rPh sb="0" eb="1">
      <t>ウン</t>
    </rPh>
    <rPh sb="1" eb="2">
      <t>ユ</t>
    </rPh>
    <rPh sb="2" eb="3">
      <t>ギョウ</t>
    </rPh>
    <rPh sb="4" eb="6">
      <t>ユウビン</t>
    </rPh>
    <rPh sb="6" eb="7">
      <t>ギョウ</t>
    </rPh>
    <phoneticPr fontId="4"/>
  </si>
  <si>
    <r>
      <t>(42</t>
    </r>
    <r>
      <rPr>
        <sz val="9"/>
        <rFont val="明朝"/>
        <family val="1"/>
        <charset val="128"/>
      </rPr>
      <t>～</t>
    </r>
    <r>
      <rPr>
        <sz val="11"/>
        <rFont val="明朝"/>
        <family val="1"/>
        <charset val="128"/>
      </rPr>
      <t>49)</t>
    </r>
    <r>
      <rPr>
        <sz val="10"/>
        <rFont val="明朝"/>
        <family val="1"/>
        <charset val="128"/>
      </rPr>
      <t/>
    </r>
    <phoneticPr fontId="4"/>
  </si>
  <si>
    <t>Ｉ</t>
    <phoneticPr fontId="4"/>
  </si>
  <si>
    <t>卸　売　業,小　売　業</t>
    <rPh sb="0" eb="1">
      <t>オロシ</t>
    </rPh>
    <rPh sb="2" eb="3">
      <t>バイ</t>
    </rPh>
    <rPh sb="4" eb="5">
      <t>ギョウ</t>
    </rPh>
    <rPh sb="6" eb="7">
      <t>ショウ</t>
    </rPh>
    <rPh sb="8" eb="9">
      <t>バイ</t>
    </rPh>
    <rPh sb="10" eb="11">
      <t>ギョウ</t>
    </rPh>
    <phoneticPr fontId="4"/>
  </si>
  <si>
    <r>
      <t>(50</t>
    </r>
    <r>
      <rPr>
        <sz val="9"/>
        <rFont val="明朝"/>
        <family val="1"/>
        <charset val="128"/>
      </rPr>
      <t>～</t>
    </r>
    <r>
      <rPr>
        <sz val="11"/>
        <rFont val="明朝"/>
        <family val="1"/>
        <charset val="128"/>
      </rPr>
      <t>61)</t>
    </r>
    <r>
      <rPr>
        <sz val="10"/>
        <rFont val="明朝"/>
        <family val="1"/>
        <charset val="128"/>
      </rPr>
      <t/>
    </r>
    <phoneticPr fontId="4"/>
  </si>
  <si>
    <t>Ｊ</t>
    <phoneticPr fontId="4"/>
  </si>
  <si>
    <t>金融業,保険業</t>
    <rPh sb="0" eb="1">
      <t>キン</t>
    </rPh>
    <rPh sb="1" eb="2">
      <t>ユウ</t>
    </rPh>
    <rPh sb="2" eb="3">
      <t>ギョウ</t>
    </rPh>
    <rPh sb="4" eb="5">
      <t>タモツ</t>
    </rPh>
    <rPh sb="5" eb="6">
      <t>ケン</t>
    </rPh>
    <rPh sb="6" eb="7">
      <t>ギョウ</t>
    </rPh>
    <phoneticPr fontId="4"/>
  </si>
  <si>
    <r>
      <t>(62</t>
    </r>
    <r>
      <rPr>
        <sz val="9"/>
        <rFont val="明朝"/>
        <family val="1"/>
        <charset val="128"/>
      </rPr>
      <t>～</t>
    </r>
    <r>
      <rPr>
        <sz val="11"/>
        <rFont val="明朝"/>
        <family val="1"/>
        <charset val="128"/>
      </rPr>
      <t>67)</t>
    </r>
    <r>
      <rPr>
        <sz val="10"/>
        <rFont val="明朝"/>
        <family val="1"/>
        <charset val="128"/>
      </rPr>
      <t/>
    </r>
    <phoneticPr fontId="4"/>
  </si>
  <si>
    <t>Ｋ</t>
    <phoneticPr fontId="4"/>
  </si>
  <si>
    <t>不動産業，物品賃貸業</t>
    <rPh sb="0" eb="1">
      <t>フ</t>
    </rPh>
    <rPh sb="1" eb="2">
      <t>ドウ</t>
    </rPh>
    <rPh sb="2" eb="3">
      <t>サン</t>
    </rPh>
    <rPh sb="3" eb="4">
      <t>ギョウ</t>
    </rPh>
    <phoneticPr fontId="4"/>
  </si>
  <si>
    <r>
      <t>(68</t>
    </r>
    <r>
      <rPr>
        <sz val="9"/>
        <rFont val="明朝"/>
        <family val="1"/>
        <charset val="128"/>
      </rPr>
      <t>～</t>
    </r>
    <r>
      <rPr>
        <sz val="11"/>
        <rFont val="明朝"/>
        <family val="1"/>
        <charset val="128"/>
      </rPr>
      <t>70)</t>
    </r>
    <r>
      <rPr>
        <sz val="10"/>
        <rFont val="明朝"/>
        <family val="1"/>
        <charset val="128"/>
      </rPr>
      <t/>
    </r>
    <phoneticPr fontId="4"/>
  </si>
  <si>
    <t>Ｌ</t>
    <phoneticPr fontId="4"/>
  </si>
  <si>
    <t>学術研究,専門･技術サービス業</t>
    <rPh sb="14" eb="15">
      <t>ギョウ</t>
    </rPh>
    <phoneticPr fontId="4"/>
  </si>
  <si>
    <r>
      <t>(71</t>
    </r>
    <r>
      <rPr>
        <sz val="9"/>
        <rFont val="明朝"/>
        <family val="1"/>
        <charset val="128"/>
      </rPr>
      <t>～</t>
    </r>
    <r>
      <rPr>
        <sz val="11"/>
        <rFont val="明朝"/>
        <family val="1"/>
        <charset val="128"/>
      </rPr>
      <t>74)</t>
    </r>
    <r>
      <rPr>
        <sz val="10"/>
        <rFont val="明朝"/>
        <family val="1"/>
        <charset val="128"/>
      </rPr>
      <t/>
    </r>
    <phoneticPr fontId="4"/>
  </si>
  <si>
    <t>Ｍ</t>
    <phoneticPr fontId="4"/>
  </si>
  <si>
    <t>宿泊業，飲食サービス業　</t>
    <phoneticPr fontId="4"/>
  </si>
  <si>
    <r>
      <t>(75</t>
    </r>
    <r>
      <rPr>
        <sz val="9"/>
        <rFont val="明朝"/>
        <family val="1"/>
        <charset val="128"/>
      </rPr>
      <t>～</t>
    </r>
    <r>
      <rPr>
        <sz val="11"/>
        <rFont val="明朝"/>
        <family val="1"/>
        <charset val="128"/>
      </rPr>
      <t>77)</t>
    </r>
    <r>
      <rPr>
        <sz val="10"/>
        <rFont val="明朝"/>
        <family val="1"/>
        <charset val="128"/>
      </rPr>
      <t/>
    </r>
    <phoneticPr fontId="4"/>
  </si>
  <si>
    <t>Ｎ</t>
    <phoneticPr fontId="4"/>
  </si>
  <si>
    <t xml:space="preserve">生活関連サービス業，娯楽業 </t>
    <phoneticPr fontId="4"/>
  </si>
  <si>
    <r>
      <t>(78</t>
    </r>
    <r>
      <rPr>
        <sz val="9"/>
        <rFont val="明朝"/>
        <family val="1"/>
        <charset val="128"/>
      </rPr>
      <t>～</t>
    </r>
    <r>
      <rPr>
        <sz val="11"/>
        <rFont val="明朝"/>
        <family val="1"/>
        <charset val="128"/>
      </rPr>
      <t>80)</t>
    </r>
    <r>
      <rPr>
        <sz val="10"/>
        <rFont val="明朝"/>
        <family val="1"/>
        <charset val="128"/>
      </rPr>
      <t/>
    </r>
    <phoneticPr fontId="4"/>
  </si>
  <si>
    <t>Ｏ</t>
    <phoneticPr fontId="4"/>
  </si>
  <si>
    <t>教　育,学　習　支　援　業</t>
    <rPh sb="0" eb="1">
      <t>キョウ</t>
    </rPh>
    <rPh sb="2" eb="3">
      <t>イク</t>
    </rPh>
    <rPh sb="4" eb="5">
      <t>ガク</t>
    </rPh>
    <rPh sb="6" eb="7">
      <t>ナライ</t>
    </rPh>
    <rPh sb="8" eb="9">
      <t>ササ</t>
    </rPh>
    <rPh sb="10" eb="11">
      <t>エン</t>
    </rPh>
    <rPh sb="12" eb="13">
      <t>ギョウ</t>
    </rPh>
    <phoneticPr fontId="4"/>
  </si>
  <si>
    <r>
      <t>(81,82)</t>
    </r>
    <r>
      <rPr>
        <sz val="10"/>
        <rFont val="明朝"/>
        <family val="1"/>
        <charset val="128"/>
      </rPr>
      <t/>
    </r>
    <phoneticPr fontId="4"/>
  </si>
  <si>
    <t>Ｐ</t>
    <phoneticPr fontId="4"/>
  </si>
  <si>
    <t>医療，福祉</t>
    <phoneticPr fontId="4"/>
  </si>
  <si>
    <r>
      <t>(83</t>
    </r>
    <r>
      <rPr>
        <sz val="9"/>
        <rFont val="明朝"/>
        <family val="1"/>
        <charset val="128"/>
      </rPr>
      <t>～</t>
    </r>
    <r>
      <rPr>
        <sz val="11"/>
        <rFont val="明朝"/>
        <family val="1"/>
        <charset val="128"/>
      </rPr>
      <t>85)</t>
    </r>
    <r>
      <rPr>
        <sz val="10"/>
        <rFont val="明朝"/>
        <family val="1"/>
        <charset val="128"/>
      </rPr>
      <t/>
    </r>
    <phoneticPr fontId="4"/>
  </si>
  <si>
    <t>Ｑ</t>
    <phoneticPr fontId="4"/>
  </si>
  <si>
    <t>複合サービス事業</t>
    <rPh sb="0" eb="1">
      <t>フク</t>
    </rPh>
    <rPh sb="1" eb="2">
      <t>ゴウ</t>
    </rPh>
    <rPh sb="6" eb="8">
      <t>ジギョウ</t>
    </rPh>
    <phoneticPr fontId="4"/>
  </si>
  <si>
    <r>
      <t>(86,87)</t>
    </r>
    <r>
      <rPr>
        <sz val="10"/>
        <rFont val="明朝"/>
        <family val="1"/>
        <charset val="128"/>
      </rPr>
      <t/>
    </r>
    <phoneticPr fontId="4"/>
  </si>
  <si>
    <t>Ｒ</t>
    <phoneticPr fontId="4"/>
  </si>
  <si>
    <t>サービス業</t>
    <rPh sb="4" eb="5">
      <t>ギョウ</t>
    </rPh>
    <phoneticPr fontId="4"/>
  </si>
  <si>
    <r>
      <t>(88</t>
    </r>
    <r>
      <rPr>
        <sz val="9"/>
        <rFont val="明朝"/>
        <family val="1"/>
        <charset val="128"/>
      </rPr>
      <t>～</t>
    </r>
    <r>
      <rPr>
        <sz val="11"/>
        <rFont val="明朝"/>
        <family val="1"/>
        <charset val="128"/>
      </rPr>
      <t>96)</t>
    </r>
    <r>
      <rPr>
        <sz val="10"/>
        <rFont val="明朝"/>
        <family val="1"/>
        <charset val="128"/>
      </rPr>
      <t/>
    </r>
    <phoneticPr fontId="4"/>
  </si>
  <si>
    <r>
      <t xml:space="preserve">Ｓ,Ｔ </t>
    </r>
    <r>
      <rPr>
        <sz val="10"/>
        <rFont val="明朝"/>
        <family val="1"/>
        <charset val="128"/>
      </rPr>
      <t>公　務　・　そ　の　他</t>
    </r>
    <rPh sb="4" eb="5">
      <t>オオヤケ</t>
    </rPh>
    <rPh sb="6" eb="7">
      <t>ツトム</t>
    </rPh>
    <rPh sb="14" eb="15">
      <t>タ</t>
    </rPh>
    <phoneticPr fontId="4"/>
  </si>
  <si>
    <r>
      <t>(97,98,99)</t>
    </r>
    <r>
      <rPr>
        <sz val="10"/>
        <rFont val="明朝"/>
        <family val="1"/>
        <charset val="128"/>
      </rPr>
      <t/>
    </r>
    <phoneticPr fontId="4"/>
  </si>
  <si>
    <t>　合　　　　　　　　計</t>
    <rPh sb="1" eb="2">
      <t>ゴウ</t>
    </rPh>
    <rPh sb="10" eb="11">
      <t>ケイ</t>
    </rPh>
    <phoneticPr fontId="4"/>
  </si>
  <si>
    <t>規　模　別</t>
    <rPh sb="0" eb="1">
      <t>タダシ</t>
    </rPh>
    <rPh sb="2" eb="3">
      <t>ノット</t>
    </rPh>
    <rPh sb="4" eb="5">
      <t>ベツ</t>
    </rPh>
    <phoneticPr fontId="4"/>
  </si>
  <si>
    <t>29 人 以下</t>
    <rPh sb="3" eb="4">
      <t>ニン</t>
    </rPh>
    <rPh sb="5" eb="7">
      <t>イカ</t>
    </rPh>
    <phoneticPr fontId="4"/>
  </si>
  <si>
    <t>30 ～ 99人</t>
    <rPh sb="7" eb="8">
      <t>ニン</t>
    </rPh>
    <phoneticPr fontId="4"/>
  </si>
  <si>
    <t>100～299人</t>
    <rPh sb="7" eb="8">
      <t>ニン</t>
    </rPh>
    <phoneticPr fontId="4"/>
  </si>
  <si>
    <t>300～499人</t>
    <rPh sb="7" eb="8">
      <t>ニン</t>
    </rPh>
    <phoneticPr fontId="4"/>
  </si>
  <si>
    <t>500～999人</t>
    <rPh sb="7" eb="8">
      <t>ニン</t>
    </rPh>
    <phoneticPr fontId="4"/>
  </si>
  <si>
    <t>1,000人以上</t>
    <rPh sb="5" eb="6">
      <t>ニン</t>
    </rPh>
    <rPh sb="6" eb="8">
      <t>イジョウ</t>
    </rPh>
    <phoneticPr fontId="4"/>
  </si>
  <si>
    <t>（11）産業別・規模別新規求人数(パートタイムを除く)</t>
    <rPh sb="11" eb="13">
      <t>シンキ</t>
    </rPh>
    <rPh sb="13" eb="16">
      <t>キュウジンスウ</t>
    </rPh>
    <rPh sb="24" eb="25">
      <t>ノゾ</t>
    </rPh>
    <phoneticPr fontId="4"/>
  </si>
  <si>
    <t>　　　　　　　　　　　　    年度・月別
産業・規模</t>
    <rPh sb="16" eb="18">
      <t>ネンド</t>
    </rPh>
    <rPh sb="19" eb="21">
      <t>ツキベツ</t>
    </rPh>
    <rPh sb="25" eb="27">
      <t>キボ</t>
    </rPh>
    <phoneticPr fontId="4"/>
  </si>
  <si>
    <t>令和元年度</t>
    <rPh sb="0" eb="2">
      <t>レイワ</t>
    </rPh>
    <rPh sb="2" eb="3">
      <t>ガン</t>
    </rPh>
    <rPh sb="3" eb="5">
      <t>ネンド</t>
    </rPh>
    <phoneticPr fontId="4"/>
  </si>
  <si>
    <t>（12）産業別・規模別新規求人数(パートタイム)</t>
    <rPh sb="11" eb="13">
      <t>シンキ</t>
    </rPh>
    <rPh sb="13" eb="16">
      <t>キュウジンスウ</t>
    </rPh>
    <phoneticPr fontId="4"/>
  </si>
  <si>
    <t>　　　　  　　　        　   年度・月別
産業・規模</t>
    <rPh sb="21" eb="23">
      <t>ネンド</t>
    </rPh>
    <rPh sb="24" eb="26">
      <t>ツキベツ</t>
    </rPh>
    <rPh sb="30" eb="32">
      <t>キボ</t>
    </rPh>
    <phoneticPr fontId="4"/>
  </si>
  <si>
    <t>農,林,漁業</t>
  </si>
  <si>
    <t>(01～04)</t>
  </si>
  <si>
    <t>Ｃ</t>
  </si>
  <si>
    <t>鉱業,採石業,砂利採取業</t>
  </si>
  <si>
    <t>(05)</t>
  </si>
  <si>
    <t>―</t>
  </si>
  <si>
    <t>Ｄ</t>
  </si>
  <si>
    <t>建設業</t>
  </si>
  <si>
    <t>(06～08)</t>
  </si>
  <si>
    <t>Ｅ</t>
  </si>
  <si>
    <t>製造業</t>
  </si>
  <si>
    <t>(09～32)</t>
  </si>
  <si>
    <t>食料品</t>
  </si>
  <si>
    <t>飲料・たばこ・飼料</t>
  </si>
  <si>
    <t>繊維工業</t>
  </si>
  <si>
    <t>印刷・同関連</t>
  </si>
  <si>
    <t>化学工業</t>
  </si>
  <si>
    <t>石油製品・石炭製品</t>
  </si>
  <si>
    <t>プラスチック製品</t>
  </si>
  <si>
    <t>ゴム製品</t>
  </si>
  <si>
    <t>窯業・土石製品</t>
  </si>
  <si>
    <t>鉄鋼業</t>
  </si>
  <si>
    <t>非鉄金属</t>
  </si>
  <si>
    <t>金属製品</t>
  </si>
  <si>
    <t>電子部品・デバイス・電子回路</t>
  </si>
  <si>
    <t>電気機械器具</t>
  </si>
  <si>
    <t>情報通信機械器具</t>
  </si>
  <si>
    <t>輸送用機械器具</t>
  </si>
  <si>
    <t>その他の製造業</t>
  </si>
  <si>
    <t>運輸業,郵便業</t>
    <rPh sb="0" eb="2">
      <t>ウンユ</t>
    </rPh>
    <rPh sb="2" eb="3">
      <t>ギョウ</t>
    </rPh>
    <rPh sb="4" eb="6">
      <t>ユウビン</t>
    </rPh>
    <rPh sb="6" eb="7">
      <t>ギョウ</t>
    </rPh>
    <phoneticPr fontId="4"/>
  </si>
  <si>
    <t>卸売業,小売業</t>
    <rPh sb="0" eb="2">
      <t>オロシウ</t>
    </rPh>
    <rPh sb="2" eb="3">
      <t>ギョウ</t>
    </rPh>
    <rPh sb="4" eb="6">
      <t>コウ</t>
    </rPh>
    <rPh sb="6" eb="7">
      <t>ギョウ</t>
    </rPh>
    <phoneticPr fontId="4"/>
  </si>
  <si>
    <t>金融業,保険業</t>
    <rPh sb="0" eb="2">
      <t>キンユウ</t>
    </rPh>
    <rPh sb="2" eb="3">
      <t>ギョウ</t>
    </rPh>
    <rPh sb="4" eb="6">
      <t>ホケン</t>
    </rPh>
    <rPh sb="6" eb="7">
      <t>ギョウ</t>
    </rPh>
    <phoneticPr fontId="4"/>
  </si>
  <si>
    <t>複合サービス事業</t>
    <rPh sb="0" eb="2">
      <t>フクゴウ</t>
    </rPh>
    <rPh sb="6" eb="8">
      <t>ジギョウ</t>
    </rPh>
    <phoneticPr fontId="4"/>
  </si>
  <si>
    <t xml:space="preserve">  29 人 以下</t>
    <rPh sb="5" eb="6">
      <t>ニン</t>
    </rPh>
    <rPh sb="7" eb="8">
      <t>イ</t>
    </rPh>
    <rPh sb="8" eb="9">
      <t>モト</t>
    </rPh>
    <phoneticPr fontId="4"/>
  </si>
  <si>
    <t xml:space="preserve">  30 ～ 99人</t>
    <rPh sb="9" eb="10">
      <t>ニン</t>
    </rPh>
    <phoneticPr fontId="4"/>
  </si>
  <si>
    <t xml:space="preserve">  100～299人</t>
    <rPh sb="9" eb="10">
      <t>ニン</t>
    </rPh>
    <phoneticPr fontId="4"/>
  </si>
  <si>
    <t xml:space="preserve">  300～499人</t>
    <rPh sb="9" eb="10">
      <t>ニン</t>
    </rPh>
    <phoneticPr fontId="4"/>
  </si>
  <si>
    <t xml:space="preserve">  500～999人</t>
    <rPh sb="9" eb="10">
      <t>ニン</t>
    </rPh>
    <phoneticPr fontId="4"/>
  </si>
  <si>
    <t xml:space="preserve"> 1,000人以上</t>
    <rPh sb="6" eb="7">
      <t>ニン</t>
    </rPh>
    <rPh sb="7" eb="9">
      <t>イジョウ</t>
    </rPh>
    <phoneticPr fontId="4"/>
  </si>
  <si>
    <t>（１）職業紹介状況</t>
    <rPh sb="3" eb="5">
      <t>ショクギョウ</t>
    </rPh>
    <rPh sb="5" eb="7">
      <t>ショウカイ</t>
    </rPh>
    <rPh sb="7" eb="9">
      <t>ジョウキョウ</t>
    </rPh>
    <phoneticPr fontId="3"/>
  </si>
  <si>
    <t>（２）登録状況</t>
    <rPh sb="3" eb="5">
      <t>トウロク</t>
    </rPh>
    <rPh sb="5" eb="7">
      <t>ジョウキョウ</t>
    </rPh>
    <phoneticPr fontId="3"/>
  </si>
  <si>
    <t>（３）登録者の状況</t>
    <rPh sb="3" eb="5">
      <t>トウロク</t>
    </rPh>
    <rPh sb="5" eb="6">
      <t>シャ</t>
    </rPh>
    <rPh sb="7" eb="9">
      <t>ジョウキョウ</t>
    </rPh>
    <phoneticPr fontId="3"/>
  </si>
  <si>
    <t>（４）産業別・職業別・規模別・障害部位別就職状況（身体障害者）</t>
    <rPh sb="3" eb="5">
      <t>サンギョウ</t>
    </rPh>
    <rPh sb="5" eb="6">
      <t>ベツ</t>
    </rPh>
    <rPh sb="7" eb="9">
      <t>ショクギョウ</t>
    </rPh>
    <rPh sb="9" eb="10">
      <t>ベツ</t>
    </rPh>
    <rPh sb="11" eb="14">
      <t>キボベツ</t>
    </rPh>
    <rPh sb="15" eb="17">
      <t>ショウガイ</t>
    </rPh>
    <rPh sb="17" eb="19">
      <t>ブイ</t>
    </rPh>
    <rPh sb="19" eb="20">
      <t>ベツ</t>
    </rPh>
    <rPh sb="20" eb="22">
      <t>シュウショク</t>
    </rPh>
    <rPh sb="22" eb="24">
      <t>ジョウキョウ</t>
    </rPh>
    <rPh sb="25" eb="27">
      <t>シンタイ</t>
    </rPh>
    <rPh sb="27" eb="30">
      <t>ショウガイシャ</t>
    </rPh>
    <phoneticPr fontId="3"/>
  </si>
  <si>
    <t>（５）産業別・職業別・規模別就職状況（知的障害者）</t>
    <rPh sb="3" eb="5">
      <t>サンギョウ</t>
    </rPh>
    <rPh sb="5" eb="6">
      <t>ベツ</t>
    </rPh>
    <rPh sb="7" eb="9">
      <t>ショクギョウ</t>
    </rPh>
    <rPh sb="9" eb="10">
      <t>ベツ</t>
    </rPh>
    <rPh sb="11" eb="14">
      <t>キボベツ</t>
    </rPh>
    <rPh sb="14" eb="16">
      <t>シュウショク</t>
    </rPh>
    <rPh sb="16" eb="18">
      <t>ジョウキョウ</t>
    </rPh>
    <rPh sb="19" eb="21">
      <t>チテキ</t>
    </rPh>
    <rPh sb="21" eb="24">
      <t>ショウガイシャ</t>
    </rPh>
    <phoneticPr fontId="3"/>
  </si>
  <si>
    <t>（６）産業別・職業別・規模別就職状況（精神障害者）</t>
    <rPh sb="3" eb="5">
      <t>サンギョウ</t>
    </rPh>
    <rPh sb="5" eb="6">
      <t>ベツ</t>
    </rPh>
    <rPh sb="7" eb="9">
      <t>ショクギョウ</t>
    </rPh>
    <rPh sb="9" eb="10">
      <t>ベツ</t>
    </rPh>
    <rPh sb="11" eb="14">
      <t>キボベツ</t>
    </rPh>
    <rPh sb="14" eb="16">
      <t>シュウショク</t>
    </rPh>
    <rPh sb="16" eb="18">
      <t>ジョウキョウ</t>
    </rPh>
    <rPh sb="19" eb="21">
      <t>セイシン</t>
    </rPh>
    <rPh sb="21" eb="24">
      <t>ショウガイシャ</t>
    </rPh>
    <phoneticPr fontId="3"/>
  </si>
  <si>
    <t>（７）産業別・職業別・規模別就職状況（その他障害者）</t>
    <rPh sb="3" eb="5">
      <t>サンギョウ</t>
    </rPh>
    <rPh sb="5" eb="6">
      <t>ベツ</t>
    </rPh>
    <rPh sb="7" eb="9">
      <t>ショクギョウ</t>
    </rPh>
    <rPh sb="9" eb="10">
      <t>ベツ</t>
    </rPh>
    <rPh sb="11" eb="14">
      <t>キボベツ</t>
    </rPh>
    <rPh sb="14" eb="16">
      <t>シュウショク</t>
    </rPh>
    <rPh sb="16" eb="18">
      <t>ジョウキョウ</t>
    </rPh>
    <rPh sb="21" eb="22">
      <t>タ</t>
    </rPh>
    <rPh sb="22" eb="25">
      <t>ショウガイシャ</t>
    </rPh>
    <phoneticPr fontId="3"/>
  </si>
  <si>
    <t>第２表　障害者職業紹介状況</t>
    <rPh sb="0" eb="1">
      <t>ダイ</t>
    </rPh>
    <rPh sb="2" eb="3">
      <t>ヒョウ</t>
    </rPh>
    <rPh sb="4" eb="7">
      <t>ショウガイシャ</t>
    </rPh>
    <rPh sb="7" eb="9">
      <t>ショクギョウ</t>
    </rPh>
    <rPh sb="9" eb="11">
      <t>ショウカイ</t>
    </rPh>
    <rPh sb="11" eb="13">
      <t>ジョウキョウ</t>
    </rPh>
    <phoneticPr fontId="3"/>
  </si>
  <si>
    <t>第３表　新規学校卒業者職業紹介状況</t>
    <rPh sb="0" eb="1">
      <t>ダイ</t>
    </rPh>
    <rPh sb="2" eb="3">
      <t>ヒョウ</t>
    </rPh>
    <rPh sb="4" eb="6">
      <t>シンキ</t>
    </rPh>
    <rPh sb="6" eb="8">
      <t>ガッコウ</t>
    </rPh>
    <rPh sb="8" eb="11">
      <t>ソツギョウシャ</t>
    </rPh>
    <rPh sb="11" eb="13">
      <t>ショクギョウ</t>
    </rPh>
    <rPh sb="13" eb="15">
      <t>ショウカイ</t>
    </rPh>
    <rPh sb="15" eb="17">
      <t>ジョウキョウ</t>
    </rPh>
    <phoneticPr fontId="3"/>
  </si>
  <si>
    <t>（１）職業紹介状況（中学校）</t>
    <rPh sb="3" eb="5">
      <t>ショクギョウ</t>
    </rPh>
    <rPh sb="5" eb="7">
      <t>ショウカイ</t>
    </rPh>
    <rPh sb="7" eb="9">
      <t>ジョウキョウ</t>
    </rPh>
    <rPh sb="10" eb="13">
      <t>チュウガッコウ</t>
    </rPh>
    <phoneticPr fontId="3"/>
  </si>
  <si>
    <t>（２）職業紹介状況（高等学校）</t>
    <rPh sb="3" eb="5">
      <t>ショクギョウ</t>
    </rPh>
    <rPh sb="5" eb="7">
      <t>ショウカイ</t>
    </rPh>
    <rPh sb="7" eb="9">
      <t>ジョウキョウ</t>
    </rPh>
    <rPh sb="10" eb="12">
      <t>コウトウ</t>
    </rPh>
    <rPh sb="12" eb="14">
      <t>ガッコウ</t>
    </rPh>
    <phoneticPr fontId="3"/>
  </si>
  <si>
    <t>（３）地域別就職者数（中学校）</t>
    <rPh sb="3" eb="5">
      <t>チイキ</t>
    </rPh>
    <rPh sb="5" eb="6">
      <t>ベツ</t>
    </rPh>
    <rPh sb="6" eb="9">
      <t>シュウショクシャ</t>
    </rPh>
    <rPh sb="9" eb="10">
      <t>スウ</t>
    </rPh>
    <rPh sb="11" eb="14">
      <t>チュウガッコウ</t>
    </rPh>
    <phoneticPr fontId="3"/>
  </si>
  <si>
    <t>（７）新規中学校卒業者職業紹介状況の推移</t>
    <rPh sb="3" eb="5">
      <t>シンキ</t>
    </rPh>
    <rPh sb="5" eb="8">
      <t>チュウガッコウ</t>
    </rPh>
    <rPh sb="8" eb="10">
      <t>ソツギョウ</t>
    </rPh>
    <rPh sb="10" eb="11">
      <t>シャ</t>
    </rPh>
    <rPh sb="11" eb="13">
      <t>ショクギョウ</t>
    </rPh>
    <rPh sb="13" eb="15">
      <t>ショウカイ</t>
    </rPh>
    <rPh sb="15" eb="17">
      <t>ジョウキョウ</t>
    </rPh>
    <rPh sb="18" eb="20">
      <t>スイイ</t>
    </rPh>
    <phoneticPr fontId="3"/>
  </si>
  <si>
    <t>（８）新規高等学校卒業者職業紹介状況の推移</t>
    <rPh sb="3" eb="5">
      <t>シンキ</t>
    </rPh>
    <rPh sb="5" eb="7">
      <t>コウトウ</t>
    </rPh>
    <rPh sb="7" eb="9">
      <t>ガッコウ</t>
    </rPh>
    <rPh sb="9" eb="11">
      <t>ソツギョウ</t>
    </rPh>
    <rPh sb="11" eb="12">
      <t>シャ</t>
    </rPh>
    <rPh sb="12" eb="14">
      <t>ショクギョウ</t>
    </rPh>
    <rPh sb="14" eb="16">
      <t>ショウカイ</t>
    </rPh>
    <rPh sb="16" eb="18">
      <t>ジョウキョウ</t>
    </rPh>
    <rPh sb="19" eb="21">
      <t>スイイ</t>
    </rPh>
    <phoneticPr fontId="3"/>
  </si>
  <si>
    <t>第４表　日雇職業紹介状況</t>
    <rPh sb="0" eb="1">
      <t>ダイ</t>
    </rPh>
    <rPh sb="2" eb="3">
      <t>ヒョウ</t>
    </rPh>
    <rPh sb="4" eb="6">
      <t>ヒヤト</t>
    </rPh>
    <rPh sb="6" eb="8">
      <t>ショクギョウ</t>
    </rPh>
    <rPh sb="8" eb="10">
      <t>ショウカイ</t>
    </rPh>
    <rPh sb="10" eb="12">
      <t>ジョウキョウ</t>
    </rPh>
    <phoneticPr fontId="3"/>
  </si>
  <si>
    <t>第５表　雇用保険適用状況</t>
    <rPh sb="0" eb="1">
      <t>ダイ</t>
    </rPh>
    <rPh sb="2" eb="3">
      <t>ヒョウ</t>
    </rPh>
    <rPh sb="4" eb="6">
      <t>コヨウ</t>
    </rPh>
    <rPh sb="6" eb="8">
      <t>ホケン</t>
    </rPh>
    <rPh sb="8" eb="10">
      <t>テキヨウ</t>
    </rPh>
    <rPh sb="10" eb="12">
      <t>ジョウキョウ</t>
    </rPh>
    <phoneticPr fontId="3"/>
  </si>
  <si>
    <t>（１）雇用保険適用事業所数</t>
    <rPh sb="3" eb="5">
      <t>コヨウ</t>
    </rPh>
    <rPh sb="5" eb="7">
      <t>ホケン</t>
    </rPh>
    <rPh sb="7" eb="9">
      <t>テキヨウ</t>
    </rPh>
    <rPh sb="9" eb="12">
      <t>ジギョウショ</t>
    </rPh>
    <rPh sb="12" eb="13">
      <t>スウ</t>
    </rPh>
    <phoneticPr fontId="3"/>
  </si>
  <si>
    <t>（２）雇用保険被保険者数</t>
    <rPh sb="3" eb="5">
      <t>コヨウ</t>
    </rPh>
    <rPh sb="5" eb="7">
      <t>ホケン</t>
    </rPh>
    <rPh sb="7" eb="11">
      <t>ヒホケンシャ</t>
    </rPh>
    <rPh sb="11" eb="12">
      <t>スウ</t>
    </rPh>
    <phoneticPr fontId="3"/>
  </si>
  <si>
    <t>（３）産業別・規模別雇用保険適用状況</t>
    <rPh sb="3" eb="5">
      <t>サンギョウ</t>
    </rPh>
    <rPh sb="5" eb="6">
      <t>ベツ</t>
    </rPh>
    <rPh sb="7" eb="10">
      <t>キボベツ</t>
    </rPh>
    <rPh sb="10" eb="12">
      <t>コヨウ</t>
    </rPh>
    <rPh sb="12" eb="14">
      <t>ホケン</t>
    </rPh>
    <rPh sb="14" eb="16">
      <t>テキヨウ</t>
    </rPh>
    <rPh sb="16" eb="18">
      <t>ジョウキョウ</t>
    </rPh>
    <phoneticPr fontId="3"/>
  </si>
  <si>
    <t>（４）産業別・規模別・安定所別雇用保険適用状況</t>
    <rPh sb="3" eb="5">
      <t>サンギョウ</t>
    </rPh>
    <rPh sb="5" eb="6">
      <t>ベツ</t>
    </rPh>
    <rPh sb="7" eb="10">
      <t>キボベツ</t>
    </rPh>
    <rPh sb="11" eb="13">
      <t>アンテイ</t>
    </rPh>
    <rPh sb="13" eb="14">
      <t>ショ</t>
    </rPh>
    <rPh sb="14" eb="15">
      <t>ベツ</t>
    </rPh>
    <rPh sb="15" eb="17">
      <t>コヨウ</t>
    </rPh>
    <rPh sb="17" eb="19">
      <t>ホケン</t>
    </rPh>
    <rPh sb="19" eb="21">
      <t>テキヨウ</t>
    </rPh>
    <rPh sb="21" eb="23">
      <t>ジョウキョウ</t>
    </rPh>
    <phoneticPr fontId="3"/>
  </si>
  <si>
    <t>第６表　雇用保険給付状況</t>
    <rPh sb="0" eb="1">
      <t>ダイ</t>
    </rPh>
    <rPh sb="2" eb="3">
      <t>ヒョウ</t>
    </rPh>
    <rPh sb="4" eb="6">
      <t>コヨウ</t>
    </rPh>
    <rPh sb="6" eb="8">
      <t>ホケン</t>
    </rPh>
    <rPh sb="8" eb="10">
      <t>キュウフ</t>
    </rPh>
    <rPh sb="10" eb="12">
      <t>ジョウキョウ</t>
    </rPh>
    <phoneticPr fontId="3"/>
  </si>
  <si>
    <t>（１）失業保険金支給状況</t>
    <rPh sb="3" eb="5">
      <t>シツギョウ</t>
    </rPh>
    <rPh sb="5" eb="7">
      <t>ホケン</t>
    </rPh>
    <rPh sb="7" eb="8">
      <t>キン</t>
    </rPh>
    <rPh sb="8" eb="10">
      <t>シキュウ</t>
    </rPh>
    <rPh sb="10" eb="12">
      <t>ジョウキョウ</t>
    </rPh>
    <phoneticPr fontId="3"/>
  </si>
  <si>
    <t>（２）失業保険金支給状況【基本手当基本分】</t>
    <rPh sb="3" eb="5">
      <t>シツギョウ</t>
    </rPh>
    <rPh sb="5" eb="7">
      <t>ホケン</t>
    </rPh>
    <rPh sb="7" eb="8">
      <t>キン</t>
    </rPh>
    <rPh sb="8" eb="10">
      <t>シキュウ</t>
    </rPh>
    <rPh sb="10" eb="12">
      <t>ジョウキョウ</t>
    </rPh>
    <rPh sb="13" eb="15">
      <t>キホン</t>
    </rPh>
    <rPh sb="15" eb="17">
      <t>テアテ</t>
    </rPh>
    <rPh sb="17" eb="19">
      <t>キホン</t>
    </rPh>
    <rPh sb="19" eb="20">
      <t>ブン</t>
    </rPh>
    <phoneticPr fontId="3"/>
  </si>
  <si>
    <t>（３）失業保険金支給状況【特定受給資格者（基本手当基本分）】</t>
    <rPh sb="3" eb="5">
      <t>シツギョウ</t>
    </rPh>
    <rPh sb="5" eb="7">
      <t>ホケン</t>
    </rPh>
    <rPh sb="7" eb="8">
      <t>キン</t>
    </rPh>
    <rPh sb="8" eb="10">
      <t>シキュウ</t>
    </rPh>
    <rPh sb="10" eb="12">
      <t>ジョウキョウ</t>
    </rPh>
    <rPh sb="13" eb="15">
      <t>トクテイ</t>
    </rPh>
    <rPh sb="15" eb="17">
      <t>ジュキュウ</t>
    </rPh>
    <rPh sb="17" eb="20">
      <t>シカクシャ</t>
    </rPh>
    <rPh sb="21" eb="23">
      <t>キホン</t>
    </rPh>
    <rPh sb="23" eb="25">
      <t>テアテ</t>
    </rPh>
    <rPh sb="25" eb="27">
      <t>キホン</t>
    </rPh>
    <rPh sb="27" eb="28">
      <t>ブン</t>
    </rPh>
    <phoneticPr fontId="3"/>
  </si>
  <si>
    <t>（４）失業保険金支給状況【基本手当延長分】</t>
    <rPh sb="3" eb="5">
      <t>シツギョウ</t>
    </rPh>
    <rPh sb="5" eb="7">
      <t>ホケン</t>
    </rPh>
    <rPh sb="7" eb="8">
      <t>キン</t>
    </rPh>
    <rPh sb="8" eb="10">
      <t>シキュウ</t>
    </rPh>
    <rPh sb="10" eb="12">
      <t>ジョウキョウ</t>
    </rPh>
    <rPh sb="13" eb="15">
      <t>キホン</t>
    </rPh>
    <rPh sb="15" eb="17">
      <t>テアテ</t>
    </rPh>
    <rPh sb="17" eb="19">
      <t>エンチョウ</t>
    </rPh>
    <rPh sb="19" eb="20">
      <t>ブン</t>
    </rPh>
    <phoneticPr fontId="3"/>
  </si>
  <si>
    <t>（６）失業保険金支給状況【特例一時金・日雇求職者給付・その他】</t>
    <rPh sb="3" eb="5">
      <t>シツギョウ</t>
    </rPh>
    <rPh sb="5" eb="7">
      <t>ホケン</t>
    </rPh>
    <rPh sb="7" eb="8">
      <t>キン</t>
    </rPh>
    <rPh sb="8" eb="10">
      <t>シキュウ</t>
    </rPh>
    <rPh sb="10" eb="12">
      <t>ジョウキョウ</t>
    </rPh>
    <rPh sb="13" eb="15">
      <t>トクレイ</t>
    </rPh>
    <rPh sb="15" eb="18">
      <t>イチジキン</t>
    </rPh>
    <rPh sb="19" eb="21">
      <t>ヒヤトイ</t>
    </rPh>
    <rPh sb="21" eb="23">
      <t>キュウショク</t>
    </rPh>
    <rPh sb="23" eb="24">
      <t>シャ</t>
    </rPh>
    <rPh sb="24" eb="26">
      <t>キュウフ</t>
    </rPh>
    <rPh sb="29" eb="30">
      <t>タ</t>
    </rPh>
    <phoneticPr fontId="3"/>
  </si>
  <si>
    <r>
      <t>（５）失業保険金支給状況【</t>
    </r>
    <r>
      <rPr>
        <sz val="10"/>
        <color theme="1"/>
        <rFont val="游ゴシック"/>
        <family val="3"/>
        <charset val="128"/>
        <scheme val="minor"/>
      </rPr>
      <t>技能習得手当・寄宿手当・傷病手当・高年齢求職者給付金</t>
    </r>
    <r>
      <rPr>
        <sz val="11"/>
        <color theme="1"/>
        <rFont val="游ゴシック"/>
        <family val="2"/>
        <scheme val="minor"/>
      </rPr>
      <t>】</t>
    </r>
    <rPh sb="3" eb="5">
      <t>シツギョウ</t>
    </rPh>
    <rPh sb="5" eb="7">
      <t>ホケン</t>
    </rPh>
    <rPh sb="7" eb="8">
      <t>キン</t>
    </rPh>
    <rPh sb="8" eb="10">
      <t>シキュウ</t>
    </rPh>
    <rPh sb="10" eb="12">
      <t>ジョウキョウ</t>
    </rPh>
    <rPh sb="13" eb="15">
      <t>ギノウ</t>
    </rPh>
    <rPh sb="15" eb="17">
      <t>シュウトク</t>
    </rPh>
    <rPh sb="17" eb="19">
      <t>テアテ</t>
    </rPh>
    <rPh sb="20" eb="22">
      <t>キシュク</t>
    </rPh>
    <rPh sb="22" eb="24">
      <t>テアテ</t>
    </rPh>
    <rPh sb="25" eb="27">
      <t>ショウビョウ</t>
    </rPh>
    <rPh sb="27" eb="29">
      <t>テアテ</t>
    </rPh>
    <rPh sb="30" eb="33">
      <t>コウネンレイ</t>
    </rPh>
    <rPh sb="33" eb="35">
      <t>キュウショク</t>
    </rPh>
    <rPh sb="35" eb="36">
      <t>シャ</t>
    </rPh>
    <rPh sb="36" eb="38">
      <t>キュウフ</t>
    </rPh>
    <rPh sb="38" eb="39">
      <t>キン</t>
    </rPh>
    <phoneticPr fontId="3"/>
  </si>
  <si>
    <t>（７）失業保険金支給状況【就職促進給付】</t>
    <rPh sb="3" eb="5">
      <t>シツギョウ</t>
    </rPh>
    <rPh sb="5" eb="7">
      <t>ホケン</t>
    </rPh>
    <rPh sb="7" eb="8">
      <t>キン</t>
    </rPh>
    <rPh sb="8" eb="10">
      <t>シキュウ</t>
    </rPh>
    <rPh sb="10" eb="12">
      <t>ジョウキョウ</t>
    </rPh>
    <rPh sb="13" eb="15">
      <t>シュウショク</t>
    </rPh>
    <rPh sb="15" eb="17">
      <t>ソクシン</t>
    </rPh>
    <rPh sb="17" eb="19">
      <t>キュウフ</t>
    </rPh>
    <phoneticPr fontId="3"/>
  </si>
  <si>
    <t>（９）産業別・安定所別一般被保険者求職者給付受給者実人員</t>
    <rPh sb="3" eb="5">
      <t>サンギョウ</t>
    </rPh>
    <rPh sb="5" eb="6">
      <t>ベツ</t>
    </rPh>
    <rPh sb="7" eb="9">
      <t>アンテイ</t>
    </rPh>
    <rPh sb="9" eb="10">
      <t>ショ</t>
    </rPh>
    <rPh sb="10" eb="11">
      <t>ベツ</t>
    </rPh>
    <rPh sb="11" eb="13">
      <t>イッパン</t>
    </rPh>
    <rPh sb="13" eb="17">
      <t>ヒホケンシャ</t>
    </rPh>
    <rPh sb="17" eb="19">
      <t>キュウショク</t>
    </rPh>
    <rPh sb="19" eb="20">
      <t>シャ</t>
    </rPh>
    <rPh sb="20" eb="22">
      <t>キュウフ</t>
    </rPh>
    <rPh sb="22" eb="25">
      <t>ジュキュウシャ</t>
    </rPh>
    <rPh sb="25" eb="26">
      <t>ジツ</t>
    </rPh>
    <rPh sb="26" eb="28">
      <t>ジンイン</t>
    </rPh>
    <phoneticPr fontId="3"/>
  </si>
  <si>
    <t>（８）産業別一般被保険者求職者給付状況</t>
    <rPh sb="3" eb="5">
      <t>サンギョウ</t>
    </rPh>
    <rPh sb="5" eb="6">
      <t>ベツ</t>
    </rPh>
    <rPh sb="6" eb="8">
      <t>イッパン</t>
    </rPh>
    <rPh sb="8" eb="12">
      <t>ヒホケンシャ</t>
    </rPh>
    <rPh sb="12" eb="14">
      <t>キュウショク</t>
    </rPh>
    <rPh sb="14" eb="15">
      <t>シャ</t>
    </rPh>
    <rPh sb="15" eb="17">
      <t>キュウフ</t>
    </rPh>
    <rPh sb="17" eb="19">
      <t>ジョウキョウ</t>
    </rPh>
    <phoneticPr fontId="3"/>
  </si>
  <si>
    <t>（10）産業別短期雇用特例被保険者給付状況</t>
    <rPh sb="4" eb="6">
      <t>サンギョウ</t>
    </rPh>
    <rPh sb="6" eb="7">
      <t>ベツ</t>
    </rPh>
    <rPh sb="7" eb="9">
      <t>タンキ</t>
    </rPh>
    <rPh sb="9" eb="11">
      <t>コヨウ</t>
    </rPh>
    <rPh sb="11" eb="13">
      <t>トクレイ</t>
    </rPh>
    <rPh sb="13" eb="17">
      <t>ヒホケンシャ</t>
    </rPh>
    <rPh sb="17" eb="19">
      <t>キュウフ</t>
    </rPh>
    <rPh sb="19" eb="21">
      <t>ジョウキョウ</t>
    </rPh>
    <phoneticPr fontId="3"/>
  </si>
  <si>
    <t>（11）産業別・安定所別特例一時金受給者数</t>
    <rPh sb="4" eb="6">
      <t>サンギョウ</t>
    </rPh>
    <rPh sb="6" eb="7">
      <t>ベツ</t>
    </rPh>
    <rPh sb="8" eb="10">
      <t>アンテイ</t>
    </rPh>
    <rPh sb="10" eb="11">
      <t>ショ</t>
    </rPh>
    <rPh sb="11" eb="12">
      <t>ベツ</t>
    </rPh>
    <rPh sb="12" eb="14">
      <t>トクレイ</t>
    </rPh>
    <rPh sb="14" eb="17">
      <t>イチジキン</t>
    </rPh>
    <rPh sb="17" eb="20">
      <t>ジュキュウシャ</t>
    </rPh>
    <rPh sb="20" eb="21">
      <t>スウ</t>
    </rPh>
    <phoneticPr fontId="3"/>
  </si>
  <si>
    <t>（12）給付制限</t>
    <rPh sb="4" eb="6">
      <t>キュウフ</t>
    </rPh>
    <rPh sb="6" eb="8">
      <t>セイゲン</t>
    </rPh>
    <phoneticPr fontId="3"/>
  </si>
  <si>
    <t>（13）雇用継続給付支給状況【高年齢雇用継続給付】</t>
    <rPh sb="4" eb="6">
      <t>コヨウ</t>
    </rPh>
    <rPh sb="6" eb="8">
      <t>ケイゾク</t>
    </rPh>
    <rPh sb="8" eb="10">
      <t>キュウフ</t>
    </rPh>
    <rPh sb="10" eb="12">
      <t>シキュウ</t>
    </rPh>
    <rPh sb="12" eb="14">
      <t>ジョウキョウ</t>
    </rPh>
    <rPh sb="15" eb="18">
      <t>コウネンレイ</t>
    </rPh>
    <rPh sb="18" eb="20">
      <t>コヨウ</t>
    </rPh>
    <rPh sb="20" eb="22">
      <t>ケイゾク</t>
    </rPh>
    <rPh sb="22" eb="24">
      <t>キュウフ</t>
    </rPh>
    <phoneticPr fontId="3"/>
  </si>
  <si>
    <t>（14）雇用継続給付支給状況【育児休業給付】</t>
    <rPh sb="4" eb="6">
      <t>コヨウ</t>
    </rPh>
    <rPh sb="6" eb="8">
      <t>ケイゾク</t>
    </rPh>
    <rPh sb="8" eb="10">
      <t>キュウフ</t>
    </rPh>
    <rPh sb="10" eb="12">
      <t>シキュウ</t>
    </rPh>
    <rPh sb="12" eb="14">
      <t>ジョウキョウ</t>
    </rPh>
    <rPh sb="15" eb="17">
      <t>イクジ</t>
    </rPh>
    <rPh sb="17" eb="19">
      <t>キュウギョウ</t>
    </rPh>
    <rPh sb="19" eb="21">
      <t>キュウフ</t>
    </rPh>
    <phoneticPr fontId="3"/>
  </si>
  <si>
    <t>（15）雇用継続給付支給状況【介護休業給付】</t>
    <rPh sb="4" eb="6">
      <t>コヨウ</t>
    </rPh>
    <rPh sb="6" eb="8">
      <t>ケイゾク</t>
    </rPh>
    <rPh sb="8" eb="10">
      <t>キュウフ</t>
    </rPh>
    <rPh sb="10" eb="12">
      <t>シキュウ</t>
    </rPh>
    <rPh sb="12" eb="14">
      <t>ジョウキョウ</t>
    </rPh>
    <rPh sb="15" eb="17">
      <t>カイゴ</t>
    </rPh>
    <rPh sb="17" eb="19">
      <t>キュウギョウ</t>
    </rPh>
    <rPh sb="19" eb="21">
      <t>キュウフ</t>
    </rPh>
    <phoneticPr fontId="3"/>
  </si>
  <si>
    <t>（16）教育訓練給付支給状況【一般教育訓練給付・特定一般教育訓練給付】</t>
    <rPh sb="4" eb="6">
      <t>キョウイク</t>
    </rPh>
    <rPh sb="6" eb="8">
      <t>クンレン</t>
    </rPh>
    <rPh sb="8" eb="10">
      <t>キュウフ</t>
    </rPh>
    <rPh sb="10" eb="12">
      <t>シキュウ</t>
    </rPh>
    <rPh sb="12" eb="14">
      <t>ジョウキョウ</t>
    </rPh>
    <rPh sb="15" eb="17">
      <t>イッパン</t>
    </rPh>
    <rPh sb="17" eb="19">
      <t>キョウイク</t>
    </rPh>
    <rPh sb="19" eb="21">
      <t>クンレン</t>
    </rPh>
    <rPh sb="21" eb="23">
      <t>キュウフ</t>
    </rPh>
    <rPh sb="24" eb="26">
      <t>トクテイ</t>
    </rPh>
    <rPh sb="26" eb="28">
      <t>イッパン</t>
    </rPh>
    <rPh sb="28" eb="30">
      <t>キョウイク</t>
    </rPh>
    <rPh sb="30" eb="32">
      <t>クンレン</t>
    </rPh>
    <rPh sb="32" eb="34">
      <t>キュウフ</t>
    </rPh>
    <phoneticPr fontId="3"/>
  </si>
  <si>
    <t>（17）教育訓練給付支給状況【専門実践教育訓練給付・教育訓練支援給付】</t>
    <rPh sb="4" eb="6">
      <t>キョウイク</t>
    </rPh>
    <rPh sb="6" eb="8">
      <t>クンレン</t>
    </rPh>
    <rPh sb="8" eb="10">
      <t>キュウフ</t>
    </rPh>
    <rPh sb="10" eb="12">
      <t>シキュウ</t>
    </rPh>
    <rPh sb="12" eb="14">
      <t>ジョウキョウ</t>
    </rPh>
    <rPh sb="15" eb="17">
      <t>センモン</t>
    </rPh>
    <rPh sb="17" eb="19">
      <t>ジッセン</t>
    </rPh>
    <rPh sb="19" eb="21">
      <t>キョウイク</t>
    </rPh>
    <rPh sb="21" eb="23">
      <t>クンレン</t>
    </rPh>
    <rPh sb="23" eb="25">
      <t>キュウフ</t>
    </rPh>
    <rPh sb="26" eb="28">
      <t>キョウイク</t>
    </rPh>
    <rPh sb="28" eb="30">
      <t>クンレン</t>
    </rPh>
    <rPh sb="30" eb="32">
      <t>シエン</t>
    </rPh>
    <rPh sb="32" eb="34">
      <t>キュウフ</t>
    </rPh>
    <phoneticPr fontId="3"/>
  </si>
  <si>
    <t>（18）不正受給取扱状況（短時間を含む）</t>
    <rPh sb="4" eb="6">
      <t>フセイ</t>
    </rPh>
    <rPh sb="6" eb="8">
      <t>ジュキュウ</t>
    </rPh>
    <rPh sb="8" eb="10">
      <t>トリアツカイ</t>
    </rPh>
    <rPh sb="10" eb="12">
      <t>ジョウキョウ</t>
    </rPh>
    <rPh sb="13" eb="16">
      <t>タンジカン</t>
    </rPh>
    <rPh sb="17" eb="18">
      <t>フク</t>
    </rPh>
    <phoneticPr fontId="3"/>
  </si>
  <si>
    <t>（19）返納金徴収状況（雇用勘定）</t>
    <rPh sb="4" eb="6">
      <t>ヘンノウ</t>
    </rPh>
    <rPh sb="6" eb="7">
      <t>キン</t>
    </rPh>
    <rPh sb="7" eb="9">
      <t>チョウシュウ</t>
    </rPh>
    <rPh sb="9" eb="11">
      <t>ジョウキョウ</t>
    </rPh>
    <rPh sb="12" eb="14">
      <t>コヨウ</t>
    </rPh>
    <rPh sb="14" eb="16">
      <t>カンジョウ</t>
    </rPh>
    <phoneticPr fontId="3"/>
  </si>
  <si>
    <t>（４）地域別就職者数（高等学校）</t>
    <rPh sb="3" eb="5">
      <t>チイキ</t>
    </rPh>
    <rPh sb="5" eb="6">
      <t>ベツ</t>
    </rPh>
    <rPh sb="6" eb="9">
      <t>シュウショクシャ</t>
    </rPh>
    <rPh sb="9" eb="10">
      <t>スウ</t>
    </rPh>
    <rPh sb="11" eb="13">
      <t>コウトウ</t>
    </rPh>
    <rPh sb="13" eb="15">
      <t>ガッコウ</t>
    </rPh>
    <phoneticPr fontId="3"/>
  </si>
  <si>
    <t>（５）産業別・規模別就職等状況（中学校）計</t>
    <rPh sb="3" eb="5">
      <t>サンギョウ</t>
    </rPh>
    <rPh sb="5" eb="6">
      <t>ベツ</t>
    </rPh>
    <rPh sb="7" eb="10">
      <t>キボベツ</t>
    </rPh>
    <rPh sb="10" eb="12">
      <t>シュウショク</t>
    </rPh>
    <rPh sb="12" eb="13">
      <t>トウ</t>
    </rPh>
    <rPh sb="13" eb="15">
      <t>ジョウキョウ</t>
    </rPh>
    <rPh sb="16" eb="17">
      <t>チュウ</t>
    </rPh>
    <rPh sb="17" eb="19">
      <t>ガッコウ</t>
    </rPh>
    <rPh sb="20" eb="21">
      <t>ケイ</t>
    </rPh>
    <phoneticPr fontId="3"/>
  </si>
  <si>
    <t>（６）産業別・規模別就職等状況（高等学校）計</t>
    <rPh sb="3" eb="5">
      <t>サンギョウ</t>
    </rPh>
    <rPh sb="5" eb="6">
      <t>ベツ</t>
    </rPh>
    <rPh sb="7" eb="10">
      <t>キボベツ</t>
    </rPh>
    <rPh sb="10" eb="12">
      <t>シュウショク</t>
    </rPh>
    <rPh sb="12" eb="13">
      <t>トウ</t>
    </rPh>
    <rPh sb="13" eb="15">
      <t>ジョウキョウ</t>
    </rPh>
    <rPh sb="16" eb="18">
      <t>コウトウ</t>
    </rPh>
    <rPh sb="18" eb="20">
      <t>ガッコウ</t>
    </rPh>
    <rPh sb="21" eb="22">
      <t>ケイ</t>
    </rPh>
    <phoneticPr fontId="3"/>
  </si>
  <si>
    <t>（13）安定所別・産業別・規模別新規求人数(パートタイムを含む)</t>
    <rPh sb="4" eb="7">
      <t>アンテイショ</t>
    </rPh>
    <rPh sb="7" eb="8">
      <t>ベツ</t>
    </rPh>
    <rPh sb="16" eb="18">
      <t>シンキ</t>
    </rPh>
    <rPh sb="18" eb="21">
      <t>キュウジンスウ</t>
    </rPh>
    <rPh sb="29" eb="30">
      <t>フク</t>
    </rPh>
    <phoneticPr fontId="4"/>
  </si>
  <si>
    <t>　　　　　　　   　　　   安定所別
産業・規模</t>
    <rPh sb="16" eb="17">
      <t>アン</t>
    </rPh>
    <rPh sb="17" eb="18">
      <t>サダム</t>
    </rPh>
    <rPh sb="18" eb="19">
      <t>ジョ</t>
    </rPh>
    <rPh sb="19" eb="20">
      <t>ベツ</t>
    </rPh>
    <rPh sb="24" eb="26">
      <t>キボ</t>
    </rPh>
    <phoneticPr fontId="4"/>
  </si>
  <si>
    <t>新宮</t>
    <rPh sb="0" eb="2">
      <t>シングウ</t>
    </rPh>
    <phoneticPr fontId="4"/>
  </si>
  <si>
    <t>うち
串本（出）</t>
    <rPh sb="3" eb="5">
      <t>クシモト</t>
    </rPh>
    <rPh sb="6" eb="7">
      <t>シュツ</t>
    </rPh>
    <phoneticPr fontId="4"/>
  </si>
  <si>
    <t>田辺</t>
    <rPh sb="0" eb="2">
      <t>タナベ</t>
    </rPh>
    <phoneticPr fontId="4"/>
  </si>
  <si>
    <t>御坊</t>
    <rPh sb="0" eb="2">
      <t>ゴボウ</t>
    </rPh>
    <phoneticPr fontId="4"/>
  </si>
  <si>
    <t>湯浅</t>
    <rPh sb="0" eb="2">
      <t>ユアサ</t>
    </rPh>
    <phoneticPr fontId="4"/>
  </si>
  <si>
    <t>海南</t>
    <rPh sb="0" eb="2">
      <t>カイナン</t>
    </rPh>
    <phoneticPr fontId="4"/>
  </si>
  <si>
    <t>橋本</t>
    <rPh sb="0" eb="2">
      <t>ハシモト</t>
    </rPh>
    <phoneticPr fontId="4"/>
  </si>
  <si>
    <t>農,林,漁業</t>
    <rPh sb="0" eb="1">
      <t>ノウ</t>
    </rPh>
    <rPh sb="2" eb="3">
      <t>リン</t>
    </rPh>
    <rPh sb="4" eb="6">
      <t>ギョギョウ</t>
    </rPh>
    <phoneticPr fontId="4"/>
  </si>
  <si>
    <t>鉱業,採石業,砂利採取業</t>
    <rPh sb="0" eb="1">
      <t>コウ</t>
    </rPh>
    <rPh sb="1" eb="2">
      <t>ギョウ</t>
    </rPh>
    <rPh sb="3" eb="5">
      <t>サイセキ</t>
    </rPh>
    <rPh sb="5" eb="6">
      <t>ギョウ</t>
    </rPh>
    <rPh sb="7" eb="9">
      <t>ジャリ</t>
    </rPh>
    <rPh sb="9" eb="11">
      <t>サイシュ</t>
    </rPh>
    <rPh sb="11" eb="12">
      <t>ギョウ</t>
    </rPh>
    <phoneticPr fontId="4"/>
  </si>
  <si>
    <t>木材・木製品</t>
    <rPh sb="0" eb="2">
      <t>モクザイ</t>
    </rPh>
    <rPh sb="3" eb="6">
      <t>モクセイヒン</t>
    </rPh>
    <phoneticPr fontId="4"/>
  </si>
  <si>
    <t>家具・装備品</t>
    <rPh sb="0" eb="2">
      <t>カグ</t>
    </rPh>
    <rPh sb="3" eb="6">
      <t>ソウビヒン</t>
    </rPh>
    <phoneticPr fontId="4"/>
  </si>
  <si>
    <t>パルプ・紙・紙加工品</t>
    <rPh sb="4" eb="5">
      <t>カミ</t>
    </rPh>
    <rPh sb="6" eb="10">
      <t>カミカコウヒン</t>
    </rPh>
    <phoneticPr fontId="4"/>
  </si>
  <si>
    <t>はん用機械器具</t>
    <rPh sb="2" eb="3">
      <t>ヨウ</t>
    </rPh>
    <rPh sb="3" eb="5">
      <t>キカイ</t>
    </rPh>
    <rPh sb="5" eb="7">
      <t>キグ</t>
    </rPh>
    <phoneticPr fontId="4"/>
  </si>
  <si>
    <t>生産用機械器具</t>
    <rPh sb="0" eb="3">
      <t>セイサンヨウ</t>
    </rPh>
    <rPh sb="3" eb="5">
      <t>キカイ</t>
    </rPh>
    <rPh sb="5" eb="7">
      <t>キグ</t>
    </rPh>
    <phoneticPr fontId="4"/>
  </si>
  <si>
    <t>業務用機械器具</t>
    <rPh sb="0" eb="2">
      <t>ギョウム</t>
    </rPh>
    <rPh sb="2" eb="3">
      <t>ヨウ</t>
    </rPh>
    <rPh sb="3" eb="5">
      <t>キカイ</t>
    </rPh>
    <rPh sb="5" eb="7">
      <t>キグ</t>
    </rPh>
    <phoneticPr fontId="4"/>
  </si>
  <si>
    <t>(33～36)</t>
    <phoneticPr fontId="4"/>
  </si>
  <si>
    <t>(37～41)</t>
    <phoneticPr fontId="4"/>
  </si>
  <si>
    <t>(42～49)</t>
    <phoneticPr fontId="4"/>
  </si>
  <si>
    <t>卸売業,小売業</t>
    <rPh sb="0" eb="1">
      <t>オロシ</t>
    </rPh>
    <rPh sb="1" eb="2">
      <t>バイ</t>
    </rPh>
    <rPh sb="2" eb="3">
      <t>ギョウ</t>
    </rPh>
    <rPh sb="4" eb="5">
      <t>ショウ</t>
    </rPh>
    <rPh sb="5" eb="6">
      <t>バイ</t>
    </rPh>
    <rPh sb="6" eb="7">
      <t>ギョウ</t>
    </rPh>
    <phoneticPr fontId="4"/>
  </si>
  <si>
    <t>(50～61)</t>
    <phoneticPr fontId="4"/>
  </si>
  <si>
    <t>(62～67)</t>
    <phoneticPr fontId="4"/>
  </si>
  <si>
    <t>不動産業,物品賃貸業</t>
    <rPh sb="0" eb="1">
      <t>フ</t>
    </rPh>
    <rPh sb="1" eb="2">
      <t>ドウ</t>
    </rPh>
    <rPh sb="2" eb="3">
      <t>サン</t>
    </rPh>
    <rPh sb="3" eb="4">
      <t>ギョウ</t>
    </rPh>
    <rPh sb="5" eb="7">
      <t>ブッピン</t>
    </rPh>
    <rPh sb="7" eb="10">
      <t>チンタイギョウ</t>
    </rPh>
    <phoneticPr fontId="4"/>
  </si>
  <si>
    <t>(68～70)</t>
    <phoneticPr fontId="4"/>
  </si>
  <si>
    <t>学術研究,専門・技術サービス業</t>
    <rPh sb="0" eb="2">
      <t>ガクジュツ</t>
    </rPh>
    <rPh sb="2" eb="4">
      <t>ケンキュウ</t>
    </rPh>
    <rPh sb="5" eb="7">
      <t>センモン</t>
    </rPh>
    <rPh sb="8" eb="10">
      <t>ギジュツ</t>
    </rPh>
    <rPh sb="14" eb="15">
      <t>ギョウ</t>
    </rPh>
    <phoneticPr fontId="4"/>
  </si>
  <si>
    <t>(71～74)</t>
    <phoneticPr fontId="4"/>
  </si>
  <si>
    <t>宿泊業,飲食サービス業</t>
    <rPh sb="0" eb="2">
      <t>シュクハク</t>
    </rPh>
    <rPh sb="2" eb="3">
      <t>ギョウ</t>
    </rPh>
    <rPh sb="4" eb="6">
      <t>インショク</t>
    </rPh>
    <rPh sb="10" eb="11">
      <t>ギョウ</t>
    </rPh>
    <phoneticPr fontId="4"/>
  </si>
  <si>
    <t>(75～77)</t>
    <phoneticPr fontId="4"/>
  </si>
  <si>
    <t>生活関連サービス業,娯楽業</t>
    <rPh sb="0" eb="2">
      <t>セイカツ</t>
    </rPh>
    <rPh sb="2" eb="4">
      <t>カンレン</t>
    </rPh>
    <rPh sb="8" eb="9">
      <t>ギョウ</t>
    </rPh>
    <rPh sb="10" eb="12">
      <t>ゴラク</t>
    </rPh>
    <rPh sb="12" eb="13">
      <t>ギョウ</t>
    </rPh>
    <phoneticPr fontId="4"/>
  </si>
  <si>
    <t>(78～80)</t>
    <phoneticPr fontId="4"/>
  </si>
  <si>
    <t>教育,学習支援業</t>
    <rPh sb="0" eb="2">
      <t>キョウイク</t>
    </rPh>
    <rPh sb="3" eb="5">
      <t>ガクシュウ</t>
    </rPh>
    <rPh sb="5" eb="7">
      <t>シエン</t>
    </rPh>
    <rPh sb="7" eb="8">
      <t>ギョウ</t>
    </rPh>
    <phoneticPr fontId="4"/>
  </si>
  <si>
    <t>(81,82)</t>
    <phoneticPr fontId="4"/>
  </si>
  <si>
    <t>医療,福祉</t>
    <rPh sb="0" eb="2">
      <t>イリョウ</t>
    </rPh>
    <rPh sb="3" eb="5">
      <t>フクシ</t>
    </rPh>
    <phoneticPr fontId="4"/>
  </si>
  <si>
    <t>(83～85)</t>
    <phoneticPr fontId="4"/>
  </si>
  <si>
    <t>複合サービス業</t>
    <rPh sb="0" eb="2">
      <t>フクゴウ</t>
    </rPh>
    <rPh sb="6" eb="7">
      <t>ギョウ</t>
    </rPh>
    <phoneticPr fontId="4"/>
  </si>
  <si>
    <t>(86,87)</t>
    <phoneticPr fontId="4"/>
  </si>
  <si>
    <t>(88～96)</t>
    <phoneticPr fontId="4"/>
  </si>
  <si>
    <t>Ｓ,Ｔ</t>
    <phoneticPr fontId="4"/>
  </si>
  <si>
    <t>公務・その他</t>
    <rPh sb="0" eb="2">
      <t>コウム</t>
    </rPh>
    <rPh sb="5" eb="6">
      <t>タ</t>
    </rPh>
    <phoneticPr fontId="4"/>
  </si>
  <si>
    <t>(97,98,99)</t>
    <phoneticPr fontId="4"/>
  </si>
  <si>
    <t>（14）安定所別・産業別・規模別新規求人数(パートタイムを除く)</t>
    <rPh sb="4" eb="7">
      <t>アンテイショ</t>
    </rPh>
    <rPh sb="7" eb="8">
      <t>ベツ</t>
    </rPh>
    <rPh sb="16" eb="18">
      <t>シンキ</t>
    </rPh>
    <rPh sb="18" eb="21">
      <t>キュウジンスウ</t>
    </rPh>
    <rPh sb="29" eb="30">
      <t>ノゾ</t>
    </rPh>
    <phoneticPr fontId="4"/>
  </si>
  <si>
    <t>　　　　　　　　　　　　　 安定所別
産業・規模</t>
    <rPh sb="14" eb="16">
      <t>アンテイ</t>
    </rPh>
    <rPh sb="16" eb="17">
      <t>ジョ</t>
    </rPh>
    <rPh sb="17" eb="18">
      <t>ベツ</t>
    </rPh>
    <rPh sb="22" eb="24">
      <t>キボ</t>
    </rPh>
    <phoneticPr fontId="4"/>
  </si>
  <si>
    <t xml:space="preserve"> Ｆ</t>
    <phoneticPr fontId="4"/>
  </si>
  <si>
    <t xml:space="preserve"> Ｇ</t>
    <phoneticPr fontId="4"/>
  </si>
  <si>
    <t xml:space="preserve"> Ｈ</t>
    <phoneticPr fontId="4"/>
  </si>
  <si>
    <t xml:space="preserve"> Ｉ</t>
    <phoneticPr fontId="4"/>
  </si>
  <si>
    <t xml:space="preserve"> Ｊ</t>
    <phoneticPr fontId="4"/>
  </si>
  <si>
    <t xml:space="preserve"> Ｋ</t>
    <phoneticPr fontId="4"/>
  </si>
  <si>
    <t xml:space="preserve"> Ｌ</t>
    <phoneticPr fontId="4"/>
  </si>
  <si>
    <t xml:space="preserve"> Ｍ</t>
    <phoneticPr fontId="4"/>
  </si>
  <si>
    <t xml:space="preserve"> Ｎ</t>
    <phoneticPr fontId="4"/>
  </si>
  <si>
    <t xml:space="preserve"> Ｏ</t>
    <phoneticPr fontId="4"/>
  </si>
  <si>
    <t xml:space="preserve"> Ｐ</t>
    <phoneticPr fontId="4"/>
  </si>
  <si>
    <t xml:space="preserve"> Ｑ</t>
    <phoneticPr fontId="4"/>
  </si>
  <si>
    <t xml:space="preserve"> Ｒ</t>
    <phoneticPr fontId="4"/>
  </si>
  <si>
    <t xml:space="preserve"> Ｓ,Ｔ</t>
    <phoneticPr fontId="4"/>
  </si>
  <si>
    <t>（15）安定所別・産業別・規模別新規求人数(パートタイム)</t>
    <rPh sb="4" eb="7">
      <t>アンテイショ</t>
    </rPh>
    <rPh sb="7" eb="8">
      <t>ベツ</t>
    </rPh>
    <rPh sb="16" eb="18">
      <t>シンキ</t>
    </rPh>
    <rPh sb="18" eb="21">
      <t>キュウジンスウ</t>
    </rPh>
    <phoneticPr fontId="4"/>
  </si>
  <si>
    <t>　　　　　　　　　　　　 　安定所別
産業・規模</t>
    <rPh sb="14" eb="16">
      <t>アンテイ</t>
    </rPh>
    <rPh sb="16" eb="17">
      <t>ジョ</t>
    </rPh>
    <rPh sb="17" eb="18">
      <t>ベツ</t>
    </rPh>
    <rPh sb="22" eb="24">
      <t>キボ</t>
    </rPh>
    <phoneticPr fontId="4"/>
  </si>
  <si>
    <t>（16）有効求人数（パートタイムを含む）</t>
    <rPh sb="4" eb="6">
      <t>ユウコウ</t>
    </rPh>
    <rPh sb="6" eb="9">
      <t>キュウジンスウ</t>
    </rPh>
    <rPh sb="17" eb="18">
      <t>フク</t>
    </rPh>
    <phoneticPr fontId="4"/>
  </si>
  <si>
    <t>令和元年度（月平均）</t>
    <rPh sb="0" eb="2">
      <t>レイワ</t>
    </rPh>
    <rPh sb="2" eb="4">
      <t>ガンネン</t>
    </rPh>
    <rPh sb="4" eb="5">
      <t>ド</t>
    </rPh>
    <rPh sb="6" eb="9">
      <t>ツキヘイキン</t>
    </rPh>
    <phoneticPr fontId="4"/>
  </si>
  <si>
    <t>（17）有効求人数（パートタイムを除く）</t>
    <rPh sb="4" eb="6">
      <t>ユウコウ</t>
    </rPh>
    <rPh sb="6" eb="9">
      <t>キュウジンスウ</t>
    </rPh>
    <rPh sb="17" eb="18">
      <t>ノゾ</t>
    </rPh>
    <phoneticPr fontId="4"/>
  </si>
  <si>
    <t>（18）有効求人数（パートタイム）</t>
    <rPh sb="4" eb="6">
      <t>ユウコウ</t>
    </rPh>
    <rPh sb="6" eb="9">
      <t>キュウジンスウ</t>
    </rPh>
    <phoneticPr fontId="4"/>
  </si>
  <si>
    <t>（19）紹介件数（パートタイムを含む）</t>
    <rPh sb="4" eb="6">
      <t>ショウカイ</t>
    </rPh>
    <rPh sb="6" eb="8">
      <t>ケンスウ</t>
    </rPh>
    <rPh sb="16" eb="17">
      <t>フク</t>
    </rPh>
    <phoneticPr fontId="4"/>
  </si>
  <si>
    <t>（20）紹介件数（パートタイムを除く）</t>
    <rPh sb="4" eb="6">
      <t>ショウカイ</t>
    </rPh>
    <rPh sb="6" eb="8">
      <t>ケンスウ</t>
    </rPh>
    <rPh sb="16" eb="17">
      <t>ノゾ</t>
    </rPh>
    <phoneticPr fontId="4"/>
  </si>
  <si>
    <r>
      <t>（20）紹介件数（パートタイムを除く）　</t>
    </r>
    <r>
      <rPr>
        <b/>
        <sz val="10"/>
        <rFont val="ＭＳ Ｐ明朝"/>
        <family val="1"/>
        <charset val="128"/>
      </rPr>
      <t>―４５歳以上</t>
    </r>
    <r>
      <rPr>
        <b/>
        <sz val="12"/>
        <rFont val="ＭＳ Ｐ明朝"/>
        <family val="1"/>
        <charset val="128"/>
      </rPr>
      <t>―</t>
    </r>
    <rPh sb="4" eb="6">
      <t>ショウカイ</t>
    </rPh>
    <rPh sb="6" eb="8">
      <t>ケンスウ</t>
    </rPh>
    <rPh sb="16" eb="17">
      <t>ノゾ</t>
    </rPh>
    <phoneticPr fontId="4"/>
  </si>
  <si>
    <r>
      <t>（20）紹介件数（パートタイムを除く）　</t>
    </r>
    <r>
      <rPr>
        <b/>
        <sz val="10"/>
        <rFont val="ＭＳ Ｐ明朝"/>
        <family val="1"/>
        <charset val="128"/>
      </rPr>
      <t>―５５～５９歳―</t>
    </r>
    <rPh sb="4" eb="6">
      <t>ショウカイ</t>
    </rPh>
    <rPh sb="6" eb="8">
      <t>ケンスウ</t>
    </rPh>
    <phoneticPr fontId="4"/>
  </si>
  <si>
    <r>
      <t>（20）紹介件数（パートタイムを除く）　</t>
    </r>
    <r>
      <rPr>
        <b/>
        <sz val="10"/>
        <rFont val="ＭＳ Ｐ明朝"/>
        <family val="1"/>
        <charset val="128"/>
      </rPr>
      <t>―６０～６４歳―</t>
    </r>
    <rPh sb="4" eb="6">
      <t>ショウカイ</t>
    </rPh>
    <rPh sb="6" eb="8">
      <t>ケンスウ</t>
    </rPh>
    <phoneticPr fontId="4"/>
  </si>
  <si>
    <r>
      <t>（20）紹介件数（パートタイムを除く）　</t>
    </r>
    <r>
      <rPr>
        <b/>
        <sz val="10"/>
        <rFont val="ＭＳ Ｐ明朝"/>
        <family val="1"/>
        <charset val="128"/>
      </rPr>
      <t>―６５歳以上</t>
    </r>
    <r>
      <rPr>
        <b/>
        <sz val="12"/>
        <rFont val="ＭＳ Ｐ明朝"/>
        <family val="1"/>
        <charset val="128"/>
      </rPr>
      <t>―</t>
    </r>
    <rPh sb="4" eb="6">
      <t>ショウカイ</t>
    </rPh>
    <rPh sb="6" eb="8">
      <t>ケンスウ</t>
    </rPh>
    <rPh sb="16" eb="17">
      <t>ノゾ</t>
    </rPh>
    <phoneticPr fontId="4"/>
  </si>
  <si>
    <t>（21）紹介件数（パートタイム）</t>
    <rPh sb="4" eb="6">
      <t>ショウカイ</t>
    </rPh>
    <rPh sb="6" eb="8">
      <t>ケンスウ</t>
    </rPh>
    <phoneticPr fontId="4"/>
  </si>
  <si>
    <t>（22）就職件数（パートタイムを含む）</t>
    <rPh sb="4" eb="6">
      <t>シュウショク</t>
    </rPh>
    <rPh sb="6" eb="8">
      <t>ケンスウ</t>
    </rPh>
    <rPh sb="16" eb="17">
      <t>フク</t>
    </rPh>
    <phoneticPr fontId="4"/>
  </si>
  <si>
    <t>（23）就職件数（パートタイムを除く）</t>
    <rPh sb="4" eb="6">
      <t>シュウショク</t>
    </rPh>
    <rPh sb="6" eb="8">
      <t>ケンスウ</t>
    </rPh>
    <rPh sb="16" eb="17">
      <t>ノゾ</t>
    </rPh>
    <phoneticPr fontId="4"/>
  </si>
  <si>
    <r>
      <t>（23）就職件数（パートタイムを除く）　</t>
    </r>
    <r>
      <rPr>
        <b/>
        <sz val="10"/>
        <rFont val="ＭＳ Ｐ明朝"/>
        <family val="1"/>
        <charset val="128"/>
      </rPr>
      <t>―４５歳以上</t>
    </r>
    <r>
      <rPr>
        <b/>
        <sz val="12"/>
        <rFont val="ＭＳ Ｐ明朝"/>
        <family val="1"/>
        <charset val="128"/>
      </rPr>
      <t>―</t>
    </r>
    <rPh sb="4" eb="6">
      <t>シュウショク</t>
    </rPh>
    <rPh sb="6" eb="8">
      <t>ケンスウ</t>
    </rPh>
    <rPh sb="16" eb="17">
      <t>ノゾ</t>
    </rPh>
    <phoneticPr fontId="4"/>
  </si>
  <si>
    <r>
      <t>（23）就職件数（パートタイムを除く）　</t>
    </r>
    <r>
      <rPr>
        <b/>
        <sz val="10"/>
        <rFont val="ＭＳ Ｐ明朝"/>
        <family val="1"/>
        <charset val="128"/>
      </rPr>
      <t>―５５～５９歳―</t>
    </r>
    <rPh sb="4" eb="6">
      <t>シュウショク</t>
    </rPh>
    <rPh sb="6" eb="8">
      <t>ケンスウ</t>
    </rPh>
    <phoneticPr fontId="4"/>
  </si>
  <si>
    <r>
      <t>（23）就職件数（パートタイムを除く）　</t>
    </r>
    <r>
      <rPr>
        <b/>
        <sz val="10"/>
        <rFont val="ＭＳ Ｐ明朝"/>
        <family val="1"/>
        <charset val="128"/>
      </rPr>
      <t>―６０～６４歳―</t>
    </r>
    <rPh sb="4" eb="6">
      <t>シュウショク</t>
    </rPh>
    <rPh sb="6" eb="8">
      <t>ケンスウ</t>
    </rPh>
    <phoneticPr fontId="4"/>
  </si>
  <si>
    <r>
      <t>（23）就職件数（パートタイムを除く）　</t>
    </r>
    <r>
      <rPr>
        <b/>
        <sz val="10"/>
        <rFont val="ＭＳ Ｐ明朝"/>
        <family val="1"/>
        <charset val="128"/>
      </rPr>
      <t>―６５歳以上</t>
    </r>
    <r>
      <rPr>
        <b/>
        <sz val="12"/>
        <rFont val="ＭＳ Ｐ明朝"/>
        <family val="1"/>
        <charset val="128"/>
      </rPr>
      <t>―</t>
    </r>
    <rPh sb="4" eb="6">
      <t>シュウショク</t>
    </rPh>
    <rPh sb="6" eb="8">
      <t>ケンスウ</t>
    </rPh>
    <rPh sb="16" eb="17">
      <t>ノゾ</t>
    </rPh>
    <phoneticPr fontId="4"/>
  </si>
  <si>
    <r>
      <t>（23）就職件数（パートタイムを除く） 　―</t>
    </r>
    <r>
      <rPr>
        <b/>
        <sz val="10"/>
        <rFont val="ＭＳ Ｐ明朝"/>
        <family val="1"/>
        <charset val="128"/>
      </rPr>
      <t>他県への就職―</t>
    </r>
    <rPh sb="4" eb="6">
      <t>シュウショク</t>
    </rPh>
    <rPh sb="6" eb="8">
      <t>ケンスウ</t>
    </rPh>
    <rPh sb="16" eb="17">
      <t>ノゾ</t>
    </rPh>
    <rPh sb="22" eb="24">
      <t>タケン</t>
    </rPh>
    <rPh sb="26" eb="28">
      <t>シュウショク</t>
    </rPh>
    <phoneticPr fontId="4"/>
  </si>
  <si>
    <r>
      <t>（23）就職件数（パートタイムを除く）　</t>
    </r>
    <r>
      <rPr>
        <b/>
        <sz val="10"/>
        <rFont val="ＭＳ Ｐ明朝"/>
        <family val="1"/>
        <charset val="128"/>
      </rPr>
      <t>―雇用保険受給者―</t>
    </r>
    <rPh sb="4" eb="6">
      <t>シュウショク</t>
    </rPh>
    <rPh sb="6" eb="8">
      <t>ケンスウ</t>
    </rPh>
    <rPh sb="16" eb="17">
      <t>ノゾ</t>
    </rPh>
    <rPh sb="21" eb="23">
      <t>コヨウ</t>
    </rPh>
    <rPh sb="23" eb="25">
      <t>ホケン</t>
    </rPh>
    <rPh sb="25" eb="28">
      <t>ジュキュウシャ</t>
    </rPh>
    <phoneticPr fontId="4"/>
  </si>
  <si>
    <t>パートタイム</t>
    <phoneticPr fontId="4"/>
  </si>
  <si>
    <t>（24）就職件数（パートタイム）</t>
    <rPh sb="4" eb="6">
      <t>シュウショク</t>
    </rPh>
    <rPh sb="6" eb="8">
      <t>ケンスウ</t>
    </rPh>
    <phoneticPr fontId="4"/>
  </si>
  <si>
    <t>他県への就職</t>
    <rPh sb="0" eb="2">
      <t>タケン</t>
    </rPh>
    <rPh sb="4" eb="6">
      <t>シュウショク</t>
    </rPh>
    <phoneticPr fontId="3"/>
  </si>
  <si>
    <t>雇用保険受給者</t>
    <rPh sb="0" eb="2">
      <t>コヨウ</t>
    </rPh>
    <rPh sb="2" eb="4">
      <t>ホケン</t>
    </rPh>
    <rPh sb="4" eb="7">
      <t>ジュキュウシャ</t>
    </rPh>
    <phoneticPr fontId="3"/>
  </si>
  <si>
    <t>（25）充足数（パートタイムを含む）</t>
    <rPh sb="4" eb="6">
      <t>ジュウソク</t>
    </rPh>
    <rPh sb="6" eb="7">
      <t>カズ</t>
    </rPh>
    <rPh sb="15" eb="16">
      <t>フク</t>
    </rPh>
    <phoneticPr fontId="4"/>
  </si>
  <si>
    <t>（26）充足数（パートタイムを除く）</t>
    <rPh sb="4" eb="6">
      <t>ジュウソク</t>
    </rPh>
    <rPh sb="6" eb="7">
      <t>カズ</t>
    </rPh>
    <rPh sb="15" eb="16">
      <t>ノゾ</t>
    </rPh>
    <phoneticPr fontId="4"/>
  </si>
  <si>
    <t>―他県からの充足―</t>
    <rPh sb="1" eb="3">
      <t>タケン</t>
    </rPh>
    <rPh sb="6" eb="8">
      <t>ジュウソク</t>
    </rPh>
    <phoneticPr fontId="4"/>
  </si>
  <si>
    <t>（27）充足数（パートタイム）</t>
    <rPh sb="4" eb="6">
      <t>ジュウソク</t>
    </rPh>
    <rPh sb="6" eb="7">
      <t>カズ</t>
    </rPh>
    <phoneticPr fontId="4"/>
  </si>
  <si>
    <t>（28）新規求人倍率（パートタイムを含む）</t>
    <rPh sb="4" eb="6">
      <t>シンキ</t>
    </rPh>
    <rPh sb="6" eb="8">
      <t>キュウジン</t>
    </rPh>
    <rPh sb="8" eb="10">
      <t>バイリツ</t>
    </rPh>
    <rPh sb="18" eb="19">
      <t>フク</t>
    </rPh>
    <phoneticPr fontId="4"/>
  </si>
  <si>
    <t>【新規求人数÷新規求職申込件数】</t>
    <rPh sb="1" eb="3">
      <t>シンキ</t>
    </rPh>
    <rPh sb="3" eb="6">
      <t>キュウジンスウ</t>
    </rPh>
    <rPh sb="7" eb="9">
      <t>シンキ</t>
    </rPh>
    <rPh sb="9" eb="11">
      <t>キュウショク</t>
    </rPh>
    <rPh sb="11" eb="13">
      <t>モウシコミ</t>
    </rPh>
    <rPh sb="13" eb="15">
      <t>ケンスウ</t>
    </rPh>
    <phoneticPr fontId="4"/>
  </si>
  <si>
    <t>原数値</t>
    <rPh sb="0" eb="1">
      <t>ハラ</t>
    </rPh>
    <rPh sb="1" eb="3">
      <t>スウチ</t>
    </rPh>
    <phoneticPr fontId="4"/>
  </si>
  <si>
    <t>(同月)差</t>
    <rPh sb="1" eb="3">
      <t>ドウゲツ</t>
    </rPh>
    <rPh sb="4" eb="5">
      <t>サ</t>
    </rPh>
    <phoneticPr fontId="4"/>
  </si>
  <si>
    <t>（29）有効求人倍率（パートタイムを含む）</t>
    <rPh sb="4" eb="6">
      <t>ユウコウ</t>
    </rPh>
    <rPh sb="6" eb="8">
      <t>キュウジン</t>
    </rPh>
    <rPh sb="8" eb="10">
      <t>バイリツ</t>
    </rPh>
    <rPh sb="18" eb="19">
      <t>フク</t>
    </rPh>
    <phoneticPr fontId="4"/>
  </si>
  <si>
    <t>【有効求人数÷有効求職者数】</t>
    <rPh sb="1" eb="3">
      <t>ユウコウ</t>
    </rPh>
    <rPh sb="3" eb="6">
      <t>キュウジンスウ</t>
    </rPh>
    <rPh sb="7" eb="9">
      <t>ユウコウ</t>
    </rPh>
    <rPh sb="9" eb="11">
      <t>キュウショク</t>
    </rPh>
    <rPh sb="11" eb="12">
      <t>モノ</t>
    </rPh>
    <rPh sb="12" eb="13">
      <t>カズ</t>
    </rPh>
    <phoneticPr fontId="4"/>
  </si>
  <si>
    <r>
      <t>（30）年齢別常用職業紹介状況(パートタイムを除く)　</t>
    </r>
    <r>
      <rPr>
        <b/>
        <sz val="10"/>
        <rFont val="明朝"/>
        <family val="1"/>
        <charset val="128"/>
      </rPr>
      <t>―その１―</t>
    </r>
    <rPh sb="4" eb="6">
      <t>ネンレイ</t>
    </rPh>
    <rPh sb="6" eb="7">
      <t>ベツ</t>
    </rPh>
    <rPh sb="7" eb="9">
      <t>ジョウヨウ</t>
    </rPh>
    <rPh sb="9" eb="11">
      <t>ショクギョウ</t>
    </rPh>
    <rPh sb="11" eb="13">
      <t>ショウカイ</t>
    </rPh>
    <rPh sb="13" eb="15">
      <t>ジョウキョウ</t>
    </rPh>
    <rPh sb="23" eb="24">
      <t>ノゾ</t>
    </rPh>
    <phoneticPr fontId="4"/>
  </si>
  <si>
    <t>計</t>
    <rPh sb="0" eb="1">
      <t>ケイ</t>
    </rPh>
    <phoneticPr fontId="4"/>
  </si>
  <si>
    <t>区　 分</t>
    <rPh sb="0" eb="1">
      <t>ク</t>
    </rPh>
    <rPh sb="3" eb="4">
      <t>ブン</t>
    </rPh>
    <phoneticPr fontId="4"/>
  </si>
  <si>
    <t>月間有効求人数（換算数）</t>
    <rPh sb="0" eb="2">
      <t>ゲッカン</t>
    </rPh>
    <rPh sb="2" eb="4">
      <t>ユウコウ</t>
    </rPh>
    <rPh sb="4" eb="7">
      <t>キュウジンスウ</t>
    </rPh>
    <rPh sb="8" eb="10">
      <t>カンサン</t>
    </rPh>
    <rPh sb="10" eb="11">
      <t>スウ</t>
    </rPh>
    <phoneticPr fontId="4"/>
  </si>
  <si>
    <t>　計</t>
    <rPh sb="1" eb="2">
      <t>ケイ</t>
    </rPh>
    <phoneticPr fontId="4"/>
  </si>
  <si>
    <t>19歳以下</t>
    <rPh sb="2" eb="3">
      <t>トシ</t>
    </rPh>
    <rPh sb="3" eb="5">
      <t>イカ</t>
    </rPh>
    <phoneticPr fontId="4"/>
  </si>
  <si>
    <t>20～24歳</t>
    <rPh sb="5" eb="6">
      <t>トシ</t>
    </rPh>
    <phoneticPr fontId="4"/>
  </si>
  <si>
    <t>25～29歳</t>
    <rPh sb="5" eb="6">
      <t>トシ</t>
    </rPh>
    <phoneticPr fontId="4"/>
  </si>
  <si>
    <t>30～34歳</t>
    <rPh sb="5" eb="6">
      <t>トシ</t>
    </rPh>
    <phoneticPr fontId="4"/>
  </si>
  <si>
    <t>35～39歳</t>
    <rPh sb="5" eb="6">
      <t>トシ</t>
    </rPh>
    <phoneticPr fontId="4"/>
  </si>
  <si>
    <t>40～44歳</t>
    <rPh sb="5" eb="6">
      <t>トシ</t>
    </rPh>
    <phoneticPr fontId="4"/>
  </si>
  <si>
    <t>45～49歳</t>
    <rPh sb="5" eb="6">
      <t>トシ</t>
    </rPh>
    <phoneticPr fontId="4"/>
  </si>
  <si>
    <t>50～54歳</t>
    <rPh sb="5" eb="6">
      <t>トシ</t>
    </rPh>
    <phoneticPr fontId="4"/>
  </si>
  <si>
    <t>55～59歳</t>
    <rPh sb="5" eb="6">
      <t>トシ</t>
    </rPh>
    <phoneticPr fontId="4"/>
  </si>
  <si>
    <t>60～64歳</t>
    <rPh sb="5" eb="6">
      <t>トシ</t>
    </rPh>
    <phoneticPr fontId="4"/>
  </si>
  <si>
    <t>65歳以上</t>
    <rPh sb="2" eb="3">
      <t>トシ</t>
    </rPh>
    <rPh sb="3" eb="5">
      <t>イジョウ</t>
    </rPh>
    <phoneticPr fontId="4"/>
  </si>
  <si>
    <t>月　間　有　効　求　職　者　数</t>
    <rPh sb="0" eb="1">
      <t>ツキ</t>
    </rPh>
    <rPh sb="2" eb="3">
      <t>アイダ</t>
    </rPh>
    <rPh sb="4" eb="5">
      <t>ユウ</t>
    </rPh>
    <rPh sb="6" eb="7">
      <t>コウ</t>
    </rPh>
    <rPh sb="8" eb="9">
      <t>モトム</t>
    </rPh>
    <rPh sb="10" eb="11">
      <t>ショク</t>
    </rPh>
    <rPh sb="12" eb="13">
      <t>モノ</t>
    </rPh>
    <rPh sb="14" eb="15">
      <t>スウ</t>
    </rPh>
    <phoneticPr fontId="4"/>
  </si>
  <si>
    <t>う　　ち　 男</t>
    <rPh sb="6" eb="7">
      <t>オトコ</t>
    </rPh>
    <phoneticPr fontId="4"/>
  </si>
  <si>
    <r>
      <t>（30）年齢別常用職業紹介状況(パートタイムを除く)　</t>
    </r>
    <r>
      <rPr>
        <b/>
        <sz val="10"/>
        <rFont val="明朝"/>
        <family val="1"/>
        <charset val="128"/>
      </rPr>
      <t>―その２―</t>
    </r>
    <rPh sb="4" eb="6">
      <t>ネンレイ</t>
    </rPh>
    <rPh sb="6" eb="7">
      <t>ベツ</t>
    </rPh>
    <rPh sb="7" eb="9">
      <t>ジョウヨウ</t>
    </rPh>
    <rPh sb="9" eb="11">
      <t>ショクギョウ</t>
    </rPh>
    <rPh sb="11" eb="13">
      <t>ショウカイ</t>
    </rPh>
    <rPh sb="13" eb="15">
      <t>ジョウキョウ</t>
    </rPh>
    <rPh sb="23" eb="24">
      <t>ノゾ</t>
    </rPh>
    <phoneticPr fontId="4"/>
  </si>
  <si>
    <t>月　間　有　効　求　職　者　数</t>
    <rPh sb="0" eb="1">
      <t>ツキ</t>
    </rPh>
    <rPh sb="2" eb="3">
      <t>アイダ</t>
    </rPh>
    <rPh sb="4" eb="5">
      <t>ユウ</t>
    </rPh>
    <rPh sb="6" eb="7">
      <t>コウ</t>
    </rPh>
    <rPh sb="8" eb="9">
      <t>モトム</t>
    </rPh>
    <rPh sb="10" eb="11">
      <t>ショク</t>
    </rPh>
    <rPh sb="12" eb="13">
      <t>シャ</t>
    </rPh>
    <rPh sb="14" eb="15">
      <t>スウ</t>
    </rPh>
    <phoneticPr fontId="4"/>
  </si>
  <si>
    <t>うち雇用保険受給者</t>
    <rPh sb="2" eb="4">
      <t>コヨウ</t>
    </rPh>
    <rPh sb="4" eb="6">
      <t>ホケン</t>
    </rPh>
    <rPh sb="6" eb="8">
      <t>ジュキュウ</t>
    </rPh>
    <rPh sb="8" eb="9">
      <t>シャ</t>
    </rPh>
    <phoneticPr fontId="4"/>
  </si>
  <si>
    <t xml:space="preserve"> う ち　新　規</t>
    <rPh sb="5" eb="6">
      <t>シン</t>
    </rPh>
    <rPh sb="7" eb="8">
      <t>キ</t>
    </rPh>
    <phoneticPr fontId="4"/>
  </si>
  <si>
    <t>就　　職　　件　　数</t>
    <rPh sb="0" eb="1">
      <t>ジュ</t>
    </rPh>
    <rPh sb="3" eb="4">
      <t>ショク</t>
    </rPh>
    <rPh sb="6" eb="7">
      <t>ケン</t>
    </rPh>
    <rPh sb="9" eb="10">
      <t>カズ</t>
    </rPh>
    <phoneticPr fontId="4"/>
  </si>
  <si>
    <t>(31)地域別就職状況（パートタイムを除く）</t>
    <rPh sb="4" eb="6">
      <t>チイキ</t>
    </rPh>
    <rPh sb="6" eb="7">
      <t>ベツ</t>
    </rPh>
    <rPh sb="7" eb="9">
      <t>シュウショク</t>
    </rPh>
    <rPh sb="9" eb="11">
      <t>ジョウキョウ</t>
    </rPh>
    <rPh sb="19" eb="20">
      <t>ノゾ</t>
    </rPh>
    <phoneticPr fontId="4"/>
  </si>
  <si>
    <t>区　　分</t>
    <rPh sb="0" eb="1">
      <t>ク</t>
    </rPh>
    <rPh sb="3" eb="4">
      <t>ブン</t>
    </rPh>
    <phoneticPr fontId="4"/>
  </si>
  <si>
    <t>うち串本(出)</t>
    <rPh sb="2" eb="4">
      <t>クシモト</t>
    </rPh>
    <rPh sb="5" eb="6">
      <t>シュツ</t>
    </rPh>
    <phoneticPr fontId="4"/>
  </si>
  <si>
    <t>常　　　　　　　　　　用　</t>
    <rPh sb="0" eb="1">
      <t>ツネ</t>
    </rPh>
    <rPh sb="11" eb="12">
      <t>ヨウ</t>
    </rPh>
    <phoneticPr fontId="4"/>
  </si>
  <si>
    <t>県　　　内</t>
    <rPh sb="0" eb="1">
      <t>ケン</t>
    </rPh>
    <rPh sb="4" eb="5">
      <t>ウチ</t>
    </rPh>
    <phoneticPr fontId="4"/>
  </si>
  <si>
    <t>管　　内</t>
    <rPh sb="0" eb="1">
      <t>カン</t>
    </rPh>
    <rPh sb="3" eb="4">
      <t>ウチ</t>
    </rPh>
    <phoneticPr fontId="4"/>
  </si>
  <si>
    <t>管　　外</t>
    <rPh sb="0" eb="1">
      <t>カン</t>
    </rPh>
    <rPh sb="3" eb="4">
      <t>ソト</t>
    </rPh>
    <phoneticPr fontId="4"/>
  </si>
  <si>
    <t>県　　　外</t>
    <rPh sb="0" eb="1">
      <t>ケン</t>
    </rPh>
    <rPh sb="4" eb="5">
      <t>ソト</t>
    </rPh>
    <phoneticPr fontId="4"/>
  </si>
  <si>
    <t>北海道</t>
    <rPh sb="0" eb="3">
      <t>ホッカイドウ</t>
    </rPh>
    <phoneticPr fontId="4"/>
  </si>
  <si>
    <t>岩　手</t>
    <rPh sb="0" eb="1">
      <t>イワ</t>
    </rPh>
    <rPh sb="2" eb="3">
      <t>テ</t>
    </rPh>
    <phoneticPr fontId="4"/>
  </si>
  <si>
    <t>秋　田</t>
    <rPh sb="0" eb="1">
      <t>アキ</t>
    </rPh>
    <rPh sb="2" eb="3">
      <t>タ</t>
    </rPh>
    <phoneticPr fontId="4"/>
  </si>
  <si>
    <t>山　形</t>
    <rPh sb="0" eb="1">
      <t>ヤマ</t>
    </rPh>
    <rPh sb="2" eb="3">
      <t>カタチ</t>
    </rPh>
    <phoneticPr fontId="4"/>
  </si>
  <si>
    <t>福　島</t>
    <rPh sb="0" eb="1">
      <t>フク</t>
    </rPh>
    <rPh sb="2" eb="3">
      <t>シマ</t>
    </rPh>
    <phoneticPr fontId="4"/>
  </si>
  <si>
    <t>栃　木</t>
    <rPh sb="0" eb="1">
      <t>トチ</t>
    </rPh>
    <rPh sb="2" eb="3">
      <t>キ</t>
    </rPh>
    <phoneticPr fontId="4"/>
  </si>
  <si>
    <t>群　馬</t>
    <rPh sb="0" eb="1">
      <t>グン</t>
    </rPh>
    <rPh sb="2" eb="3">
      <t>ウマ</t>
    </rPh>
    <phoneticPr fontId="4"/>
  </si>
  <si>
    <t>埼　玉</t>
    <rPh sb="0" eb="1">
      <t>サキ</t>
    </rPh>
    <rPh sb="2" eb="3">
      <t>タマ</t>
    </rPh>
    <phoneticPr fontId="4"/>
  </si>
  <si>
    <t>千　葉</t>
    <rPh sb="0" eb="1">
      <t>セン</t>
    </rPh>
    <rPh sb="2" eb="3">
      <t>ハ</t>
    </rPh>
    <phoneticPr fontId="4"/>
  </si>
  <si>
    <t>　</t>
    <phoneticPr fontId="4"/>
  </si>
  <si>
    <t>東　京</t>
    <rPh sb="0" eb="1">
      <t>ヒガシ</t>
    </rPh>
    <rPh sb="2" eb="3">
      <t>キョウ</t>
    </rPh>
    <phoneticPr fontId="4"/>
  </si>
  <si>
    <t>神奈川</t>
    <rPh sb="0" eb="3">
      <t>カナガワ</t>
    </rPh>
    <phoneticPr fontId="4"/>
  </si>
  <si>
    <t>新　潟</t>
    <rPh sb="0" eb="1">
      <t>シン</t>
    </rPh>
    <rPh sb="2" eb="3">
      <t>カタ</t>
    </rPh>
    <phoneticPr fontId="4"/>
  </si>
  <si>
    <t>富　山</t>
    <rPh sb="0" eb="1">
      <t>トミ</t>
    </rPh>
    <rPh sb="2" eb="3">
      <t>ヤマ</t>
    </rPh>
    <phoneticPr fontId="4"/>
  </si>
  <si>
    <t>石　川</t>
    <rPh sb="0" eb="1">
      <t>イシ</t>
    </rPh>
    <rPh sb="2" eb="3">
      <t>カワ</t>
    </rPh>
    <phoneticPr fontId="4"/>
  </si>
  <si>
    <t>福　井</t>
    <rPh sb="0" eb="1">
      <t>フク</t>
    </rPh>
    <rPh sb="2" eb="3">
      <t>イ</t>
    </rPh>
    <phoneticPr fontId="4"/>
  </si>
  <si>
    <t>山　梨</t>
    <rPh sb="0" eb="1">
      <t>ヤマ</t>
    </rPh>
    <rPh sb="2" eb="3">
      <t>ナシ</t>
    </rPh>
    <phoneticPr fontId="4"/>
  </si>
  <si>
    <t>長　野</t>
    <rPh sb="0" eb="1">
      <t>チョウ</t>
    </rPh>
    <rPh sb="2" eb="3">
      <t>ノ</t>
    </rPh>
    <phoneticPr fontId="4"/>
  </si>
  <si>
    <t>岐　阜</t>
    <rPh sb="0" eb="1">
      <t>チマタ</t>
    </rPh>
    <rPh sb="2" eb="3">
      <t>ユタカ</t>
    </rPh>
    <phoneticPr fontId="4"/>
  </si>
  <si>
    <t>静　岡</t>
    <rPh sb="0" eb="1">
      <t>セイ</t>
    </rPh>
    <rPh sb="2" eb="3">
      <t>オカ</t>
    </rPh>
    <phoneticPr fontId="4"/>
  </si>
  <si>
    <t>愛　知</t>
    <rPh sb="0" eb="1">
      <t>アイ</t>
    </rPh>
    <rPh sb="2" eb="3">
      <t>チ</t>
    </rPh>
    <phoneticPr fontId="4"/>
  </si>
  <si>
    <t>三　重</t>
    <rPh sb="0" eb="1">
      <t>サン</t>
    </rPh>
    <rPh sb="2" eb="3">
      <t>ジュウ</t>
    </rPh>
    <phoneticPr fontId="4"/>
  </si>
  <si>
    <t>滋　賀</t>
    <rPh sb="0" eb="1">
      <t>シゲル</t>
    </rPh>
    <rPh sb="2" eb="3">
      <t>ガ</t>
    </rPh>
    <phoneticPr fontId="4"/>
  </si>
  <si>
    <t>京　都</t>
    <rPh sb="0" eb="1">
      <t>キョウ</t>
    </rPh>
    <rPh sb="2" eb="3">
      <t>ミヤコ</t>
    </rPh>
    <phoneticPr fontId="4"/>
  </si>
  <si>
    <t>大　阪</t>
    <rPh sb="0" eb="1">
      <t>ダイ</t>
    </rPh>
    <rPh sb="2" eb="3">
      <t>サカ</t>
    </rPh>
    <phoneticPr fontId="4"/>
  </si>
  <si>
    <t>兵　庫</t>
    <rPh sb="0" eb="1">
      <t>ヘイ</t>
    </rPh>
    <rPh sb="2" eb="3">
      <t>コ</t>
    </rPh>
    <phoneticPr fontId="4"/>
  </si>
  <si>
    <t>奈　良</t>
    <rPh sb="0" eb="1">
      <t>ナ</t>
    </rPh>
    <rPh sb="2" eb="3">
      <t>リョウ</t>
    </rPh>
    <phoneticPr fontId="4"/>
  </si>
  <si>
    <t>岡　山</t>
    <rPh sb="0" eb="1">
      <t>オカ</t>
    </rPh>
    <rPh sb="2" eb="3">
      <t>ヤマ</t>
    </rPh>
    <phoneticPr fontId="4"/>
  </si>
  <si>
    <t>広　島</t>
    <rPh sb="0" eb="1">
      <t>ヒロ</t>
    </rPh>
    <rPh sb="2" eb="3">
      <t>シマ</t>
    </rPh>
    <phoneticPr fontId="4"/>
  </si>
  <si>
    <t>広島</t>
    <rPh sb="0" eb="2">
      <t>ヒロシマ</t>
    </rPh>
    <phoneticPr fontId="4"/>
  </si>
  <si>
    <t>山　口</t>
    <rPh sb="0" eb="1">
      <t>ヤマ</t>
    </rPh>
    <rPh sb="2" eb="3">
      <t>クチ</t>
    </rPh>
    <phoneticPr fontId="4"/>
  </si>
  <si>
    <t>徳　島</t>
    <rPh sb="0" eb="1">
      <t>トク</t>
    </rPh>
    <rPh sb="2" eb="3">
      <t>シマ</t>
    </rPh>
    <phoneticPr fontId="4"/>
  </si>
  <si>
    <t>香　川</t>
    <rPh sb="0" eb="1">
      <t>カオリ</t>
    </rPh>
    <rPh sb="2" eb="3">
      <t>カワ</t>
    </rPh>
    <phoneticPr fontId="4"/>
  </si>
  <si>
    <t>愛　媛</t>
    <rPh sb="0" eb="1">
      <t>アイ</t>
    </rPh>
    <rPh sb="2" eb="3">
      <t>ヒメ</t>
    </rPh>
    <phoneticPr fontId="4"/>
  </si>
  <si>
    <t>高　知</t>
    <rPh sb="0" eb="1">
      <t>タカ</t>
    </rPh>
    <rPh sb="2" eb="3">
      <t>チ</t>
    </rPh>
    <phoneticPr fontId="4"/>
  </si>
  <si>
    <t>福　岡</t>
    <rPh sb="0" eb="1">
      <t>フク</t>
    </rPh>
    <rPh sb="2" eb="3">
      <t>オカ</t>
    </rPh>
    <phoneticPr fontId="4"/>
  </si>
  <si>
    <t>長　崎</t>
    <rPh sb="0" eb="1">
      <t>チョウ</t>
    </rPh>
    <rPh sb="2" eb="3">
      <t>ザキ</t>
    </rPh>
    <phoneticPr fontId="4"/>
  </si>
  <si>
    <t>熊　本</t>
    <rPh sb="0" eb="1">
      <t>クマ</t>
    </rPh>
    <rPh sb="2" eb="3">
      <t>ホン</t>
    </rPh>
    <phoneticPr fontId="4"/>
  </si>
  <si>
    <t>宮　崎</t>
    <rPh sb="0" eb="1">
      <t>ミヤ</t>
    </rPh>
    <rPh sb="2" eb="3">
      <t>ザキ</t>
    </rPh>
    <phoneticPr fontId="4"/>
  </si>
  <si>
    <t>鹿児島</t>
    <rPh sb="0" eb="3">
      <t>カゴシマ</t>
    </rPh>
    <phoneticPr fontId="4"/>
  </si>
  <si>
    <t>沖　縄</t>
    <rPh sb="0" eb="1">
      <t>オキ</t>
    </rPh>
    <rPh sb="2" eb="3">
      <t>ナワ</t>
    </rPh>
    <phoneticPr fontId="4"/>
  </si>
  <si>
    <t>臨時・季節</t>
    <rPh sb="0" eb="2">
      <t>リンジ</t>
    </rPh>
    <rPh sb="3" eb="5">
      <t>キセツ</t>
    </rPh>
    <phoneticPr fontId="4"/>
  </si>
  <si>
    <t>臨時・季節のうち</t>
    <rPh sb="0" eb="2">
      <t>リンジ</t>
    </rPh>
    <rPh sb="3" eb="5">
      <t>キセツ</t>
    </rPh>
    <phoneticPr fontId="4"/>
  </si>
  <si>
    <t>農・林・漁業</t>
    <rPh sb="0" eb="1">
      <t>ノウ</t>
    </rPh>
    <rPh sb="2" eb="3">
      <t>ハヤシ</t>
    </rPh>
    <rPh sb="4" eb="6">
      <t>ギョギョウ</t>
    </rPh>
    <phoneticPr fontId="4"/>
  </si>
  <si>
    <t>建設業</t>
    <rPh sb="0" eb="2">
      <t>ケンセツ</t>
    </rPh>
    <rPh sb="2" eb="3">
      <t>ギョウ</t>
    </rPh>
    <phoneticPr fontId="4"/>
  </si>
  <si>
    <t>（１）職業紹介状況</t>
    <rPh sb="3" eb="5">
      <t>ショクギョウ</t>
    </rPh>
    <rPh sb="5" eb="7">
      <t>ショウカイ</t>
    </rPh>
    <rPh sb="7" eb="9">
      <t>ジョウキョウ</t>
    </rPh>
    <phoneticPr fontId="4"/>
  </si>
  <si>
    <t>安定所別</t>
    <rPh sb="0" eb="3">
      <t>アンテイショ</t>
    </rPh>
    <rPh sb="3" eb="4">
      <t>ベツ</t>
    </rPh>
    <phoneticPr fontId="4"/>
  </si>
  <si>
    <t>和歌山</t>
    <rPh sb="0" eb="2">
      <t>ワカ</t>
    </rPh>
    <rPh sb="2" eb="3">
      <t>ヤマ</t>
    </rPh>
    <phoneticPr fontId="4"/>
  </si>
  <si>
    <t>区分</t>
    <rPh sb="0" eb="2">
      <t>クブン</t>
    </rPh>
    <phoneticPr fontId="4"/>
  </si>
  <si>
    <t>うち
串本（出）</t>
    <rPh sb="3" eb="4">
      <t>クシ</t>
    </rPh>
    <rPh sb="4" eb="5">
      <t>ホン</t>
    </rPh>
    <rPh sb="6" eb="7">
      <t>シュツ</t>
    </rPh>
    <phoneticPr fontId="4"/>
  </si>
  <si>
    <t>身　体　障　害　者</t>
    <rPh sb="0" eb="1">
      <t>ミ</t>
    </rPh>
    <rPh sb="2" eb="3">
      <t>カラダ</t>
    </rPh>
    <rPh sb="4" eb="5">
      <t>サワ</t>
    </rPh>
    <rPh sb="6" eb="7">
      <t>ガイ</t>
    </rPh>
    <rPh sb="8" eb="9">
      <t>シャ</t>
    </rPh>
    <phoneticPr fontId="4"/>
  </si>
  <si>
    <t>新規求職申込件数</t>
    <rPh sb="0" eb="2">
      <t>シンキ</t>
    </rPh>
    <rPh sb="2" eb="4">
      <t>キュウショク</t>
    </rPh>
    <rPh sb="4" eb="6">
      <t>モウシコミ</t>
    </rPh>
    <rPh sb="6" eb="8">
      <t>ケンスウ</t>
    </rPh>
    <phoneticPr fontId="4"/>
  </si>
  <si>
    <t>うち45歳以上</t>
    <rPh sb="4" eb="5">
      <t>サイ</t>
    </rPh>
    <rPh sb="5" eb="7">
      <t>イジョウ</t>
    </rPh>
    <phoneticPr fontId="4"/>
  </si>
  <si>
    <t>紹介件数</t>
    <rPh sb="0" eb="2">
      <t>ショウカイ</t>
    </rPh>
    <rPh sb="2" eb="4">
      <t>ケンスウ</t>
    </rPh>
    <phoneticPr fontId="4"/>
  </si>
  <si>
    <t>就職件数</t>
    <rPh sb="0" eb="2">
      <t>シュウショク</t>
    </rPh>
    <rPh sb="2" eb="4">
      <t>ケンスウ</t>
    </rPh>
    <phoneticPr fontId="4"/>
  </si>
  <si>
    <t>重度障害者</t>
    <rPh sb="0" eb="2">
      <t>ジュウド</t>
    </rPh>
    <rPh sb="2" eb="5">
      <t>ショウガイシャ</t>
    </rPh>
    <phoneticPr fontId="4"/>
  </si>
  <si>
    <t>新規求職</t>
    <rPh sb="0" eb="2">
      <t>シンキ</t>
    </rPh>
    <rPh sb="2" eb="4">
      <t>キュウショク</t>
    </rPh>
    <phoneticPr fontId="4"/>
  </si>
  <si>
    <t>知　的　障　害　者</t>
    <rPh sb="0" eb="1">
      <t>チ</t>
    </rPh>
    <rPh sb="2" eb="3">
      <t>マト</t>
    </rPh>
    <rPh sb="4" eb="5">
      <t>サワ</t>
    </rPh>
    <rPh sb="6" eb="7">
      <t>ガイ</t>
    </rPh>
    <rPh sb="8" eb="9">
      <t>シャ</t>
    </rPh>
    <phoneticPr fontId="4"/>
  </si>
  <si>
    <t>精神障害者</t>
    <rPh sb="0" eb="2">
      <t>セイシン</t>
    </rPh>
    <rPh sb="2" eb="4">
      <t>ショウガイ</t>
    </rPh>
    <rPh sb="4" eb="5">
      <t>モノ</t>
    </rPh>
    <phoneticPr fontId="4"/>
  </si>
  <si>
    <t>その他の障害者</t>
    <rPh sb="2" eb="3">
      <t>タ</t>
    </rPh>
    <rPh sb="4" eb="6">
      <t>ショウガイ</t>
    </rPh>
    <rPh sb="6" eb="7">
      <t>モノ</t>
    </rPh>
    <phoneticPr fontId="4"/>
  </si>
  <si>
    <t>（２）登録状況</t>
    <rPh sb="3" eb="5">
      <t>トウロク</t>
    </rPh>
    <rPh sb="5" eb="7">
      <t>ジョウキョウ</t>
    </rPh>
    <phoneticPr fontId="4"/>
  </si>
  <si>
    <t>新規登録</t>
    <rPh sb="0" eb="2">
      <t>シンキ</t>
    </rPh>
    <rPh sb="2" eb="4">
      <t>トウロク</t>
    </rPh>
    <phoneticPr fontId="4"/>
  </si>
  <si>
    <t>移管登録</t>
    <rPh sb="0" eb="2">
      <t>イカン</t>
    </rPh>
    <rPh sb="2" eb="4">
      <t>トウロク</t>
    </rPh>
    <phoneticPr fontId="4"/>
  </si>
  <si>
    <t>（３）登録者の状況（令和３年３月末現在）</t>
    <rPh sb="3" eb="5">
      <t>トウロク</t>
    </rPh>
    <rPh sb="5" eb="6">
      <t>シャ</t>
    </rPh>
    <rPh sb="7" eb="9">
      <t>ジョウキョウ</t>
    </rPh>
    <rPh sb="10" eb="12">
      <t>レイワ</t>
    </rPh>
    <rPh sb="13" eb="14">
      <t>ネン</t>
    </rPh>
    <rPh sb="15" eb="16">
      <t>ガツ</t>
    </rPh>
    <rPh sb="16" eb="17">
      <t>マツ</t>
    </rPh>
    <rPh sb="17" eb="19">
      <t>ゲンザイ</t>
    </rPh>
    <phoneticPr fontId="4"/>
  </si>
  <si>
    <t>区　　　　　　　　　分</t>
    <rPh sb="0" eb="1">
      <t>ク</t>
    </rPh>
    <rPh sb="10" eb="11">
      <t>ブン</t>
    </rPh>
    <phoneticPr fontId="4"/>
  </si>
  <si>
    <t>　　　　　　　　　　　　　　               安定所別　　　　　　　　　障害部位</t>
    <rPh sb="29" eb="31">
      <t>アンテイ</t>
    </rPh>
    <rPh sb="31" eb="32">
      <t>ショ</t>
    </rPh>
    <rPh sb="32" eb="33">
      <t>ベツ</t>
    </rPh>
    <rPh sb="42" eb="44">
      <t>ショウガイ</t>
    </rPh>
    <rPh sb="44" eb="46">
      <t>ブイ</t>
    </rPh>
    <phoneticPr fontId="4"/>
  </si>
  <si>
    <t>全　　　　　数</t>
    <rPh sb="0" eb="1">
      <t>ゼン</t>
    </rPh>
    <rPh sb="6" eb="7">
      <t>カズ</t>
    </rPh>
    <phoneticPr fontId="4"/>
  </si>
  <si>
    <t>合　　　　　　　計</t>
    <rPh sb="0" eb="1">
      <t>ゴウ</t>
    </rPh>
    <rPh sb="8" eb="9">
      <t>ケイ</t>
    </rPh>
    <phoneticPr fontId="4"/>
  </si>
  <si>
    <t>身体障害者計</t>
    <rPh sb="0" eb="2">
      <t>シンタイ</t>
    </rPh>
    <rPh sb="2" eb="5">
      <t>ショウガイシャ</t>
    </rPh>
    <rPh sb="5" eb="6">
      <t>ケイ</t>
    </rPh>
    <phoneticPr fontId="4"/>
  </si>
  <si>
    <t>視覚</t>
    <rPh sb="0" eb="2">
      <t>シカク</t>
    </rPh>
    <phoneticPr fontId="4"/>
  </si>
  <si>
    <t>2～4</t>
    <phoneticPr fontId="4"/>
  </si>
  <si>
    <t>聴覚・平衡・音声言語・そしゃく機能</t>
    <rPh sb="0" eb="2">
      <t>チョウカク</t>
    </rPh>
    <rPh sb="3" eb="5">
      <t>ヘイコウ</t>
    </rPh>
    <rPh sb="6" eb="8">
      <t>オンセイ</t>
    </rPh>
    <rPh sb="8" eb="10">
      <t>ゲンゴ</t>
    </rPh>
    <phoneticPr fontId="4"/>
  </si>
  <si>
    <t>5.  6</t>
    <phoneticPr fontId="4"/>
  </si>
  <si>
    <t>上肢切断機能</t>
    <rPh sb="0" eb="2">
      <t>ジョウシ</t>
    </rPh>
    <rPh sb="2" eb="4">
      <t>セツダン</t>
    </rPh>
    <rPh sb="4" eb="6">
      <t>キノウ</t>
    </rPh>
    <phoneticPr fontId="4"/>
  </si>
  <si>
    <t>7.  8</t>
    <phoneticPr fontId="4"/>
  </si>
  <si>
    <t>下肢切断機能</t>
    <rPh sb="0" eb="2">
      <t>カシ</t>
    </rPh>
    <rPh sb="2" eb="4">
      <t>セツダン</t>
    </rPh>
    <rPh sb="4" eb="6">
      <t>キノウ</t>
    </rPh>
    <phoneticPr fontId="4"/>
  </si>
  <si>
    <t>体幹機能</t>
    <rPh sb="0" eb="1">
      <t>カラダ</t>
    </rPh>
    <rPh sb="1" eb="2">
      <t>ミキ</t>
    </rPh>
    <rPh sb="2" eb="4">
      <t>キノウ</t>
    </rPh>
    <phoneticPr fontId="4"/>
  </si>
  <si>
    <t>10. 11</t>
    <phoneticPr fontId="4"/>
  </si>
  <si>
    <t>脳病変による運動機能</t>
    <rPh sb="0" eb="1">
      <t>ノウ</t>
    </rPh>
    <rPh sb="1" eb="3">
      <t>ビョウヘン</t>
    </rPh>
    <rPh sb="6" eb="8">
      <t>ウンドウ</t>
    </rPh>
    <rPh sb="8" eb="10">
      <t>キノウ</t>
    </rPh>
    <phoneticPr fontId="4"/>
  </si>
  <si>
    <t>12～17</t>
    <phoneticPr fontId="4"/>
  </si>
  <si>
    <t>内部機能</t>
    <rPh sb="0" eb="2">
      <t>ナイブ</t>
    </rPh>
    <rPh sb="2" eb="4">
      <t>キノウ</t>
    </rPh>
    <phoneticPr fontId="4"/>
  </si>
  <si>
    <t>その他の身体障害</t>
    <rPh sb="2" eb="3">
      <t>タ</t>
    </rPh>
    <rPh sb="4" eb="6">
      <t>シンタイ</t>
    </rPh>
    <rPh sb="6" eb="8">
      <t>ショウガイ</t>
    </rPh>
    <phoneticPr fontId="4"/>
  </si>
  <si>
    <t>知的障害者</t>
    <rPh sb="0" eb="2">
      <t>チテキ</t>
    </rPh>
    <rPh sb="2" eb="4">
      <t>ショウガイ</t>
    </rPh>
    <rPh sb="4" eb="5">
      <t>シャ</t>
    </rPh>
    <phoneticPr fontId="4"/>
  </si>
  <si>
    <t>精神障害者</t>
    <rPh sb="0" eb="2">
      <t>セイシン</t>
    </rPh>
    <rPh sb="2" eb="4">
      <t>ショウガイ</t>
    </rPh>
    <rPh sb="4" eb="5">
      <t>シャ</t>
    </rPh>
    <phoneticPr fontId="4"/>
  </si>
  <si>
    <t>その他障害者</t>
    <rPh sb="2" eb="3">
      <t>タ</t>
    </rPh>
    <rPh sb="3" eb="5">
      <t>ショウガイ</t>
    </rPh>
    <rPh sb="5" eb="6">
      <t>シャ</t>
    </rPh>
    <phoneticPr fontId="4"/>
  </si>
  <si>
    <t>う ち 有 効 求 職 者</t>
    <rPh sb="4" eb="5">
      <t>ユウ</t>
    </rPh>
    <rPh sb="6" eb="7">
      <t>コウ</t>
    </rPh>
    <rPh sb="8" eb="9">
      <t>モトム</t>
    </rPh>
    <rPh sb="10" eb="11">
      <t>ショク</t>
    </rPh>
    <rPh sb="12" eb="13">
      <t>シャ</t>
    </rPh>
    <phoneticPr fontId="4"/>
  </si>
  <si>
    <t>う ち 就 業 中 の 者</t>
    <rPh sb="4" eb="5">
      <t>シュウ</t>
    </rPh>
    <rPh sb="6" eb="7">
      <t>ギョウ</t>
    </rPh>
    <rPh sb="8" eb="9">
      <t>チュウ</t>
    </rPh>
    <rPh sb="12" eb="13">
      <t>モノ</t>
    </rPh>
    <phoneticPr fontId="4"/>
  </si>
  <si>
    <t>う ち 保 留 中 の 者</t>
    <rPh sb="4" eb="5">
      <t>ホ</t>
    </rPh>
    <rPh sb="6" eb="7">
      <t>ドメ</t>
    </rPh>
    <rPh sb="8" eb="9">
      <t>ナカ</t>
    </rPh>
    <rPh sb="12" eb="13">
      <t>モノ</t>
    </rPh>
    <phoneticPr fontId="4"/>
  </si>
  <si>
    <t>うち男</t>
    <rPh sb="2" eb="3">
      <t>オトコ</t>
    </rPh>
    <phoneticPr fontId="4"/>
  </si>
  <si>
    <t>海　南　</t>
    <rPh sb="0" eb="1">
      <t>ウミ</t>
    </rPh>
    <rPh sb="2" eb="3">
      <t>ミナミ</t>
    </rPh>
    <phoneticPr fontId="4"/>
  </si>
  <si>
    <t>（４）産業別・職業別・規模別・障害部位別就職状況（身体障害者）</t>
    <rPh sb="3" eb="5">
      <t>サンギョウ</t>
    </rPh>
    <rPh sb="5" eb="6">
      <t>ベツ</t>
    </rPh>
    <rPh sb="7" eb="9">
      <t>ショクギョウ</t>
    </rPh>
    <rPh sb="9" eb="10">
      <t>ベツ</t>
    </rPh>
    <rPh sb="11" eb="13">
      <t>キボ</t>
    </rPh>
    <rPh sb="13" eb="14">
      <t>ベツ</t>
    </rPh>
    <rPh sb="15" eb="17">
      <t>ショウガイ</t>
    </rPh>
    <rPh sb="17" eb="19">
      <t>ブイ</t>
    </rPh>
    <rPh sb="19" eb="20">
      <t>ベツ</t>
    </rPh>
    <rPh sb="20" eb="22">
      <t>シュウショク</t>
    </rPh>
    <rPh sb="22" eb="24">
      <t>ジョウキョウ</t>
    </rPh>
    <rPh sb="25" eb="27">
      <t>シンタイ</t>
    </rPh>
    <rPh sb="27" eb="29">
      <t>ショウガイ</t>
    </rPh>
    <rPh sb="29" eb="30">
      <t>シャ</t>
    </rPh>
    <phoneticPr fontId="4"/>
  </si>
  <si>
    <t>産　　業　　別</t>
    <rPh sb="0" eb="1">
      <t>サン</t>
    </rPh>
    <rPh sb="3" eb="4">
      <t>ギョウ</t>
    </rPh>
    <rPh sb="6" eb="7">
      <t>ベツ</t>
    </rPh>
    <phoneticPr fontId="4"/>
  </si>
  <si>
    <t>ＡＢ</t>
    <phoneticPr fontId="4"/>
  </si>
  <si>
    <t>農,林,漁業</t>
    <phoneticPr fontId="4"/>
  </si>
  <si>
    <t>C</t>
    <phoneticPr fontId="4"/>
  </si>
  <si>
    <t>鉱業,採石業,砂利採取業</t>
    <rPh sb="3" eb="5">
      <t>サイセキ</t>
    </rPh>
    <rPh sb="5" eb="6">
      <t>ギョウ</t>
    </rPh>
    <rPh sb="7" eb="9">
      <t>ジャリ</t>
    </rPh>
    <rPh sb="9" eb="11">
      <t>サイシュ</t>
    </rPh>
    <rPh sb="11" eb="12">
      <t>ギョウ</t>
    </rPh>
    <phoneticPr fontId="4"/>
  </si>
  <si>
    <t>D</t>
    <phoneticPr fontId="4"/>
  </si>
  <si>
    <t>建設業</t>
    <phoneticPr fontId="4"/>
  </si>
  <si>
    <t>E</t>
    <phoneticPr fontId="4"/>
  </si>
  <si>
    <t>製造業</t>
    <phoneticPr fontId="4"/>
  </si>
  <si>
    <t>F</t>
    <phoneticPr fontId="4"/>
  </si>
  <si>
    <t>電気・ガス・熱供給・水道業</t>
    <rPh sb="6" eb="7">
      <t>ネツ</t>
    </rPh>
    <rPh sb="7" eb="9">
      <t>キョウキュウ</t>
    </rPh>
    <phoneticPr fontId="4"/>
  </si>
  <si>
    <t>G</t>
    <phoneticPr fontId="4"/>
  </si>
  <si>
    <t>情報通信業</t>
    <phoneticPr fontId="4"/>
  </si>
  <si>
    <t>H</t>
    <phoneticPr fontId="4"/>
  </si>
  <si>
    <t>運輸業,郵便業</t>
    <rPh sb="0" eb="3">
      <t>ウンユギョウ</t>
    </rPh>
    <rPh sb="4" eb="6">
      <t>ユウビン</t>
    </rPh>
    <rPh sb="6" eb="7">
      <t>ギョウ</t>
    </rPh>
    <phoneticPr fontId="4"/>
  </si>
  <si>
    <t xml:space="preserve"> I</t>
    <phoneticPr fontId="4"/>
  </si>
  <si>
    <t>卸売業,小売業</t>
    <rPh sb="0" eb="3">
      <t>オロシウリギョウ</t>
    </rPh>
    <rPh sb="4" eb="7">
      <t>コウリギョウ</t>
    </rPh>
    <phoneticPr fontId="4"/>
  </si>
  <si>
    <t>金融業,保険業</t>
    <rPh sb="0" eb="3">
      <t>キンユウギョウ</t>
    </rPh>
    <rPh sb="4" eb="7">
      <t>ホケンギョウ</t>
    </rPh>
    <phoneticPr fontId="4"/>
  </si>
  <si>
    <t>不動産業,物品賃貸業</t>
    <rPh sb="0" eb="4">
      <t>フドウサンギョウ</t>
    </rPh>
    <rPh sb="5" eb="7">
      <t>ブッピン</t>
    </rPh>
    <rPh sb="7" eb="9">
      <t>チンタイ</t>
    </rPh>
    <rPh sb="9" eb="10">
      <t>ギョウ</t>
    </rPh>
    <phoneticPr fontId="4"/>
  </si>
  <si>
    <t>生活関連サービス業,娯楽業</t>
    <rPh sb="0" eb="2">
      <t>セイカツ</t>
    </rPh>
    <rPh sb="2" eb="4">
      <t>カンレン</t>
    </rPh>
    <rPh sb="8" eb="9">
      <t>ギョウ</t>
    </rPh>
    <rPh sb="10" eb="13">
      <t>ゴラクギョウ</t>
    </rPh>
    <phoneticPr fontId="4"/>
  </si>
  <si>
    <t>O</t>
    <phoneticPr fontId="4"/>
  </si>
  <si>
    <t>P</t>
    <phoneticPr fontId="4"/>
  </si>
  <si>
    <t>Q</t>
    <phoneticPr fontId="4"/>
  </si>
  <si>
    <t>R</t>
    <phoneticPr fontId="4"/>
  </si>
  <si>
    <t>ST</t>
    <phoneticPr fontId="4"/>
  </si>
  <si>
    <t>公務・その他</t>
  </si>
  <si>
    <t>職　　業　　別</t>
    <rPh sb="0" eb="1">
      <t>ショク</t>
    </rPh>
    <rPh sb="3" eb="4">
      <t>ギョウ</t>
    </rPh>
    <rPh sb="6" eb="7">
      <t>ベツ</t>
    </rPh>
    <phoneticPr fontId="4"/>
  </si>
  <si>
    <t>Ａ</t>
    <phoneticPr fontId="4"/>
  </si>
  <si>
    <t>管理的</t>
    <rPh sb="0" eb="3">
      <t>カンリテキ</t>
    </rPh>
    <phoneticPr fontId="4"/>
  </si>
  <si>
    <t>Ｂ</t>
    <phoneticPr fontId="4"/>
  </si>
  <si>
    <t>専門的・技術的</t>
    <rPh sb="0" eb="3">
      <t>センモンテキ</t>
    </rPh>
    <rPh sb="4" eb="7">
      <t>ギジュツテキ</t>
    </rPh>
    <phoneticPr fontId="4"/>
  </si>
  <si>
    <t>事務的</t>
    <rPh sb="0" eb="3">
      <t>ジムテキ</t>
    </rPh>
    <phoneticPr fontId="4"/>
  </si>
  <si>
    <t>販売</t>
    <rPh sb="0" eb="2">
      <t>ハンバイ</t>
    </rPh>
    <phoneticPr fontId="4"/>
  </si>
  <si>
    <t>サービス</t>
    <phoneticPr fontId="4"/>
  </si>
  <si>
    <t>保安</t>
    <rPh sb="0" eb="2">
      <t>ホアン</t>
    </rPh>
    <phoneticPr fontId="4"/>
  </si>
  <si>
    <t>農林漁業</t>
    <rPh sb="0" eb="2">
      <t>ノウリン</t>
    </rPh>
    <rPh sb="2" eb="4">
      <t>ギョギョウ</t>
    </rPh>
    <phoneticPr fontId="4"/>
  </si>
  <si>
    <t>生産工程</t>
    <rPh sb="0" eb="2">
      <t>セイサン</t>
    </rPh>
    <rPh sb="2" eb="4">
      <t>コウテイ</t>
    </rPh>
    <phoneticPr fontId="4"/>
  </si>
  <si>
    <t>輸送・機械運転</t>
    <rPh sb="0" eb="2">
      <t>ユソウ</t>
    </rPh>
    <rPh sb="3" eb="5">
      <t>キカイ</t>
    </rPh>
    <rPh sb="5" eb="7">
      <t>ウンテン</t>
    </rPh>
    <phoneticPr fontId="4"/>
  </si>
  <si>
    <t>建設・採掘</t>
    <rPh sb="3" eb="5">
      <t>サイクツ</t>
    </rPh>
    <phoneticPr fontId="4"/>
  </si>
  <si>
    <t>運搬・清掃・包装等</t>
    <rPh sb="0" eb="2">
      <t>ウンパン</t>
    </rPh>
    <rPh sb="3" eb="5">
      <t>セイソウ</t>
    </rPh>
    <rPh sb="6" eb="8">
      <t>ホウソウ</t>
    </rPh>
    <rPh sb="8" eb="9">
      <t>トウ</t>
    </rPh>
    <phoneticPr fontId="4"/>
  </si>
  <si>
    <t>分類不能</t>
    <rPh sb="0" eb="2">
      <t>ブンルイ</t>
    </rPh>
    <rPh sb="2" eb="4">
      <t>フノウ</t>
    </rPh>
    <phoneticPr fontId="4"/>
  </si>
  <si>
    <t>規模別</t>
    <rPh sb="0" eb="3">
      <t>キボベツ</t>
    </rPh>
    <phoneticPr fontId="4"/>
  </si>
  <si>
    <t>49人以下</t>
    <rPh sb="2" eb="3">
      <t>ニン</t>
    </rPh>
    <rPh sb="3" eb="5">
      <t>イカ</t>
    </rPh>
    <phoneticPr fontId="4"/>
  </si>
  <si>
    <t>50～99人</t>
    <rPh sb="5" eb="6">
      <t>ヒト</t>
    </rPh>
    <phoneticPr fontId="4"/>
  </si>
  <si>
    <t>300～999人</t>
    <rPh sb="7" eb="8">
      <t>ニン</t>
    </rPh>
    <phoneticPr fontId="4"/>
  </si>
  <si>
    <t>1000人以上</t>
    <rPh sb="4" eb="5">
      <t>ニン</t>
    </rPh>
    <rPh sb="5" eb="7">
      <t>イジョウ</t>
    </rPh>
    <phoneticPr fontId="4"/>
  </si>
  <si>
    <t>障　　害　　部　　位　　別</t>
    <rPh sb="0" eb="1">
      <t>サワ</t>
    </rPh>
    <rPh sb="3" eb="4">
      <t>ガイ</t>
    </rPh>
    <rPh sb="6" eb="7">
      <t>ブ</t>
    </rPh>
    <rPh sb="9" eb="10">
      <t>クライ</t>
    </rPh>
    <rPh sb="12" eb="13">
      <t>ベツ</t>
    </rPh>
    <phoneticPr fontId="4"/>
  </si>
  <si>
    <t>視覚</t>
    <rPh sb="0" eb="1">
      <t>シ</t>
    </rPh>
    <rPh sb="1" eb="2">
      <t>サトル</t>
    </rPh>
    <phoneticPr fontId="4"/>
  </si>
  <si>
    <t>聴覚</t>
    <rPh sb="0" eb="1">
      <t>チョウ</t>
    </rPh>
    <rPh sb="1" eb="2">
      <t>サトル</t>
    </rPh>
    <phoneticPr fontId="4"/>
  </si>
  <si>
    <t>平衡機能</t>
    <rPh sb="0" eb="1">
      <t>ヒラ</t>
    </rPh>
    <rPh sb="1" eb="2">
      <t>タイラ</t>
    </rPh>
    <rPh sb="2" eb="3">
      <t>キ</t>
    </rPh>
    <rPh sb="3" eb="4">
      <t>ノウ</t>
    </rPh>
    <phoneticPr fontId="4"/>
  </si>
  <si>
    <t>音声・言語・そしゃく</t>
    <rPh sb="0" eb="2">
      <t>オンセイ</t>
    </rPh>
    <rPh sb="3" eb="5">
      <t>ゲンゴ</t>
    </rPh>
    <phoneticPr fontId="4"/>
  </si>
  <si>
    <t>上肢切断</t>
    <rPh sb="0" eb="1">
      <t>ウエ</t>
    </rPh>
    <rPh sb="1" eb="2">
      <t>アシ</t>
    </rPh>
    <rPh sb="2" eb="3">
      <t>キリ</t>
    </rPh>
    <rPh sb="3" eb="4">
      <t>ダン</t>
    </rPh>
    <phoneticPr fontId="4"/>
  </si>
  <si>
    <t>上肢機能</t>
    <rPh sb="0" eb="1">
      <t>ウエ</t>
    </rPh>
    <rPh sb="1" eb="2">
      <t>アシ</t>
    </rPh>
    <rPh sb="2" eb="3">
      <t>キ</t>
    </rPh>
    <rPh sb="3" eb="4">
      <t>ノウ</t>
    </rPh>
    <phoneticPr fontId="4"/>
  </si>
  <si>
    <t>下肢切断</t>
    <rPh sb="0" eb="1">
      <t>シタ</t>
    </rPh>
    <rPh sb="1" eb="2">
      <t>アシ</t>
    </rPh>
    <rPh sb="2" eb="3">
      <t>キリ</t>
    </rPh>
    <rPh sb="3" eb="4">
      <t>ダン</t>
    </rPh>
    <phoneticPr fontId="4"/>
  </si>
  <si>
    <t>下肢機能</t>
    <rPh sb="0" eb="1">
      <t>シタ</t>
    </rPh>
    <rPh sb="1" eb="2">
      <t>アシ</t>
    </rPh>
    <rPh sb="2" eb="3">
      <t>キ</t>
    </rPh>
    <rPh sb="3" eb="4">
      <t>ノウ</t>
    </rPh>
    <phoneticPr fontId="4"/>
  </si>
  <si>
    <t>体幹機能</t>
    <rPh sb="0" eb="1">
      <t>カラダ</t>
    </rPh>
    <rPh sb="1" eb="2">
      <t>ミキ</t>
    </rPh>
    <rPh sb="2" eb="3">
      <t>キ</t>
    </rPh>
    <rPh sb="3" eb="4">
      <t>ノウ</t>
    </rPh>
    <phoneticPr fontId="4"/>
  </si>
  <si>
    <t>脳病変上肢機能</t>
    <rPh sb="0" eb="2">
      <t>ノウビョウ</t>
    </rPh>
    <rPh sb="2" eb="3">
      <t>ヘン</t>
    </rPh>
    <rPh sb="3" eb="5">
      <t>ジョウシ</t>
    </rPh>
    <rPh sb="5" eb="7">
      <t>キノウ</t>
    </rPh>
    <phoneticPr fontId="4"/>
  </si>
  <si>
    <t>脳病変移動機能</t>
    <rPh sb="0" eb="2">
      <t>ノウビョウ</t>
    </rPh>
    <rPh sb="2" eb="3">
      <t>ヘン</t>
    </rPh>
    <rPh sb="3" eb="5">
      <t>イドウ</t>
    </rPh>
    <rPh sb="5" eb="7">
      <t>キノウ</t>
    </rPh>
    <phoneticPr fontId="4"/>
  </si>
  <si>
    <t xml:space="preserve">心臓機能 </t>
    <rPh sb="0" eb="1">
      <t>ココロ</t>
    </rPh>
    <rPh sb="1" eb="2">
      <t>ゾウ</t>
    </rPh>
    <rPh sb="2" eb="3">
      <t>キ</t>
    </rPh>
    <rPh sb="3" eb="4">
      <t>ノウ</t>
    </rPh>
    <phoneticPr fontId="4"/>
  </si>
  <si>
    <t>じん臓機能</t>
    <rPh sb="2" eb="3">
      <t>ゾウ</t>
    </rPh>
    <rPh sb="3" eb="4">
      <t>キ</t>
    </rPh>
    <rPh sb="4" eb="5">
      <t>ノウ</t>
    </rPh>
    <phoneticPr fontId="4"/>
  </si>
  <si>
    <t>呼吸器機能</t>
    <rPh sb="0" eb="1">
      <t>コ</t>
    </rPh>
    <rPh sb="1" eb="2">
      <t>キュウ</t>
    </rPh>
    <rPh sb="2" eb="3">
      <t>ウツワ</t>
    </rPh>
    <rPh sb="3" eb="4">
      <t>キ</t>
    </rPh>
    <rPh sb="4" eb="5">
      <t>ノウ</t>
    </rPh>
    <phoneticPr fontId="4"/>
  </si>
  <si>
    <t>ぼうこう・直腸機能</t>
    <rPh sb="5" eb="7">
      <t>チョクチョウ</t>
    </rPh>
    <rPh sb="7" eb="9">
      <t>キノウ</t>
    </rPh>
    <phoneticPr fontId="4"/>
  </si>
  <si>
    <t>免疫機能</t>
    <rPh sb="0" eb="2">
      <t>メンエキ</t>
    </rPh>
    <rPh sb="2" eb="4">
      <t>キノウ</t>
    </rPh>
    <phoneticPr fontId="4"/>
  </si>
  <si>
    <t>肝機能</t>
    <rPh sb="0" eb="3">
      <t>カンキノウ</t>
    </rPh>
    <phoneticPr fontId="4"/>
  </si>
  <si>
    <t>合　　　　　　　　　計</t>
    <rPh sb="0" eb="1">
      <t>ゴウ</t>
    </rPh>
    <rPh sb="10" eb="11">
      <t>ケイ</t>
    </rPh>
    <phoneticPr fontId="4"/>
  </si>
  <si>
    <t>（５）産業別・職業別・規模別就職状況（知的障害者）</t>
    <rPh sb="3" eb="5">
      <t>サンギョウ</t>
    </rPh>
    <rPh sb="5" eb="6">
      <t>ベツ</t>
    </rPh>
    <rPh sb="7" eb="9">
      <t>ショクギョウ</t>
    </rPh>
    <rPh sb="9" eb="10">
      <t>ベツ</t>
    </rPh>
    <rPh sb="11" eb="13">
      <t>キボ</t>
    </rPh>
    <rPh sb="13" eb="14">
      <t>ベツ</t>
    </rPh>
    <rPh sb="14" eb="16">
      <t>シュウショク</t>
    </rPh>
    <rPh sb="16" eb="18">
      <t>ジョウキョウ</t>
    </rPh>
    <rPh sb="19" eb="21">
      <t>チテキ</t>
    </rPh>
    <rPh sb="21" eb="23">
      <t>ショウガイ</t>
    </rPh>
    <rPh sb="23" eb="24">
      <t>シャ</t>
    </rPh>
    <phoneticPr fontId="4"/>
  </si>
  <si>
    <t>合　　　　　　　　計</t>
    <rPh sb="0" eb="1">
      <t>ゴウ</t>
    </rPh>
    <rPh sb="9" eb="10">
      <t>ケイ</t>
    </rPh>
    <phoneticPr fontId="4"/>
  </si>
  <si>
    <t>（６）産業別・職業別・規模別就職状況（精神障害者）</t>
    <rPh sb="3" eb="5">
      <t>サンギョウ</t>
    </rPh>
    <rPh sb="5" eb="6">
      <t>ベツ</t>
    </rPh>
    <rPh sb="7" eb="9">
      <t>ショクギョウ</t>
    </rPh>
    <rPh sb="9" eb="10">
      <t>ベツ</t>
    </rPh>
    <rPh sb="11" eb="13">
      <t>キボ</t>
    </rPh>
    <rPh sb="13" eb="14">
      <t>ベツ</t>
    </rPh>
    <rPh sb="14" eb="16">
      <t>シュウショク</t>
    </rPh>
    <rPh sb="16" eb="18">
      <t>ジョウキョウ</t>
    </rPh>
    <rPh sb="19" eb="21">
      <t>セイシン</t>
    </rPh>
    <rPh sb="21" eb="23">
      <t>ショウガイ</t>
    </rPh>
    <rPh sb="23" eb="24">
      <t>シャ</t>
    </rPh>
    <phoneticPr fontId="4"/>
  </si>
  <si>
    <t>（７）産業別・職業別・規模別就職状況（その他障害者）</t>
    <rPh sb="3" eb="5">
      <t>サンギョウ</t>
    </rPh>
    <rPh sb="5" eb="6">
      <t>ベツ</t>
    </rPh>
    <rPh sb="7" eb="9">
      <t>ショクギョウ</t>
    </rPh>
    <rPh sb="9" eb="10">
      <t>ベツ</t>
    </rPh>
    <rPh sb="11" eb="13">
      <t>キボ</t>
    </rPh>
    <rPh sb="13" eb="14">
      <t>ベツ</t>
    </rPh>
    <rPh sb="14" eb="16">
      <t>シュウショク</t>
    </rPh>
    <rPh sb="16" eb="18">
      <t>ジョウキョウ</t>
    </rPh>
    <rPh sb="21" eb="22">
      <t>タ</t>
    </rPh>
    <rPh sb="22" eb="24">
      <t>ショウガイ</t>
    </rPh>
    <rPh sb="24" eb="25">
      <t>シャ</t>
    </rPh>
    <phoneticPr fontId="4"/>
  </si>
  <si>
    <t>第３表　新規学校卒業者職業紹介状況</t>
    <rPh sb="0" eb="1">
      <t>ダイ</t>
    </rPh>
    <rPh sb="2" eb="3">
      <t>ヒョウ</t>
    </rPh>
    <rPh sb="4" eb="6">
      <t>シンキ</t>
    </rPh>
    <rPh sb="6" eb="8">
      <t>ガッコウ</t>
    </rPh>
    <rPh sb="8" eb="10">
      <t>ソツギョウ</t>
    </rPh>
    <rPh sb="10" eb="11">
      <t>シャ</t>
    </rPh>
    <rPh sb="11" eb="13">
      <t>ショクギョウ</t>
    </rPh>
    <rPh sb="13" eb="15">
      <t>ショウカイ</t>
    </rPh>
    <rPh sb="15" eb="17">
      <t>ジョウキョウ</t>
    </rPh>
    <phoneticPr fontId="4"/>
  </si>
  <si>
    <t>（１）職業紹介状況（中学校）</t>
    <rPh sb="3" eb="5">
      <t>ショクギョウ</t>
    </rPh>
    <rPh sb="5" eb="7">
      <t>ショウカイ</t>
    </rPh>
    <rPh sb="7" eb="9">
      <t>ジョウキョウ</t>
    </rPh>
    <rPh sb="10" eb="13">
      <t>チュウガッコウ</t>
    </rPh>
    <phoneticPr fontId="4"/>
  </si>
  <si>
    <t>令和３年３月卒</t>
    <rPh sb="0" eb="2">
      <t>レイワ</t>
    </rPh>
    <rPh sb="3" eb="4">
      <t>ネン</t>
    </rPh>
    <rPh sb="5" eb="6">
      <t>ガツ</t>
    </rPh>
    <rPh sb="6" eb="7">
      <t>ソツ</t>
    </rPh>
    <phoneticPr fontId="4"/>
  </si>
  <si>
    <t>御　坊</t>
    <rPh sb="0" eb="1">
      <t>オ</t>
    </rPh>
    <rPh sb="2" eb="3">
      <t>ボウ</t>
    </rPh>
    <phoneticPr fontId="4"/>
  </si>
  <si>
    <t>増減率</t>
    <rPh sb="0" eb="2">
      <t>ゾウゲン</t>
    </rPh>
    <rPh sb="2" eb="3">
      <t>リツ</t>
    </rPh>
    <phoneticPr fontId="4"/>
  </si>
  <si>
    <t>項目</t>
    <rPh sb="0" eb="2">
      <t>コウモク</t>
    </rPh>
    <phoneticPr fontId="4"/>
  </si>
  <si>
    <t>求職者数Ａ</t>
    <rPh sb="0" eb="3">
      <t>キュウショクシャ</t>
    </rPh>
    <rPh sb="3" eb="4">
      <t>スウ</t>
    </rPh>
    <phoneticPr fontId="4"/>
  </si>
  <si>
    <t>-</t>
  </si>
  <si>
    <t>求人数Ｂ</t>
    <rPh sb="0" eb="3">
      <t>キュウジンスウ</t>
    </rPh>
    <phoneticPr fontId="4"/>
  </si>
  <si>
    <t>就職者数Ｃ</t>
    <rPh sb="0" eb="2">
      <t>シュウショク</t>
    </rPh>
    <rPh sb="2" eb="3">
      <t>シャ</t>
    </rPh>
    <rPh sb="3" eb="4">
      <t>カズ</t>
    </rPh>
    <phoneticPr fontId="4"/>
  </si>
  <si>
    <t>うち県内への就職Ｄ</t>
    <rPh sb="2" eb="4">
      <t>ケンナイ</t>
    </rPh>
    <rPh sb="6" eb="8">
      <t>シュウショク</t>
    </rPh>
    <phoneticPr fontId="4"/>
  </si>
  <si>
    <t>求人倍率Ｂ／Ａ</t>
    <rPh sb="0" eb="2">
      <t>キュウジン</t>
    </rPh>
    <rPh sb="2" eb="4">
      <t>バイリツ</t>
    </rPh>
    <phoneticPr fontId="4"/>
  </si>
  <si>
    <t>就職率Ｃ／Ａ×100</t>
    <rPh sb="0" eb="2">
      <t>シュウショク</t>
    </rPh>
    <rPh sb="2" eb="3">
      <t>リツ</t>
    </rPh>
    <phoneticPr fontId="4"/>
  </si>
  <si>
    <t>県内就職率Ｄ/Ｃ×100</t>
    <rPh sb="0" eb="2">
      <t>ケンナイ</t>
    </rPh>
    <rPh sb="2" eb="4">
      <t>シュウショク</t>
    </rPh>
    <rPh sb="4" eb="5">
      <t>リツ</t>
    </rPh>
    <phoneticPr fontId="4"/>
  </si>
  <si>
    <t>う　 ち 　男</t>
    <rPh sb="6" eb="7">
      <t>オトコ</t>
    </rPh>
    <phoneticPr fontId="4"/>
  </si>
  <si>
    <t>-</t>
    <phoneticPr fontId="4"/>
  </si>
  <si>
    <t>（注）増減率（％）は前年との増減比。ただし、求人倍率および就職率は対前年差。</t>
    <rPh sb="1" eb="2">
      <t>チュウ</t>
    </rPh>
    <rPh sb="3" eb="5">
      <t>ゾウゲン</t>
    </rPh>
    <rPh sb="5" eb="6">
      <t>リツ</t>
    </rPh>
    <rPh sb="10" eb="12">
      <t>ゼンネン</t>
    </rPh>
    <rPh sb="14" eb="16">
      <t>ゾウゲン</t>
    </rPh>
    <rPh sb="16" eb="17">
      <t>ヒ</t>
    </rPh>
    <rPh sb="22" eb="24">
      <t>キュウジン</t>
    </rPh>
    <rPh sb="24" eb="26">
      <t>バイリツ</t>
    </rPh>
    <rPh sb="29" eb="31">
      <t>シュウショク</t>
    </rPh>
    <rPh sb="31" eb="32">
      <t>リツ</t>
    </rPh>
    <rPh sb="33" eb="34">
      <t>タイ</t>
    </rPh>
    <rPh sb="34" eb="36">
      <t>ゼンネン</t>
    </rPh>
    <rPh sb="36" eb="37">
      <t>サ</t>
    </rPh>
    <phoneticPr fontId="4"/>
  </si>
  <si>
    <t>（２）職業紹介状況（高等学校）</t>
    <rPh sb="3" eb="5">
      <t>ショクギョウ</t>
    </rPh>
    <rPh sb="5" eb="7">
      <t>ショウカイ</t>
    </rPh>
    <rPh sb="7" eb="9">
      <t>ジョウキョウ</t>
    </rPh>
    <rPh sb="10" eb="12">
      <t>コウトウ</t>
    </rPh>
    <rPh sb="12" eb="14">
      <t>ガッコウ</t>
    </rPh>
    <phoneticPr fontId="4"/>
  </si>
  <si>
    <t>（３）地域別就職者数（中学校）</t>
    <rPh sb="3" eb="5">
      <t>チイキ</t>
    </rPh>
    <rPh sb="5" eb="6">
      <t>ベツ</t>
    </rPh>
    <rPh sb="6" eb="8">
      <t>シュウショク</t>
    </rPh>
    <rPh sb="8" eb="9">
      <t>シャ</t>
    </rPh>
    <rPh sb="9" eb="10">
      <t>スウ</t>
    </rPh>
    <rPh sb="11" eb="14">
      <t>チュウガッコウ</t>
    </rPh>
    <phoneticPr fontId="4"/>
  </si>
  <si>
    <t>区　分</t>
    <rPh sb="0" eb="1">
      <t>ク</t>
    </rPh>
    <rPh sb="2" eb="3">
      <t>ブン</t>
    </rPh>
    <phoneticPr fontId="4"/>
  </si>
  <si>
    <t>就職　[]は男で内数</t>
    <rPh sb="0" eb="2">
      <t>シュウショク</t>
    </rPh>
    <rPh sb="6" eb="7">
      <t>オトコ</t>
    </rPh>
    <rPh sb="8" eb="9">
      <t>ウチ</t>
    </rPh>
    <rPh sb="9" eb="10">
      <t>スウ</t>
    </rPh>
    <phoneticPr fontId="4"/>
  </si>
  <si>
    <t>県　　　内　</t>
    <rPh sb="0" eb="1">
      <t>ケン</t>
    </rPh>
    <rPh sb="4" eb="5">
      <t>ウチ</t>
    </rPh>
    <phoneticPr fontId="4"/>
  </si>
  <si>
    <t>管内へ</t>
    <rPh sb="0" eb="2">
      <t>カンナイ</t>
    </rPh>
    <phoneticPr fontId="4"/>
  </si>
  <si>
    <t>管外へ</t>
    <rPh sb="0" eb="1">
      <t>カン</t>
    </rPh>
    <rPh sb="1" eb="2">
      <t>ガイ</t>
    </rPh>
    <phoneticPr fontId="4"/>
  </si>
  <si>
    <t>県　外　へ</t>
    <rPh sb="0" eb="1">
      <t>ケン</t>
    </rPh>
    <rPh sb="2" eb="3">
      <t>ソト</t>
    </rPh>
    <phoneticPr fontId="4"/>
  </si>
  <si>
    <t>（４）地域別就職者数（高等学校）</t>
    <rPh sb="3" eb="5">
      <t>チイキ</t>
    </rPh>
    <rPh sb="5" eb="6">
      <t>ベツ</t>
    </rPh>
    <rPh sb="6" eb="8">
      <t>シュウショク</t>
    </rPh>
    <rPh sb="8" eb="9">
      <t>シャ</t>
    </rPh>
    <rPh sb="9" eb="10">
      <t>スウ</t>
    </rPh>
    <rPh sb="11" eb="13">
      <t>コウトウ</t>
    </rPh>
    <rPh sb="13" eb="15">
      <t>ガッコウ</t>
    </rPh>
    <phoneticPr fontId="4"/>
  </si>
  <si>
    <t>就  職　　　　[]は男で内数　　</t>
    <rPh sb="0" eb="1">
      <t>シュウ</t>
    </rPh>
    <rPh sb="3" eb="4">
      <t>ショク</t>
    </rPh>
    <rPh sb="11" eb="12">
      <t>オトコ</t>
    </rPh>
    <rPh sb="13" eb="14">
      <t>ウチ</t>
    </rPh>
    <rPh sb="14" eb="15">
      <t>スウ</t>
    </rPh>
    <phoneticPr fontId="4"/>
  </si>
  <si>
    <t>茨城</t>
    <rPh sb="0" eb="2">
      <t>イバラキ</t>
    </rPh>
    <phoneticPr fontId="4"/>
  </si>
  <si>
    <t>千葉</t>
    <rPh sb="0" eb="2">
      <t>チバ</t>
    </rPh>
    <phoneticPr fontId="4"/>
  </si>
  <si>
    <t>東京</t>
    <rPh sb="0" eb="2">
      <t>トウキョウ</t>
    </rPh>
    <phoneticPr fontId="4"/>
  </si>
  <si>
    <t>愛知</t>
    <rPh sb="0" eb="2">
      <t>アイチ</t>
    </rPh>
    <phoneticPr fontId="4"/>
  </si>
  <si>
    <t>三重</t>
    <rPh sb="0" eb="2">
      <t>ミエ</t>
    </rPh>
    <phoneticPr fontId="4"/>
  </si>
  <si>
    <t>滋賀</t>
    <rPh sb="0" eb="2">
      <t>シガ</t>
    </rPh>
    <phoneticPr fontId="4"/>
  </si>
  <si>
    <t>京都</t>
    <rPh sb="0" eb="2">
      <t>キョウト</t>
    </rPh>
    <phoneticPr fontId="4"/>
  </si>
  <si>
    <t>大阪</t>
    <rPh sb="0" eb="2">
      <t>オオサカ</t>
    </rPh>
    <phoneticPr fontId="4"/>
  </si>
  <si>
    <t>兵庫</t>
    <rPh sb="0" eb="2">
      <t>ヒョウゴ</t>
    </rPh>
    <phoneticPr fontId="4"/>
  </si>
  <si>
    <t>奈良</t>
    <rPh sb="0" eb="2">
      <t>ナラ</t>
    </rPh>
    <phoneticPr fontId="4"/>
  </si>
  <si>
    <t>岡山</t>
    <rPh sb="0" eb="2">
      <t>オカヤマ</t>
    </rPh>
    <phoneticPr fontId="4"/>
  </si>
  <si>
    <t>愛媛</t>
    <rPh sb="0" eb="2">
      <t>エヒメ</t>
    </rPh>
    <phoneticPr fontId="4"/>
  </si>
  <si>
    <t>第３表　新規学校卒業者職業紹介状況</t>
    <rPh sb="0" eb="1">
      <t>ダイ</t>
    </rPh>
    <rPh sb="2" eb="3">
      <t>ヒョウ</t>
    </rPh>
    <rPh sb="4" eb="5">
      <t>シン</t>
    </rPh>
    <rPh sb="5" eb="6">
      <t>キ</t>
    </rPh>
    <rPh sb="6" eb="7">
      <t>ガク</t>
    </rPh>
    <rPh sb="7" eb="8">
      <t>コウ</t>
    </rPh>
    <rPh sb="8" eb="9">
      <t>ソツ</t>
    </rPh>
    <rPh sb="9" eb="10">
      <t>ギョウ</t>
    </rPh>
    <rPh sb="10" eb="11">
      <t>シャ</t>
    </rPh>
    <rPh sb="11" eb="12">
      <t>ショク</t>
    </rPh>
    <rPh sb="12" eb="13">
      <t>ギョウ</t>
    </rPh>
    <rPh sb="13" eb="14">
      <t>タスク</t>
    </rPh>
    <rPh sb="14" eb="15">
      <t>スケ</t>
    </rPh>
    <rPh sb="15" eb="16">
      <t>ジョウ</t>
    </rPh>
    <rPh sb="16" eb="17">
      <t>イワン</t>
    </rPh>
    <phoneticPr fontId="4"/>
  </si>
  <si>
    <t>（５）産業別・規模別就職等状況（中学校）計</t>
    <rPh sb="10" eb="13">
      <t>シュウショクトウ</t>
    </rPh>
    <rPh sb="13" eb="15">
      <t>ジョウキョウ</t>
    </rPh>
    <rPh sb="16" eb="19">
      <t>チュウガッコウ</t>
    </rPh>
    <rPh sb="20" eb="21">
      <t>ケイ</t>
    </rPh>
    <phoneticPr fontId="4"/>
  </si>
  <si>
    <t>公　　　共　　　職　　　業　　　安　　　定　　　所　　　別　　　（令和２年度）</t>
    <rPh sb="0" eb="1">
      <t>オオヤケ</t>
    </rPh>
    <rPh sb="4" eb="5">
      <t>トモ</t>
    </rPh>
    <rPh sb="8" eb="9">
      <t>ショク</t>
    </rPh>
    <rPh sb="12" eb="13">
      <t>ギョウ</t>
    </rPh>
    <rPh sb="16" eb="17">
      <t>ヤス</t>
    </rPh>
    <rPh sb="20" eb="21">
      <t>サダム</t>
    </rPh>
    <rPh sb="24" eb="25">
      <t>ショ</t>
    </rPh>
    <rPh sb="28" eb="29">
      <t>ベツ</t>
    </rPh>
    <rPh sb="33" eb="35">
      <t>レイワ</t>
    </rPh>
    <rPh sb="36" eb="38">
      <t>ネンド</t>
    </rPh>
    <phoneticPr fontId="4"/>
  </si>
  <si>
    <t>対 　前 　年</t>
    <rPh sb="0" eb="1">
      <t>タイ</t>
    </rPh>
    <rPh sb="3" eb="4">
      <t>マエ</t>
    </rPh>
    <rPh sb="6" eb="7">
      <t>ネン</t>
    </rPh>
    <phoneticPr fontId="4"/>
  </si>
  <si>
    <t>合　　　計</t>
    <rPh sb="0" eb="1">
      <t>ゴウ</t>
    </rPh>
    <rPh sb="4" eb="5">
      <t>ケイ</t>
    </rPh>
    <phoneticPr fontId="4"/>
  </si>
  <si>
    <t>新　宮</t>
    <rPh sb="0" eb="3">
      <t>シングウ</t>
    </rPh>
    <phoneticPr fontId="4"/>
  </si>
  <si>
    <t>うち串本（出）</t>
    <rPh sb="2" eb="3">
      <t>クシ</t>
    </rPh>
    <rPh sb="3" eb="4">
      <t>ホン</t>
    </rPh>
    <rPh sb="5" eb="6">
      <t>シュツ</t>
    </rPh>
    <phoneticPr fontId="4"/>
  </si>
  <si>
    <t>合　　  計</t>
    <rPh sb="0" eb="1">
      <t>ア</t>
    </rPh>
    <rPh sb="5" eb="6">
      <t>ケイ</t>
    </rPh>
    <phoneticPr fontId="4"/>
  </si>
  <si>
    <t>増減比（％）</t>
    <rPh sb="0" eb="2">
      <t>ゾウゲン</t>
    </rPh>
    <rPh sb="2" eb="3">
      <t>ヒ</t>
    </rPh>
    <phoneticPr fontId="4"/>
  </si>
  <si>
    <t>産業・規模</t>
    <rPh sb="3" eb="5">
      <t>キボ</t>
    </rPh>
    <phoneticPr fontId="4"/>
  </si>
  <si>
    <t>就職数</t>
    <rPh sb="0" eb="2">
      <t>シュウショク</t>
    </rPh>
    <rPh sb="2" eb="3">
      <t>スウ</t>
    </rPh>
    <phoneticPr fontId="4"/>
  </si>
  <si>
    <t xml:space="preserve"> A，B</t>
    <phoneticPr fontId="4"/>
  </si>
  <si>
    <t>(01～04)</t>
    <phoneticPr fontId="4"/>
  </si>
  <si>
    <t xml:space="preserve"> C</t>
    <phoneticPr fontId="4"/>
  </si>
  <si>
    <t xml:space="preserve"> D</t>
    <phoneticPr fontId="4"/>
  </si>
  <si>
    <t>（06～08）</t>
    <phoneticPr fontId="4"/>
  </si>
  <si>
    <t xml:space="preserve"> E</t>
    <phoneticPr fontId="4"/>
  </si>
  <si>
    <t>(09～32)</t>
    <phoneticPr fontId="4"/>
  </si>
  <si>
    <t xml:space="preserve"> F</t>
    <phoneticPr fontId="4"/>
  </si>
  <si>
    <t>電気・ガス・熱供給・水道業</t>
    <rPh sb="0" eb="2">
      <t>デンキ</t>
    </rPh>
    <rPh sb="6" eb="7">
      <t>ネツ</t>
    </rPh>
    <rPh sb="7" eb="9">
      <t>キョウキュウ</t>
    </rPh>
    <rPh sb="10" eb="13">
      <t>スイドウギョウ</t>
    </rPh>
    <phoneticPr fontId="4"/>
  </si>
  <si>
    <t xml:space="preserve"> G</t>
    <phoneticPr fontId="4"/>
  </si>
  <si>
    <t>情報通信業</t>
    <rPh sb="0" eb="2">
      <t>ジョウホウ</t>
    </rPh>
    <rPh sb="2" eb="5">
      <t>ツウシンギョウ</t>
    </rPh>
    <phoneticPr fontId="4"/>
  </si>
  <si>
    <t xml:space="preserve"> H</t>
    <phoneticPr fontId="4"/>
  </si>
  <si>
    <t xml:space="preserve"> J</t>
    <phoneticPr fontId="4"/>
  </si>
  <si>
    <t xml:space="preserve"> K</t>
    <phoneticPr fontId="4"/>
  </si>
  <si>
    <t xml:space="preserve"> L</t>
    <phoneticPr fontId="4"/>
  </si>
  <si>
    <t xml:space="preserve"> M</t>
    <phoneticPr fontId="4"/>
  </si>
  <si>
    <t xml:space="preserve"> N</t>
    <phoneticPr fontId="4"/>
  </si>
  <si>
    <t xml:space="preserve"> O</t>
    <phoneticPr fontId="4"/>
  </si>
  <si>
    <t xml:space="preserve"> P</t>
    <phoneticPr fontId="4"/>
  </si>
  <si>
    <t xml:space="preserve"> Q</t>
    <phoneticPr fontId="4"/>
  </si>
  <si>
    <t xml:space="preserve"> R</t>
    <phoneticPr fontId="4"/>
  </si>
  <si>
    <t>S,T公務・その他</t>
    <rPh sb="3" eb="5">
      <t>コウム</t>
    </rPh>
    <rPh sb="8" eb="9">
      <t>タ</t>
    </rPh>
    <phoneticPr fontId="4"/>
  </si>
  <si>
    <t>29  人 以下</t>
    <rPh sb="4" eb="5">
      <t>ニン</t>
    </rPh>
    <rPh sb="6" eb="8">
      <t>イカ</t>
    </rPh>
    <phoneticPr fontId="4"/>
  </si>
  <si>
    <t>30 ～ 99 人</t>
    <rPh sb="8" eb="9">
      <t>ニン</t>
    </rPh>
    <phoneticPr fontId="4"/>
  </si>
  <si>
    <t>100～299 人</t>
    <rPh sb="8" eb="9">
      <t>ニン</t>
    </rPh>
    <phoneticPr fontId="4"/>
  </si>
  <si>
    <t>300～499 人</t>
    <rPh sb="8" eb="9">
      <t>ニン</t>
    </rPh>
    <phoneticPr fontId="4"/>
  </si>
  <si>
    <t>500～999 人</t>
    <rPh sb="8" eb="9">
      <t>ニン</t>
    </rPh>
    <phoneticPr fontId="4"/>
  </si>
  <si>
    <t>（６）産業別・規模別就職等状況（高等学校）計</t>
    <rPh sb="10" eb="13">
      <t>シュウショクトウ</t>
    </rPh>
    <rPh sb="13" eb="15">
      <t>ジョウキョウ</t>
    </rPh>
    <rPh sb="16" eb="18">
      <t>コウトウ</t>
    </rPh>
    <rPh sb="18" eb="20">
      <t>ガッコウ</t>
    </rPh>
    <rPh sb="21" eb="22">
      <t>ケイ</t>
    </rPh>
    <phoneticPr fontId="4"/>
  </si>
  <si>
    <t xml:space="preserve">公　　　共　　　職　　　業　　　安　　　定　　　所　　　別　　　（令和２年度）  </t>
    <rPh sb="0" eb="1">
      <t>オオヤケ</t>
    </rPh>
    <rPh sb="4" eb="5">
      <t>トモ</t>
    </rPh>
    <rPh sb="8" eb="9">
      <t>ショク</t>
    </rPh>
    <rPh sb="12" eb="13">
      <t>ギョウ</t>
    </rPh>
    <rPh sb="16" eb="17">
      <t>ヤス</t>
    </rPh>
    <rPh sb="20" eb="21">
      <t>サダム</t>
    </rPh>
    <rPh sb="24" eb="25">
      <t>ショ</t>
    </rPh>
    <rPh sb="28" eb="29">
      <t>ベツ</t>
    </rPh>
    <rPh sb="33" eb="35">
      <t>レイワ</t>
    </rPh>
    <rPh sb="36" eb="38">
      <t>ネンド</t>
    </rPh>
    <phoneticPr fontId="4"/>
  </si>
  <si>
    <t>令和元年度</t>
    <rPh sb="0" eb="4">
      <t>レイワガンネン</t>
    </rPh>
    <rPh sb="4" eb="5">
      <t>ド</t>
    </rPh>
    <phoneticPr fontId="4"/>
  </si>
  <si>
    <t xml:space="preserve"> A,B</t>
    <phoneticPr fontId="4"/>
  </si>
  <si>
    <t>（７）新規中学校卒業者職業紹介状況の推移</t>
    <rPh sb="3" eb="5">
      <t>シンキ</t>
    </rPh>
    <rPh sb="5" eb="8">
      <t>チュウガッコウ</t>
    </rPh>
    <rPh sb="8" eb="11">
      <t>ソツギョウシャ</t>
    </rPh>
    <rPh sb="11" eb="13">
      <t>ショクギョウ</t>
    </rPh>
    <rPh sb="13" eb="15">
      <t>ショウカイ</t>
    </rPh>
    <rPh sb="15" eb="17">
      <t>ジョウキョウ</t>
    </rPh>
    <rPh sb="18" eb="20">
      <t>スイイ</t>
    </rPh>
    <phoneticPr fontId="4"/>
  </si>
  <si>
    <t>卒業年月</t>
    <rPh sb="0" eb="2">
      <t>ソツギョウ</t>
    </rPh>
    <rPh sb="2" eb="4">
      <t>ネンゲツ</t>
    </rPh>
    <phoneticPr fontId="4"/>
  </si>
  <si>
    <t>求職者数</t>
    <rPh sb="0" eb="3">
      <t>キュウショクシャ</t>
    </rPh>
    <rPh sb="3" eb="4">
      <t>スウ</t>
    </rPh>
    <phoneticPr fontId="4"/>
  </si>
  <si>
    <t>うち県内対象</t>
    <rPh sb="2" eb="4">
      <t>ケンナイ</t>
    </rPh>
    <rPh sb="4" eb="6">
      <t>タイショウ</t>
    </rPh>
    <phoneticPr fontId="4"/>
  </si>
  <si>
    <t>うち県外対象</t>
    <rPh sb="2" eb="4">
      <t>ケンガイ</t>
    </rPh>
    <rPh sb="4" eb="6">
      <t>タイショウ</t>
    </rPh>
    <phoneticPr fontId="4"/>
  </si>
  <si>
    <t>求　 人 　数</t>
    <rPh sb="0" eb="1">
      <t>モトム</t>
    </rPh>
    <rPh sb="3" eb="4">
      <t>ヒト</t>
    </rPh>
    <rPh sb="6" eb="7">
      <t>カズ</t>
    </rPh>
    <phoneticPr fontId="4"/>
  </si>
  <si>
    <t>21年　３月</t>
    <rPh sb="5" eb="6">
      <t>ガツ</t>
    </rPh>
    <phoneticPr fontId="4"/>
  </si>
  <si>
    <t>22年　〃</t>
  </si>
  <si>
    <t>23年　〃</t>
  </si>
  <si>
    <t>24年　〃</t>
  </si>
  <si>
    <t>25年　〃</t>
    <rPh sb="2" eb="3">
      <t>ネン</t>
    </rPh>
    <phoneticPr fontId="4"/>
  </si>
  <si>
    <t>26年　〃</t>
    <rPh sb="2" eb="3">
      <t>ネン</t>
    </rPh>
    <phoneticPr fontId="4"/>
  </si>
  <si>
    <t>27年　〃</t>
    <rPh sb="2" eb="3">
      <t>ネン</t>
    </rPh>
    <phoneticPr fontId="4"/>
  </si>
  <si>
    <t>28年　〃</t>
    <rPh sb="2" eb="3">
      <t>ネン</t>
    </rPh>
    <phoneticPr fontId="4"/>
  </si>
  <si>
    <t>29年　〃</t>
    <rPh sb="2" eb="3">
      <t>ネン</t>
    </rPh>
    <phoneticPr fontId="4"/>
  </si>
  <si>
    <t>30年　〃</t>
    <rPh sb="2" eb="3">
      <t>ネン</t>
    </rPh>
    <phoneticPr fontId="4"/>
  </si>
  <si>
    <t>31年　〃</t>
    <rPh sb="2" eb="3">
      <t>ネン</t>
    </rPh>
    <phoneticPr fontId="4"/>
  </si>
  <si>
    <t>２年　〃</t>
    <rPh sb="1" eb="2">
      <t>ネン</t>
    </rPh>
    <phoneticPr fontId="4"/>
  </si>
  <si>
    <t>３年　〃</t>
    <rPh sb="1" eb="2">
      <t>ネン</t>
    </rPh>
    <phoneticPr fontId="4"/>
  </si>
  <si>
    <t>就職者数</t>
    <rPh sb="0" eb="2">
      <t>シュウショク</t>
    </rPh>
    <rPh sb="2" eb="3">
      <t>シャ</t>
    </rPh>
    <rPh sb="3" eb="4">
      <t>スウ</t>
    </rPh>
    <phoneticPr fontId="4"/>
  </si>
  <si>
    <t>就職率（％）</t>
    <rPh sb="0" eb="2">
      <t>シュウショク</t>
    </rPh>
    <rPh sb="2" eb="3">
      <t>リツ</t>
    </rPh>
    <phoneticPr fontId="4"/>
  </si>
  <si>
    <t>求人倍率（倍）</t>
    <rPh sb="0" eb="2">
      <t>キュウジン</t>
    </rPh>
    <rPh sb="2" eb="4">
      <t>バイリツ</t>
    </rPh>
    <rPh sb="5" eb="6">
      <t>バイ</t>
    </rPh>
    <phoneticPr fontId="4"/>
  </si>
  <si>
    <t>うち県外への</t>
    <rPh sb="2" eb="4">
      <t>ケンガイ</t>
    </rPh>
    <phoneticPr fontId="4"/>
  </si>
  <si>
    <t>就  職  者  数</t>
    <rPh sb="0" eb="1">
      <t>シュウ</t>
    </rPh>
    <rPh sb="3" eb="4">
      <t>ショク</t>
    </rPh>
    <rPh sb="6" eb="7">
      <t>シャ</t>
    </rPh>
    <rPh sb="9" eb="10">
      <t>スウ</t>
    </rPh>
    <phoneticPr fontId="4"/>
  </si>
  <si>
    <t>21年　３月</t>
    <phoneticPr fontId="4"/>
  </si>
  <si>
    <t>　　　22年　〃</t>
  </si>
  <si>
    <t>　　　23年　〃</t>
  </si>
  <si>
    <t>　　　24年　〃</t>
  </si>
  <si>
    <t>　　　25年　〃</t>
    <rPh sb="5" eb="6">
      <t>ネン</t>
    </rPh>
    <phoneticPr fontId="4"/>
  </si>
  <si>
    <t>　　　26年　〃</t>
    <rPh sb="5" eb="6">
      <t>ネン</t>
    </rPh>
    <phoneticPr fontId="4"/>
  </si>
  <si>
    <t>　　　27年　〃</t>
    <rPh sb="5" eb="6">
      <t>ネン</t>
    </rPh>
    <phoneticPr fontId="4"/>
  </si>
  <si>
    <t>　　　28年　〃</t>
    <rPh sb="5" eb="6">
      <t>ネン</t>
    </rPh>
    <phoneticPr fontId="4"/>
  </si>
  <si>
    <t>　　　29年　〃</t>
    <rPh sb="5" eb="6">
      <t>ネン</t>
    </rPh>
    <phoneticPr fontId="4"/>
  </si>
  <si>
    <t>　　　30年　〃</t>
    <rPh sb="5" eb="6">
      <t>ネン</t>
    </rPh>
    <phoneticPr fontId="4"/>
  </si>
  <si>
    <t>　　　31年　〃</t>
    <rPh sb="5" eb="6">
      <t>ネン</t>
    </rPh>
    <phoneticPr fontId="4"/>
  </si>
  <si>
    <t>（８）新規高等学校卒業者職業紹介状況の推移</t>
    <rPh sb="3" eb="5">
      <t>シンキ</t>
    </rPh>
    <rPh sb="5" eb="7">
      <t>コウトウ</t>
    </rPh>
    <rPh sb="7" eb="8">
      <t>ガク</t>
    </rPh>
    <rPh sb="8" eb="9">
      <t>コウ</t>
    </rPh>
    <rPh sb="9" eb="12">
      <t>ソツギョウシャ</t>
    </rPh>
    <rPh sb="12" eb="14">
      <t>ショクギョウ</t>
    </rPh>
    <rPh sb="14" eb="16">
      <t>ショウカイ</t>
    </rPh>
    <rPh sb="16" eb="18">
      <t>ジョウキョウ</t>
    </rPh>
    <rPh sb="19" eb="21">
      <t>スイイ</t>
    </rPh>
    <phoneticPr fontId="4"/>
  </si>
  <si>
    <t>21年　３月</t>
  </si>
  <si>
    <t>第４表　日雇職業紹介状況</t>
    <rPh sb="4" eb="6">
      <t>ヒヤト</t>
    </rPh>
    <rPh sb="6" eb="8">
      <t>ショクギョウ</t>
    </rPh>
    <rPh sb="8" eb="10">
      <t>ショウカイ</t>
    </rPh>
    <phoneticPr fontId="4"/>
  </si>
  <si>
    <t>　　 　   　　　　項目　　　
月別等</t>
    <rPh sb="11" eb="13">
      <t>コウモク</t>
    </rPh>
    <rPh sb="18" eb="20">
      <t>ツキベツ</t>
    </rPh>
    <rPh sb="20" eb="21">
      <t>トウ</t>
    </rPh>
    <phoneticPr fontId="4"/>
  </si>
  <si>
    <t>有　　効</t>
    <rPh sb="0" eb="1">
      <t>ユウ</t>
    </rPh>
    <rPh sb="3" eb="4">
      <t>コウ</t>
    </rPh>
    <phoneticPr fontId="4"/>
  </si>
  <si>
    <t>期間求人</t>
    <rPh sb="0" eb="2">
      <t>キカン</t>
    </rPh>
    <rPh sb="2" eb="4">
      <t>キュウジン</t>
    </rPh>
    <phoneticPr fontId="4"/>
  </si>
  <si>
    <t>就労実人員</t>
    <rPh sb="0" eb="2">
      <t>シュウロウ</t>
    </rPh>
    <rPh sb="2" eb="3">
      <t>ジツ</t>
    </rPh>
    <rPh sb="3" eb="5">
      <t>ジンイン</t>
    </rPh>
    <phoneticPr fontId="4"/>
  </si>
  <si>
    <t>就労延数</t>
    <rPh sb="0" eb="2">
      <t>シュウロウ</t>
    </rPh>
    <rPh sb="2" eb="3">
      <t>ノ</t>
    </rPh>
    <rPh sb="3" eb="4">
      <t>スウ</t>
    </rPh>
    <phoneticPr fontId="4"/>
  </si>
  <si>
    <t>申込件数</t>
    <rPh sb="0" eb="2">
      <t>モウシコミ</t>
    </rPh>
    <rPh sb="2" eb="4">
      <t>ケンスウ</t>
    </rPh>
    <phoneticPr fontId="4"/>
  </si>
  <si>
    <t>延　　数</t>
    <rPh sb="0" eb="1">
      <t>ノ</t>
    </rPh>
    <rPh sb="3" eb="4">
      <t>スウ</t>
    </rPh>
    <phoneticPr fontId="4"/>
  </si>
  <si>
    <t>（月平均）</t>
    <rPh sb="1" eb="4">
      <t>ツキヘイキン</t>
    </rPh>
    <phoneticPr fontId="4"/>
  </si>
  <si>
    <t>令和２年度</t>
    <rPh sb="0" eb="2">
      <t>レイワ</t>
    </rPh>
    <rPh sb="3" eb="5">
      <t>ネンド</t>
    </rPh>
    <rPh sb="4" eb="5">
      <t>ド</t>
    </rPh>
    <phoneticPr fontId="4"/>
  </si>
  <si>
    <t>前年度比(％)</t>
    <rPh sb="0" eb="3">
      <t>ゼンネンド</t>
    </rPh>
    <rPh sb="3" eb="4">
      <t>ヒ</t>
    </rPh>
    <phoneticPr fontId="4"/>
  </si>
  <si>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</si>
  <si>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</si>
  <si>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</si>
  <si>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</si>
  <si>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安　定　所　別</t>
  </si>
  <si>
    <t>和歌山</t>
  </si>
  <si>
    <t>うち串本（出）</t>
    <rPh sb="2" eb="4">
      <t>クシモト</t>
    </rPh>
    <rPh sb="5" eb="6">
      <t>シュツ</t>
    </rPh>
    <phoneticPr fontId="4"/>
  </si>
  <si>
    <t>田　辺</t>
  </si>
  <si>
    <t>御　坊</t>
  </si>
  <si>
    <t>湯　浅</t>
  </si>
  <si>
    <t>海　南</t>
  </si>
  <si>
    <t>橋　本</t>
  </si>
  <si>
    <t>第５表　雇用保険適用状況</t>
    <rPh sb="0" eb="1">
      <t>ダイ</t>
    </rPh>
    <rPh sb="2" eb="3">
      <t>ヒョウ</t>
    </rPh>
    <rPh sb="4" eb="6">
      <t>コヨウ</t>
    </rPh>
    <rPh sb="6" eb="8">
      <t>ホケン</t>
    </rPh>
    <rPh sb="8" eb="10">
      <t>テキヨウ</t>
    </rPh>
    <rPh sb="10" eb="12">
      <t>ジョウキョウ</t>
    </rPh>
    <phoneticPr fontId="4"/>
  </si>
  <si>
    <t>（１）雇用保険適用事業所数</t>
    <rPh sb="3" eb="5">
      <t>コヨウ</t>
    </rPh>
    <rPh sb="5" eb="7">
      <t>ホケン</t>
    </rPh>
    <rPh sb="7" eb="9">
      <t>テキヨウ</t>
    </rPh>
    <rPh sb="9" eb="12">
      <t>ジギョウショ</t>
    </rPh>
    <rPh sb="12" eb="13">
      <t>スウ</t>
    </rPh>
    <phoneticPr fontId="4"/>
  </si>
  <si>
    <t xml:space="preserve">項 目 </t>
    <rPh sb="0" eb="1">
      <t>コウ</t>
    </rPh>
    <rPh sb="2" eb="3">
      <t>メ</t>
    </rPh>
    <phoneticPr fontId="4"/>
  </si>
  <si>
    <t>新 規 加 入</t>
    <rPh sb="0" eb="3">
      <t>シンキ</t>
    </rPh>
    <rPh sb="4" eb="7">
      <t>カニュウ</t>
    </rPh>
    <phoneticPr fontId="4"/>
  </si>
  <si>
    <t>廃止・脱退</t>
    <rPh sb="0" eb="2">
      <t>ハイシ</t>
    </rPh>
    <rPh sb="3" eb="5">
      <t>ダッタイ</t>
    </rPh>
    <phoneticPr fontId="4"/>
  </si>
  <si>
    <t>適用事業所数</t>
    <rPh sb="0" eb="2">
      <t>テキヨウ</t>
    </rPh>
    <rPh sb="2" eb="5">
      <t>ジギョウショ</t>
    </rPh>
    <rPh sb="5" eb="6">
      <t>スウ</t>
    </rPh>
    <phoneticPr fontId="4"/>
  </si>
  <si>
    <t xml:space="preserve"> 月別等</t>
    <rPh sb="1" eb="3">
      <t>ツキベツ</t>
    </rPh>
    <rPh sb="3" eb="4">
      <t>トウ</t>
    </rPh>
    <phoneticPr fontId="4"/>
  </si>
  <si>
    <t>前年比</t>
    <rPh sb="0" eb="2">
      <t>ゼンネン</t>
    </rPh>
    <rPh sb="2" eb="3">
      <t>ヒ</t>
    </rPh>
    <phoneticPr fontId="4"/>
  </si>
  <si>
    <t>年　度　別</t>
    <rPh sb="0" eb="3">
      <t>ネンド</t>
    </rPh>
    <rPh sb="4" eb="5">
      <t>ベツ</t>
    </rPh>
    <phoneticPr fontId="4"/>
  </si>
  <si>
    <t>平成28年度</t>
    <rPh sb="0" eb="2">
      <t>ヘイセイ</t>
    </rPh>
    <rPh sb="4" eb="6">
      <t>ネンド</t>
    </rPh>
    <phoneticPr fontId="4"/>
  </si>
  <si>
    <t>令和元年度</t>
    <rPh sb="0" eb="2">
      <t>レイワ</t>
    </rPh>
    <rPh sb="2" eb="5">
      <t>ガンネンド</t>
    </rPh>
    <phoneticPr fontId="4"/>
  </si>
  <si>
    <t>月　　　　　　　　　　　　別</t>
    <rPh sb="0" eb="1">
      <t>ゲツ</t>
    </rPh>
    <rPh sb="13" eb="14">
      <t>ベツ</t>
    </rPh>
    <phoneticPr fontId="4"/>
  </si>
  <si>
    <t>２年  4月</t>
    <phoneticPr fontId="4"/>
  </si>
  <si>
    <t>5月</t>
    <phoneticPr fontId="4"/>
  </si>
  <si>
    <t>　　6月</t>
  </si>
  <si>
    <t>　　7月</t>
  </si>
  <si>
    <t>　　8月</t>
  </si>
  <si>
    <t>　　9月</t>
  </si>
  <si>
    <t>　　10月</t>
  </si>
  <si>
    <t>　　11月</t>
  </si>
  <si>
    <t>　　12月</t>
  </si>
  <si>
    <t>３年  1月</t>
    <rPh sb="1" eb="2">
      <t>ネン</t>
    </rPh>
    <rPh sb="5" eb="6">
      <t>ツキ</t>
    </rPh>
    <phoneticPr fontId="4"/>
  </si>
  <si>
    <t>　　2月</t>
    <phoneticPr fontId="4"/>
  </si>
  <si>
    <t>　　3月</t>
    <phoneticPr fontId="4"/>
  </si>
  <si>
    <t>安　定　所　別</t>
    <rPh sb="0" eb="3">
      <t>アンテイ</t>
    </rPh>
    <rPh sb="4" eb="5">
      <t>ショ</t>
    </rPh>
    <rPh sb="6" eb="7">
      <t>ベツ</t>
    </rPh>
    <phoneticPr fontId="4"/>
  </si>
  <si>
    <t>　うち串本（出）</t>
    <rPh sb="3" eb="5">
      <t>クシモト</t>
    </rPh>
    <rPh sb="6" eb="7">
      <t>シュツ</t>
    </rPh>
    <phoneticPr fontId="4"/>
  </si>
  <si>
    <t>(注)適用事業所数の年度別及び安定所別は月平均。</t>
    <rPh sb="1" eb="2">
      <t>チュウ</t>
    </rPh>
    <rPh sb="3" eb="5">
      <t>テキヨウ</t>
    </rPh>
    <rPh sb="5" eb="8">
      <t>ジギョウショ</t>
    </rPh>
    <rPh sb="8" eb="9">
      <t>スウ</t>
    </rPh>
    <rPh sb="10" eb="13">
      <t>ネンドベツ</t>
    </rPh>
    <rPh sb="13" eb="14">
      <t>オヨ</t>
    </rPh>
    <rPh sb="15" eb="17">
      <t>アンテイ</t>
    </rPh>
    <rPh sb="17" eb="18">
      <t>ショ</t>
    </rPh>
    <rPh sb="18" eb="19">
      <t>ベツ</t>
    </rPh>
    <rPh sb="20" eb="23">
      <t>ツキヘイキン</t>
    </rPh>
    <phoneticPr fontId="4"/>
  </si>
  <si>
    <t>第５表　雇用保険適用状況</t>
  </si>
  <si>
    <t>（２）雇用保険被保険者数</t>
    <rPh sb="3" eb="5">
      <t>コヨウ</t>
    </rPh>
    <rPh sb="5" eb="7">
      <t>ホケン</t>
    </rPh>
    <rPh sb="7" eb="11">
      <t>ヒホケンシャ</t>
    </rPh>
    <rPh sb="11" eb="12">
      <t>スウ</t>
    </rPh>
    <phoneticPr fontId="4"/>
  </si>
  <si>
    <t xml:space="preserve">項 目 </t>
    <phoneticPr fontId="4"/>
  </si>
  <si>
    <t>資格取得者数</t>
    <rPh sb="0" eb="2">
      <t>シカク</t>
    </rPh>
    <rPh sb="2" eb="4">
      <t>シュトク</t>
    </rPh>
    <rPh sb="4" eb="5">
      <t>シャ</t>
    </rPh>
    <rPh sb="5" eb="6">
      <t>スウ</t>
    </rPh>
    <phoneticPr fontId="4"/>
  </si>
  <si>
    <t>資格喪失者数</t>
    <rPh sb="0" eb="2">
      <t>シカク</t>
    </rPh>
    <rPh sb="2" eb="4">
      <t>ソウシツ</t>
    </rPh>
    <rPh sb="4" eb="5">
      <t>シャ</t>
    </rPh>
    <rPh sb="5" eb="6">
      <t>スウ</t>
    </rPh>
    <phoneticPr fontId="4"/>
  </si>
  <si>
    <t>事業主都合
による解雇等</t>
    <rPh sb="0" eb="3">
      <t>ジギョウヌシ</t>
    </rPh>
    <rPh sb="3" eb="5">
      <t>ツゴウ</t>
    </rPh>
    <rPh sb="9" eb="11">
      <t>カイコ</t>
    </rPh>
    <rPh sb="11" eb="12">
      <t>トウ</t>
    </rPh>
    <phoneticPr fontId="4"/>
  </si>
  <si>
    <t>被保険者数</t>
    <rPh sb="0" eb="1">
      <t>ヒ</t>
    </rPh>
    <rPh sb="1" eb="3">
      <t>ホケン</t>
    </rPh>
    <rPh sb="3" eb="4">
      <t>シャ</t>
    </rPh>
    <rPh sb="4" eb="5">
      <t>スウ</t>
    </rPh>
    <phoneticPr fontId="4"/>
  </si>
  <si>
    <t>離職票交付枚数</t>
    <rPh sb="0" eb="2">
      <t>リショク</t>
    </rPh>
    <rPh sb="2" eb="3">
      <t>ヒョウ</t>
    </rPh>
    <rPh sb="3" eb="5">
      <t>コウフ</t>
    </rPh>
    <rPh sb="5" eb="7">
      <t>マイスウ</t>
    </rPh>
    <phoneticPr fontId="4"/>
  </si>
  <si>
    <t xml:space="preserve"> 月別等</t>
  </si>
  <si>
    <t>年　度　別</t>
  </si>
  <si>
    <t>月　　　　　　　　　　　　別</t>
  </si>
  <si>
    <t>(注)被保険者数の年度別及び安定所別は月平均。</t>
    <rPh sb="3" eb="4">
      <t>ヒ</t>
    </rPh>
    <rPh sb="4" eb="7">
      <t>ホケンシャ</t>
    </rPh>
    <rPh sb="7" eb="8">
      <t>スウ</t>
    </rPh>
    <rPh sb="9" eb="11">
      <t>ネンド</t>
    </rPh>
    <phoneticPr fontId="4"/>
  </si>
  <si>
    <t>第５表　雇用保険適用状況</t>
    <phoneticPr fontId="4"/>
  </si>
  <si>
    <t>（３）産業別・規模別雇用保険適用状況</t>
    <rPh sb="3" eb="6">
      <t>サンギョウベツ</t>
    </rPh>
    <rPh sb="7" eb="10">
      <t>キボベツ</t>
    </rPh>
    <rPh sb="14" eb="16">
      <t>テキヨウ</t>
    </rPh>
    <rPh sb="16" eb="18">
      <t>ジョウキョウ</t>
    </rPh>
    <phoneticPr fontId="4"/>
  </si>
  <si>
    <t xml:space="preserve">規模別 </t>
    <rPh sb="0" eb="3">
      <t>キボベツ</t>
    </rPh>
    <phoneticPr fontId="4"/>
  </si>
  <si>
    <t>令和２年度末</t>
    <rPh sb="0" eb="2">
      <t>レイワ</t>
    </rPh>
    <rPh sb="3" eb="6">
      <t>ネンドマツ</t>
    </rPh>
    <rPh sb="4" eb="5">
      <t>ガンネン</t>
    </rPh>
    <rPh sb="5" eb="6">
      <t>マツ</t>
    </rPh>
    <phoneticPr fontId="4"/>
  </si>
  <si>
    <t>5人未満</t>
    <rPh sb="1" eb="2">
      <t>ニン</t>
    </rPh>
    <rPh sb="2" eb="4">
      <t>ミマン</t>
    </rPh>
    <phoneticPr fontId="4"/>
  </si>
  <si>
    <t>5～29人</t>
    <rPh sb="4" eb="5">
      <t>ニン</t>
    </rPh>
    <phoneticPr fontId="4"/>
  </si>
  <si>
    <t>30～49人</t>
    <rPh sb="5" eb="6">
      <t>ヒト</t>
    </rPh>
    <phoneticPr fontId="4"/>
  </si>
  <si>
    <t xml:space="preserve"> 産業別</t>
    <rPh sb="1" eb="3">
      <t>サンギョウ</t>
    </rPh>
    <rPh sb="3" eb="4">
      <t>ベツ</t>
    </rPh>
    <phoneticPr fontId="4"/>
  </si>
  <si>
    <t>事業
所数</t>
    <rPh sb="0" eb="2">
      <t>ジギョウ</t>
    </rPh>
    <rPh sb="3" eb="4">
      <t>トコロ</t>
    </rPh>
    <rPh sb="4" eb="5">
      <t>スウ</t>
    </rPh>
    <phoneticPr fontId="4"/>
  </si>
  <si>
    <t>被保険
者　数</t>
    <rPh sb="0" eb="1">
      <t>ヒ</t>
    </rPh>
    <rPh sb="1" eb="3">
      <t>ホケン</t>
    </rPh>
    <rPh sb="4" eb="5">
      <t>モノ</t>
    </rPh>
    <rPh sb="6" eb="7">
      <t>スウ</t>
    </rPh>
    <phoneticPr fontId="4"/>
  </si>
  <si>
    <t>農業,林業</t>
    <rPh sb="0" eb="2">
      <t>ノウギョウ</t>
    </rPh>
    <rPh sb="3" eb="5">
      <t>リンギョウ</t>
    </rPh>
    <phoneticPr fontId="4"/>
  </si>
  <si>
    <t>(01,02)</t>
    <phoneticPr fontId="4"/>
  </si>
  <si>
    <t>漁業</t>
    <rPh sb="0" eb="2">
      <t>ギョギョウ</t>
    </rPh>
    <phoneticPr fontId="4"/>
  </si>
  <si>
    <t>(03,04)</t>
    <phoneticPr fontId="4"/>
  </si>
  <si>
    <t>(06～08)</t>
    <phoneticPr fontId="4"/>
  </si>
  <si>
    <t>飲料･たばこ･飼料</t>
    <phoneticPr fontId="4"/>
  </si>
  <si>
    <t>(10)</t>
    <phoneticPr fontId="4"/>
  </si>
  <si>
    <t>繊維工業</t>
    <rPh sb="0" eb="2">
      <t>センイ</t>
    </rPh>
    <rPh sb="2" eb="3">
      <t>コウギョウ</t>
    </rPh>
    <rPh sb="3" eb="4">
      <t>ギョウ</t>
    </rPh>
    <phoneticPr fontId="4"/>
  </si>
  <si>
    <t>(11)</t>
    <phoneticPr fontId="4"/>
  </si>
  <si>
    <t>(12)</t>
    <phoneticPr fontId="4"/>
  </si>
  <si>
    <t>家　具・装備品</t>
    <rPh sb="0" eb="3">
      <t>カグ</t>
    </rPh>
    <rPh sb="4" eb="7">
      <t>ソウビヒン</t>
    </rPh>
    <phoneticPr fontId="4"/>
  </si>
  <si>
    <t>(13)</t>
    <phoneticPr fontId="4"/>
  </si>
  <si>
    <t>パルプ・紙・紙加工品</t>
    <rPh sb="4" eb="5">
      <t>カミ</t>
    </rPh>
    <rPh sb="6" eb="7">
      <t>カミ</t>
    </rPh>
    <rPh sb="7" eb="10">
      <t>カコウヒン</t>
    </rPh>
    <phoneticPr fontId="4"/>
  </si>
  <si>
    <t>(14)</t>
    <phoneticPr fontId="4"/>
  </si>
  <si>
    <r>
      <t>印刷</t>
    </r>
    <r>
      <rPr>
        <sz val="11"/>
        <color theme="1"/>
        <rFont val="游ゴシック"/>
        <family val="2"/>
        <scheme val="minor"/>
      </rPr>
      <t>・同関連</t>
    </r>
    <rPh sb="0" eb="2">
      <t>インサツ</t>
    </rPh>
    <rPh sb="3" eb="4">
      <t>ドウ</t>
    </rPh>
    <rPh sb="4" eb="6">
      <t>カンレン</t>
    </rPh>
    <phoneticPr fontId="4"/>
  </si>
  <si>
    <t>(15)</t>
    <phoneticPr fontId="4"/>
  </si>
  <si>
    <t>化　 学 　工 　業</t>
    <rPh sb="0" eb="4">
      <t>カガク</t>
    </rPh>
    <rPh sb="6" eb="10">
      <t>コウギョウ</t>
    </rPh>
    <phoneticPr fontId="4"/>
  </si>
  <si>
    <t>(16)</t>
    <phoneticPr fontId="4"/>
  </si>
  <si>
    <t>(17)</t>
    <phoneticPr fontId="4"/>
  </si>
  <si>
    <t>(18)</t>
    <phoneticPr fontId="4"/>
  </si>
  <si>
    <t>ゴ　 ム 　製 　品</t>
    <rPh sb="6" eb="10">
      <t>セイヒン</t>
    </rPh>
    <phoneticPr fontId="4"/>
  </si>
  <si>
    <t>(19)</t>
    <phoneticPr fontId="4"/>
  </si>
  <si>
    <t>なめし革・同製品・毛皮</t>
    <rPh sb="3" eb="4">
      <t>カワ</t>
    </rPh>
    <rPh sb="5" eb="6">
      <t>ドウ</t>
    </rPh>
    <rPh sb="6" eb="8">
      <t>セイヒン</t>
    </rPh>
    <rPh sb="9" eb="11">
      <t>ケガワ</t>
    </rPh>
    <phoneticPr fontId="4"/>
  </si>
  <si>
    <t>(20)</t>
    <phoneticPr fontId="4"/>
  </si>
  <si>
    <t>窯  業・土石製品</t>
    <rPh sb="0" eb="1">
      <t>カマ</t>
    </rPh>
    <rPh sb="3" eb="4">
      <t>ギョウ</t>
    </rPh>
    <rPh sb="5" eb="7">
      <t>ドセキ</t>
    </rPh>
    <rPh sb="7" eb="9">
      <t>セイヒン</t>
    </rPh>
    <phoneticPr fontId="4"/>
  </si>
  <si>
    <t>(21)</t>
    <phoneticPr fontId="4"/>
  </si>
  <si>
    <t>鉄　　 鋼　 　業</t>
    <rPh sb="0" eb="9">
      <t>テッコウギョウ</t>
    </rPh>
    <phoneticPr fontId="4"/>
  </si>
  <si>
    <t>(22)</t>
    <phoneticPr fontId="4"/>
  </si>
  <si>
    <t>非　 鉄 　金 　属</t>
    <rPh sb="0" eb="1">
      <t>ヒ</t>
    </rPh>
    <rPh sb="3" eb="4">
      <t>テツ</t>
    </rPh>
    <rPh sb="6" eb="10">
      <t>キンゾク</t>
    </rPh>
    <phoneticPr fontId="4"/>
  </si>
  <si>
    <t>(23)</t>
    <phoneticPr fontId="4"/>
  </si>
  <si>
    <t>金　 属 　製　 品</t>
    <rPh sb="0" eb="4">
      <t>キンゾク</t>
    </rPh>
    <rPh sb="6" eb="10">
      <t>セイヒン</t>
    </rPh>
    <phoneticPr fontId="4"/>
  </si>
  <si>
    <t>(24)</t>
    <phoneticPr fontId="4"/>
  </si>
  <si>
    <t>はん用機械器具</t>
    <rPh sb="2" eb="3">
      <t>ヨウ</t>
    </rPh>
    <rPh sb="3" eb="4">
      <t>キ</t>
    </rPh>
    <rPh sb="4" eb="5">
      <t>カイ</t>
    </rPh>
    <rPh sb="5" eb="7">
      <t>キグ</t>
    </rPh>
    <phoneticPr fontId="4"/>
  </si>
  <si>
    <t>(25)</t>
    <phoneticPr fontId="4"/>
  </si>
  <si>
    <t>生産用機械器具</t>
    <rPh sb="0" eb="2">
      <t>セイサン</t>
    </rPh>
    <rPh sb="2" eb="3">
      <t>ヨウ</t>
    </rPh>
    <rPh sb="3" eb="4">
      <t>キ</t>
    </rPh>
    <rPh sb="4" eb="5">
      <t>カイ</t>
    </rPh>
    <rPh sb="5" eb="7">
      <t>キグ</t>
    </rPh>
    <phoneticPr fontId="4"/>
  </si>
  <si>
    <t>(26)</t>
    <phoneticPr fontId="4"/>
  </si>
  <si>
    <t>業務用機械器具</t>
    <rPh sb="0" eb="2">
      <t>ギョウム</t>
    </rPh>
    <rPh sb="2" eb="3">
      <t>ヨウ</t>
    </rPh>
    <rPh sb="3" eb="4">
      <t>キ</t>
    </rPh>
    <rPh sb="4" eb="5">
      <t>カイ</t>
    </rPh>
    <rPh sb="5" eb="7">
      <t>キグ</t>
    </rPh>
    <phoneticPr fontId="4"/>
  </si>
  <si>
    <t>(27)</t>
    <phoneticPr fontId="4"/>
  </si>
  <si>
    <t>(28)</t>
    <phoneticPr fontId="4"/>
  </si>
  <si>
    <t>電 気 機 械 器 具</t>
    <rPh sb="0" eb="3">
      <t>デンキ</t>
    </rPh>
    <rPh sb="4" eb="7">
      <t>キカイ</t>
    </rPh>
    <rPh sb="8" eb="11">
      <t>キグ</t>
    </rPh>
    <phoneticPr fontId="4"/>
  </si>
  <si>
    <t>(29)</t>
    <phoneticPr fontId="4"/>
  </si>
  <si>
    <t>(30)</t>
    <phoneticPr fontId="4"/>
  </si>
  <si>
    <t>(31)</t>
    <phoneticPr fontId="4"/>
  </si>
  <si>
    <t>(32)</t>
    <phoneticPr fontId="4"/>
  </si>
  <si>
    <t>電気・ガス・熱供給・水道業</t>
    <phoneticPr fontId="4"/>
  </si>
  <si>
    <t>情  報  通  信  業</t>
    <phoneticPr fontId="4"/>
  </si>
  <si>
    <t>卸売業，小売業</t>
    <rPh sb="2" eb="3">
      <t>ギョウ</t>
    </rPh>
    <phoneticPr fontId="4"/>
  </si>
  <si>
    <t>卸売業</t>
    <rPh sb="0" eb="3">
      <t>オロシウリギョウ</t>
    </rPh>
    <phoneticPr fontId="4"/>
  </si>
  <si>
    <t>(50～55)</t>
    <phoneticPr fontId="4"/>
  </si>
  <si>
    <t>小売業</t>
    <rPh sb="0" eb="3">
      <t>コウリギョウ</t>
    </rPh>
    <phoneticPr fontId="4"/>
  </si>
  <si>
    <t>(56～61)</t>
    <phoneticPr fontId="4"/>
  </si>
  <si>
    <t>金融業,保 険 業</t>
    <rPh sb="2" eb="3">
      <t>ギョウ</t>
    </rPh>
    <phoneticPr fontId="4"/>
  </si>
  <si>
    <t>不動産業，物品賃貸業</t>
    <rPh sb="0" eb="4">
      <t>フドウサンギョウ</t>
    </rPh>
    <rPh sb="5" eb="7">
      <t>ブッピン</t>
    </rPh>
    <rPh sb="7" eb="10">
      <t>チンタイギョウ</t>
    </rPh>
    <phoneticPr fontId="4"/>
  </si>
  <si>
    <t>宿泊業，飲食サービス業</t>
    <rPh sb="0" eb="2">
      <t>シュクハク</t>
    </rPh>
    <rPh sb="2" eb="3">
      <t>ギョウ</t>
    </rPh>
    <rPh sb="4" eb="6">
      <t>インショク</t>
    </rPh>
    <rPh sb="10" eb="11">
      <t>ギョウ</t>
    </rPh>
    <phoneticPr fontId="4"/>
  </si>
  <si>
    <r>
      <t>(75～77)</t>
    </r>
    <r>
      <rPr>
        <sz val="11"/>
        <color theme="1"/>
        <rFont val="游ゴシック"/>
        <family val="2"/>
        <scheme val="minor"/>
      </rPr>
      <t/>
    </r>
    <phoneticPr fontId="4"/>
  </si>
  <si>
    <t>宿泊業</t>
    <rPh sb="0" eb="2">
      <t>シュクハク</t>
    </rPh>
    <rPh sb="2" eb="3">
      <t>ギョウ</t>
    </rPh>
    <phoneticPr fontId="4"/>
  </si>
  <si>
    <r>
      <t>(75)</t>
    </r>
    <r>
      <rPr>
        <sz val="11"/>
        <color theme="1"/>
        <rFont val="游ゴシック"/>
        <family val="2"/>
        <scheme val="minor"/>
      </rPr>
      <t/>
    </r>
    <phoneticPr fontId="4"/>
  </si>
  <si>
    <t>生活関連サービス業，娯楽業</t>
    <rPh sb="0" eb="2">
      <t>セイカツ</t>
    </rPh>
    <rPh sb="2" eb="4">
      <t>カンレン</t>
    </rPh>
    <rPh sb="8" eb="9">
      <t>ギョウ</t>
    </rPh>
    <rPh sb="10" eb="12">
      <t>ゴラク</t>
    </rPh>
    <rPh sb="12" eb="13">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</si>
  <si>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</si>
  <si>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</si>
  <si>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医療業</t>
    <rPh sb="0" eb="2">
      <t>イリョウ</t>
    </rPh>
    <rPh sb="2" eb="3">
      <t>ギョウ</t>
    </rPh>
    <phoneticPr fontId="4"/>
  </si>
  <si>
    <r>
      <t>(83)</t>
    </r>
    <r>
      <rPr>
        <sz val="11"/>
        <color theme="1"/>
        <rFont val="游ゴシック"/>
        <family val="2"/>
        <scheme val="minor"/>
      </rPr>
      <t/>
    </r>
    <phoneticPr fontId="4"/>
  </si>
  <si>
    <t>社会保険・社会福祉・介護事業</t>
    <rPh sb="0" eb="2">
      <t>シャカイ</t>
    </rPh>
    <rPh sb="2" eb="4">
      <t>ホケン</t>
    </rPh>
    <rPh sb="5" eb="7">
      <t>シャカイ</t>
    </rPh>
    <rPh sb="7" eb="9">
      <t>フクシ</t>
    </rPh>
    <rPh sb="10" eb="12">
      <t>カイゴ</t>
    </rPh>
    <rPh sb="12" eb="14">
      <t>ジギョウ</t>
    </rPh>
    <phoneticPr fontId="4"/>
  </si>
  <si>
    <t>(85)</t>
    <phoneticPr fontId="4"/>
  </si>
  <si>
    <t>複合サービス事業</t>
    <phoneticPr fontId="4"/>
  </si>
  <si>
    <t>職業紹介・労働者派遣業</t>
    <rPh sb="0" eb="2">
      <t>ショクギョウ</t>
    </rPh>
    <rPh sb="2" eb="4">
      <t>ショウカイ</t>
    </rPh>
    <rPh sb="5" eb="8">
      <t>ロウドウシャ</t>
    </rPh>
    <rPh sb="8" eb="11">
      <t>ハケンギョウ</t>
    </rPh>
    <phoneticPr fontId="4"/>
  </si>
  <si>
    <t>(91)</t>
    <phoneticPr fontId="4"/>
  </si>
  <si>
    <t>Ｓ</t>
    <phoneticPr fontId="4"/>
  </si>
  <si>
    <t>公務</t>
    <rPh sb="0" eb="2">
      <t>コウム</t>
    </rPh>
    <phoneticPr fontId="4"/>
  </si>
  <si>
    <t>(97,98)</t>
    <phoneticPr fontId="4"/>
  </si>
  <si>
    <t>Ｔ</t>
    <phoneticPr fontId="4"/>
  </si>
  <si>
    <t>分 　類 　不 　能</t>
    <rPh sb="0" eb="1">
      <t>ブン</t>
    </rPh>
    <rPh sb="3" eb="4">
      <t>タグイ</t>
    </rPh>
    <rPh sb="6" eb="7">
      <t>フ</t>
    </rPh>
    <rPh sb="9" eb="10">
      <t>ノウ</t>
    </rPh>
    <phoneticPr fontId="4"/>
  </si>
  <si>
    <t>(99)</t>
    <phoneticPr fontId="4"/>
  </si>
  <si>
    <t>(注)規模別のうち、５人未満事業所数には０人事業所を含む。</t>
    <rPh sb="1" eb="2">
      <t>チュウ</t>
    </rPh>
    <rPh sb="3" eb="6">
      <t>キボベツ</t>
    </rPh>
    <rPh sb="11" eb="12">
      <t>ニン</t>
    </rPh>
    <rPh sb="12" eb="14">
      <t>ミマン</t>
    </rPh>
    <rPh sb="14" eb="17">
      <t>ジギョウショ</t>
    </rPh>
    <rPh sb="17" eb="18">
      <t>スウ</t>
    </rPh>
    <rPh sb="21" eb="22">
      <t>ヒト</t>
    </rPh>
    <rPh sb="22" eb="25">
      <t>ジギョウショ</t>
    </rPh>
    <rPh sb="26" eb="27">
      <t>フク</t>
    </rPh>
    <phoneticPr fontId="4"/>
  </si>
  <si>
    <t>100～499人</t>
    <rPh sb="7" eb="8">
      <t>ニン</t>
    </rPh>
    <phoneticPr fontId="4"/>
  </si>
  <si>
    <t>500～999人</t>
    <rPh sb="7" eb="8">
      <t>ヒト</t>
    </rPh>
    <phoneticPr fontId="4"/>
  </si>
  <si>
    <t>1,000人以上</t>
    <rPh sb="5" eb="6">
      <t>ヒト</t>
    </rPh>
    <rPh sb="6" eb="8">
      <t>イジョウ</t>
    </rPh>
    <phoneticPr fontId="4"/>
  </si>
  <si>
    <t>産業別　</t>
    <rPh sb="0" eb="2">
      <t>サンギョウ</t>
    </rPh>
    <rPh sb="2" eb="3">
      <t>ベツ</t>
    </rPh>
    <phoneticPr fontId="4"/>
  </si>
  <si>
    <t>金業融,保 険 業</t>
    <rPh sb="1" eb="2">
      <t>ギョウ</t>
    </rPh>
    <phoneticPr fontId="4"/>
  </si>
  <si>
    <t>（４）　産業別・規模別・安定所別雇用保険適用状況</t>
    <rPh sb="12" eb="14">
      <t>アンテイ</t>
    </rPh>
    <rPh sb="14" eb="15">
      <t>ショ</t>
    </rPh>
    <rPh sb="15" eb="16">
      <t>ベツ</t>
    </rPh>
    <phoneticPr fontId="4"/>
  </si>
  <si>
    <t>令和３年３月末現在　</t>
    <rPh sb="0" eb="2">
      <t>レイワ</t>
    </rPh>
    <rPh sb="3" eb="4">
      <t>ネン</t>
    </rPh>
    <rPh sb="5" eb="6">
      <t>ツキ</t>
    </rPh>
    <rPh sb="6" eb="7">
      <t>マツ</t>
    </rPh>
    <rPh sb="7" eb="9">
      <t>ゲンザイ</t>
    </rPh>
    <phoneticPr fontId="4"/>
  </si>
  <si>
    <t>安定所別　</t>
    <rPh sb="0" eb="2">
      <t>アンテイ</t>
    </rPh>
    <rPh sb="2" eb="3">
      <t>ショ</t>
    </rPh>
    <rPh sb="3" eb="4">
      <t>ベツ</t>
    </rPh>
    <phoneticPr fontId="4"/>
  </si>
  <si>
    <t>合　計</t>
    <rPh sb="0" eb="3">
      <t>ゴウケイ</t>
    </rPh>
    <phoneticPr fontId="4"/>
  </si>
  <si>
    <t>　安定所別</t>
    <rPh sb="1" eb="3">
      <t>アンテイ</t>
    </rPh>
    <rPh sb="3" eb="4">
      <t>ショ</t>
    </rPh>
    <rPh sb="4" eb="5">
      <t>ベツ</t>
    </rPh>
    <phoneticPr fontId="4"/>
  </si>
  <si>
    <t xml:space="preserve"> 　産業別・規模別</t>
    <rPh sb="6" eb="9">
      <t>キボベツ</t>
    </rPh>
    <phoneticPr fontId="4"/>
  </si>
  <si>
    <t xml:space="preserve"> 産業別・規模別　</t>
    <rPh sb="5" eb="8">
      <t>キボベツ</t>
    </rPh>
    <phoneticPr fontId="4"/>
  </si>
  <si>
    <t>５ 人 未 満</t>
    <rPh sb="2" eb="3">
      <t>ヒト</t>
    </rPh>
    <rPh sb="4" eb="5">
      <t>ミ</t>
    </rPh>
    <rPh sb="6" eb="7">
      <t>マン</t>
    </rPh>
    <phoneticPr fontId="4"/>
  </si>
  <si>
    <t>５　～　２９人</t>
    <rPh sb="6" eb="7">
      <t>ニン</t>
    </rPh>
    <phoneticPr fontId="4"/>
  </si>
  <si>
    <t>３０　～　９９人</t>
    <rPh sb="7" eb="8">
      <t>ニン</t>
    </rPh>
    <phoneticPr fontId="4"/>
  </si>
  <si>
    <t>１００　～　４９９人</t>
    <rPh sb="9" eb="10">
      <t>ニン</t>
    </rPh>
    <phoneticPr fontId="4"/>
  </si>
  <si>
    <t>５００　～　９９９人</t>
    <rPh sb="9" eb="10">
      <t>ニン</t>
    </rPh>
    <phoneticPr fontId="4"/>
  </si>
  <si>
    <t>１，０００人以上</t>
    <rPh sb="5" eb="6">
      <t>ニン</t>
    </rPh>
    <rPh sb="6" eb="8">
      <t>イジョウ</t>
    </rPh>
    <phoneticPr fontId="4"/>
  </si>
  <si>
    <t>(注)規模別のうち、５人未満事業所数には０人事業所を含む。</t>
    <phoneticPr fontId="4"/>
  </si>
  <si>
    <t>第６表　雇用保険給付状況</t>
    <rPh sb="8" eb="10">
      <t>キュウフ</t>
    </rPh>
    <phoneticPr fontId="4"/>
  </si>
  <si>
    <t>（１）失業給付金支給状況</t>
    <rPh sb="3" eb="5">
      <t>シツギョウ</t>
    </rPh>
    <rPh sb="5" eb="7">
      <t>キュウフ</t>
    </rPh>
    <rPh sb="7" eb="8">
      <t>キン</t>
    </rPh>
    <rPh sb="8" eb="10">
      <t>シキュウ</t>
    </rPh>
    <rPh sb="10" eb="12">
      <t>ジョウキョウ</t>
    </rPh>
    <phoneticPr fontId="4"/>
  </si>
  <si>
    <t>(金額単位：千円)</t>
    <rPh sb="1" eb="3">
      <t>キンガク</t>
    </rPh>
    <rPh sb="3" eb="5">
      <t>タンイ</t>
    </rPh>
    <rPh sb="6" eb="8">
      <t>センエン</t>
    </rPh>
    <phoneticPr fontId="4"/>
  </si>
  <si>
    <t>失業給付金</t>
    <rPh sb="0" eb="2">
      <t>シツギョウ</t>
    </rPh>
    <rPh sb="2" eb="5">
      <t>キュウフキン</t>
    </rPh>
    <phoneticPr fontId="4"/>
  </si>
  <si>
    <t>一般求職者</t>
    <rPh sb="0" eb="2">
      <t>イッパン</t>
    </rPh>
    <rPh sb="2" eb="5">
      <t>キュウショクシャ</t>
    </rPh>
    <phoneticPr fontId="4"/>
  </si>
  <si>
    <t>一般受給資格
決定件数</t>
    <rPh sb="0" eb="2">
      <t>イッパン</t>
    </rPh>
    <rPh sb="2" eb="4">
      <t>ジュキュウ</t>
    </rPh>
    <rPh sb="4" eb="6">
      <t>シカク</t>
    </rPh>
    <rPh sb="7" eb="9">
      <t>ケッテイ</t>
    </rPh>
    <rPh sb="9" eb="11">
      <t>ケンスウ</t>
    </rPh>
    <phoneticPr fontId="4"/>
  </si>
  <si>
    <t>基　 本 　手 　当</t>
    <rPh sb="0" eb="4">
      <t>キホン</t>
    </rPh>
    <rPh sb="6" eb="10">
      <t>テアテ</t>
    </rPh>
    <phoneticPr fontId="4"/>
  </si>
  <si>
    <t>給付</t>
    <rPh sb="0" eb="2">
      <t>キュウフ</t>
    </rPh>
    <phoneticPr fontId="4"/>
  </si>
  <si>
    <t>支給総額</t>
    <rPh sb="0" eb="2">
      <t>シキュウ</t>
    </rPh>
    <rPh sb="2" eb="4">
      <t>ソウガク</t>
    </rPh>
    <phoneticPr fontId="4"/>
  </si>
  <si>
    <t>受給者実人員</t>
    <rPh sb="0" eb="3">
      <t>ジュキュウシャ</t>
    </rPh>
    <rPh sb="3" eb="4">
      <t>ジツ</t>
    </rPh>
    <rPh sb="4" eb="6">
      <t>ジンイン</t>
    </rPh>
    <phoneticPr fontId="4"/>
  </si>
  <si>
    <t>①　（②＋⑪＋</t>
    <phoneticPr fontId="4"/>
  </si>
  <si>
    <t>②　　（③＋</t>
    <phoneticPr fontId="4"/>
  </si>
  <si>
    <t>③（④＋⑤）</t>
    <phoneticPr fontId="4"/>
  </si>
  <si>
    <t>⑫＋⑬＋⑭）</t>
    <phoneticPr fontId="4"/>
  </si>
  <si>
    <t>⑧＋⑨＋⑩）</t>
    <phoneticPr fontId="4"/>
  </si>
  <si>
    <t>平成28年度</t>
    <rPh sb="4" eb="5">
      <t>ネン</t>
    </rPh>
    <phoneticPr fontId="4"/>
  </si>
  <si>
    <t>令和元年度</t>
    <rPh sb="0" eb="2">
      <t>レイワ</t>
    </rPh>
    <rPh sb="2" eb="3">
      <t>ガン</t>
    </rPh>
    <rPh sb="3" eb="4">
      <t>ネン</t>
    </rPh>
    <phoneticPr fontId="4"/>
  </si>
  <si>
    <t>３年　1月</t>
    <rPh sb="1" eb="2">
      <t>ネン</t>
    </rPh>
    <rPh sb="4" eb="5">
      <t>ツキ</t>
    </rPh>
    <phoneticPr fontId="4"/>
  </si>
  <si>
    <t>新　宮</t>
    <phoneticPr fontId="4"/>
  </si>
  <si>
    <t>和歌山
運輸支局</t>
    <rPh sb="0" eb="3">
      <t>ワカヤマ</t>
    </rPh>
    <rPh sb="4" eb="6">
      <t>ウンユ</t>
    </rPh>
    <rPh sb="6" eb="8">
      <t>シキョク</t>
    </rPh>
    <phoneticPr fontId="4"/>
  </si>
  <si>
    <t>勝浦
海事事務所</t>
    <rPh sb="0" eb="2">
      <t>カツウラ</t>
    </rPh>
    <rPh sb="3" eb="5">
      <t>カイジ</t>
    </rPh>
    <rPh sb="5" eb="8">
      <t>ジムショ</t>
    </rPh>
    <phoneticPr fontId="4"/>
  </si>
  <si>
    <t>（注）受給者実人員の年度別及び安定所別は月平均。</t>
    <rPh sb="3" eb="6">
      <t>ジュキュウシャ</t>
    </rPh>
    <rPh sb="6" eb="7">
      <t>ジツ</t>
    </rPh>
    <rPh sb="7" eb="9">
      <t>ジンイン</t>
    </rPh>
    <rPh sb="10" eb="13">
      <t>ネンドベツ</t>
    </rPh>
    <rPh sb="13" eb="14">
      <t>オヨ</t>
    </rPh>
    <rPh sb="15" eb="18">
      <t>アンテイジョ</t>
    </rPh>
    <rPh sb="18" eb="19">
      <t>ベツ</t>
    </rPh>
    <phoneticPr fontId="4"/>
  </si>
  <si>
    <t>受給資格決定件数の労働局計と安定所別の合計は必ずしも一致しない。</t>
    <rPh sb="0" eb="2">
      <t>ジュキュウ</t>
    </rPh>
    <rPh sb="2" eb="4">
      <t>シカク</t>
    </rPh>
    <rPh sb="4" eb="6">
      <t>ケッテイ</t>
    </rPh>
    <rPh sb="6" eb="8">
      <t>ケンスウ</t>
    </rPh>
    <rPh sb="9" eb="11">
      <t>ロウドウ</t>
    </rPh>
    <rPh sb="11" eb="12">
      <t>キョク</t>
    </rPh>
    <rPh sb="12" eb="13">
      <t>ケイ</t>
    </rPh>
    <rPh sb="14" eb="16">
      <t>アンテイ</t>
    </rPh>
    <rPh sb="16" eb="17">
      <t>ジョ</t>
    </rPh>
    <rPh sb="17" eb="18">
      <t>ベツ</t>
    </rPh>
    <rPh sb="19" eb="21">
      <t>ゴウケイ</t>
    </rPh>
    <rPh sb="22" eb="23">
      <t>カナラ</t>
    </rPh>
    <rPh sb="26" eb="28">
      <t>イッチ</t>
    </rPh>
    <phoneticPr fontId="4"/>
  </si>
  <si>
    <t>第６表　雇用保険給付状況</t>
    <phoneticPr fontId="4"/>
  </si>
  <si>
    <t>（２）失業給付金支給状況【基本手当基本分】</t>
    <rPh sb="13" eb="15">
      <t>キホン</t>
    </rPh>
    <rPh sb="15" eb="17">
      <t>テアテ</t>
    </rPh>
    <rPh sb="17" eb="19">
      <t>キホン</t>
    </rPh>
    <rPh sb="19" eb="20">
      <t>ブン</t>
    </rPh>
    <phoneticPr fontId="4"/>
  </si>
  <si>
    <t xml:space="preserve">　　 項 目 </t>
    <phoneticPr fontId="4"/>
  </si>
  <si>
    <t>基　　  本 　　 手 　　 当 　　 基　 　 本　 　 分</t>
    <rPh sb="0" eb="6">
      <t>キホン</t>
    </rPh>
    <rPh sb="10" eb="16">
      <t>テアテ</t>
    </rPh>
    <rPh sb="20" eb="26">
      <t>キホンブン</t>
    </rPh>
    <rPh sb="30" eb="31">
      <t>フン</t>
    </rPh>
    <phoneticPr fontId="4"/>
  </si>
  <si>
    <t>初回受給者数</t>
    <rPh sb="0" eb="2">
      <t>ショカイ</t>
    </rPh>
    <rPh sb="2" eb="4">
      <t>ジュキュウ</t>
    </rPh>
    <rPh sb="4" eb="5">
      <t>シャ</t>
    </rPh>
    <rPh sb="5" eb="6">
      <t>スウ</t>
    </rPh>
    <phoneticPr fontId="4"/>
  </si>
  <si>
    <t>支給終了者数</t>
    <rPh sb="0" eb="2">
      <t>シキュウ</t>
    </rPh>
    <rPh sb="2" eb="4">
      <t>シュウリョウ</t>
    </rPh>
    <rPh sb="4" eb="5">
      <t>シャ</t>
    </rPh>
    <rPh sb="5" eb="6">
      <t>スウ</t>
    </rPh>
    <phoneticPr fontId="4"/>
  </si>
  <si>
    <t>支  給  金  額  ④</t>
    <rPh sb="0" eb="1">
      <t>シ</t>
    </rPh>
    <rPh sb="3" eb="4">
      <t>キュウ</t>
    </rPh>
    <rPh sb="6" eb="7">
      <t>キン</t>
    </rPh>
    <rPh sb="9" eb="10">
      <t>ガク</t>
    </rPh>
    <phoneticPr fontId="4"/>
  </si>
  <si>
    <t>月別等</t>
    <rPh sb="0" eb="1">
      <t>ツキ</t>
    </rPh>
    <rPh sb="1" eb="2">
      <t>ベツ</t>
    </rPh>
    <rPh sb="2" eb="3">
      <t>トウ</t>
    </rPh>
    <phoneticPr fontId="4"/>
  </si>
  <si>
    <t>月　　　　　　　　　　　　別</t>
    <phoneticPr fontId="4"/>
  </si>
  <si>
    <t>（注）受給者実人員の年度別及び安定所別は月平均。</t>
    <phoneticPr fontId="4"/>
  </si>
  <si>
    <t>（３）失業給付金支給状況【特定受給資格者（基本手当基本分）】</t>
    <rPh sb="13" eb="15">
      <t>トクテイ</t>
    </rPh>
    <rPh sb="15" eb="17">
      <t>ジュキュウ</t>
    </rPh>
    <rPh sb="17" eb="20">
      <t>シカクシャ</t>
    </rPh>
    <rPh sb="21" eb="23">
      <t>キホン</t>
    </rPh>
    <rPh sb="23" eb="25">
      <t>テアテ</t>
    </rPh>
    <rPh sb="25" eb="27">
      <t>キホン</t>
    </rPh>
    <rPh sb="27" eb="28">
      <t>ブン</t>
    </rPh>
    <phoneticPr fontId="4"/>
  </si>
  <si>
    <t>特  　定  　受　  給  　資  　格  　者　(　基　本　手　当　基　本　分　)</t>
    <rPh sb="0" eb="1">
      <t>トク</t>
    </rPh>
    <rPh sb="4" eb="5">
      <t>サダム</t>
    </rPh>
    <rPh sb="8" eb="9">
      <t>ウケ</t>
    </rPh>
    <rPh sb="12" eb="13">
      <t>キュウ</t>
    </rPh>
    <rPh sb="16" eb="17">
      <t>シ</t>
    </rPh>
    <rPh sb="20" eb="21">
      <t>カク</t>
    </rPh>
    <rPh sb="24" eb="25">
      <t>モノ</t>
    </rPh>
    <rPh sb="28" eb="29">
      <t>モト</t>
    </rPh>
    <rPh sb="30" eb="31">
      <t>ホン</t>
    </rPh>
    <rPh sb="32" eb="33">
      <t>テ</t>
    </rPh>
    <rPh sb="34" eb="35">
      <t>トウ</t>
    </rPh>
    <rPh sb="36" eb="37">
      <t>モト</t>
    </rPh>
    <rPh sb="38" eb="39">
      <t>ホン</t>
    </rPh>
    <rPh sb="40" eb="41">
      <t>ブン</t>
    </rPh>
    <phoneticPr fontId="4"/>
  </si>
  <si>
    <t>支   給   金   額</t>
    <rPh sb="0" eb="1">
      <t>シ</t>
    </rPh>
    <rPh sb="4" eb="5">
      <t>キュウ</t>
    </rPh>
    <rPh sb="8" eb="9">
      <t>キン</t>
    </rPh>
    <rPh sb="12" eb="13">
      <t>ガク</t>
    </rPh>
    <phoneticPr fontId="4"/>
  </si>
  <si>
    <t>比率</t>
    <rPh sb="0" eb="2">
      <t>ヒリツ</t>
    </rPh>
    <phoneticPr fontId="4"/>
  </si>
  <si>
    <t>―</t>
    <phoneticPr fontId="4"/>
  </si>
  <si>
    <t>比率は基本手当基本分全数に対する特定受給資格者の割合。</t>
    <rPh sb="0" eb="2">
      <t>ヒリツ</t>
    </rPh>
    <rPh sb="3" eb="5">
      <t>キホン</t>
    </rPh>
    <rPh sb="5" eb="7">
      <t>テアテ</t>
    </rPh>
    <rPh sb="7" eb="9">
      <t>キホン</t>
    </rPh>
    <rPh sb="9" eb="10">
      <t>ブン</t>
    </rPh>
    <rPh sb="10" eb="12">
      <t>ゼンスウ</t>
    </rPh>
    <rPh sb="13" eb="14">
      <t>タイ</t>
    </rPh>
    <rPh sb="16" eb="18">
      <t>トクテイ</t>
    </rPh>
    <rPh sb="18" eb="20">
      <t>ジュキュウ</t>
    </rPh>
    <rPh sb="20" eb="22">
      <t>シカク</t>
    </rPh>
    <rPh sb="22" eb="23">
      <t>シャ</t>
    </rPh>
    <rPh sb="24" eb="26">
      <t>ワリアイ</t>
    </rPh>
    <phoneticPr fontId="4"/>
  </si>
  <si>
    <t>（４）失業給付金支給状況【基本手当延長分】</t>
    <rPh sb="13" eb="15">
      <t>キホン</t>
    </rPh>
    <rPh sb="15" eb="17">
      <t>テアテ</t>
    </rPh>
    <rPh sb="17" eb="19">
      <t>エンチョウ</t>
    </rPh>
    <rPh sb="19" eb="20">
      <t>ブン</t>
    </rPh>
    <phoneticPr fontId="4"/>
  </si>
  <si>
    <t>(金額単位：千円)</t>
    <phoneticPr fontId="4"/>
  </si>
  <si>
    <t>基　　　本　　　手　　　当　　　延　　　長　　　分</t>
    <rPh sb="0" eb="5">
      <t>キホン</t>
    </rPh>
    <rPh sb="8" eb="13">
      <t>テアテ</t>
    </rPh>
    <rPh sb="16" eb="21">
      <t>エンチョウ</t>
    </rPh>
    <rPh sb="24" eb="25">
      <t>ブン</t>
    </rPh>
    <phoneticPr fontId="4"/>
  </si>
  <si>
    <t>個　別　延　長　給　付</t>
    <rPh sb="0" eb="3">
      <t>コベツ</t>
    </rPh>
    <rPh sb="4" eb="7">
      <t>エンチョウ</t>
    </rPh>
    <rPh sb="8" eb="11">
      <t>キュウフ</t>
    </rPh>
    <phoneticPr fontId="4"/>
  </si>
  <si>
    <t>訓　練　延　長　給　付</t>
    <rPh sb="0" eb="3">
      <t>クンレン</t>
    </rPh>
    <rPh sb="4" eb="7">
      <t>エンチョウ</t>
    </rPh>
    <rPh sb="8" eb="11">
      <t>キュウフ</t>
    </rPh>
    <phoneticPr fontId="4"/>
  </si>
  <si>
    <t>月別等</t>
    <phoneticPr fontId="4"/>
  </si>
  <si>
    <t>⑤</t>
    <phoneticPr fontId="4"/>
  </si>
  <si>
    <t>新　規</t>
    <rPh sb="0" eb="3">
      <t>シンキ</t>
    </rPh>
    <phoneticPr fontId="4"/>
  </si>
  <si>
    <t>受給者</t>
    <phoneticPr fontId="4"/>
  </si>
  <si>
    <t>支給金額</t>
    <rPh sb="0" eb="2">
      <t>シキュウ</t>
    </rPh>
    <rPh sb="2" eb="4">
      <t>キンガク</t>
    </rPh>
    <phoneticPr fontId="4"/>
  </si>
  <si>
    <t>支　給</t>
    <rPh sb="0" eb="1">
      <t>ササ</t>
    </rPh>
    <rPh sb="2" eb="3">
      <t>キュウ</t>
    </rPh>
    <phoneticPr fontId="4"/>
  </si>
  <si>
    <t>支　給</t>
    <rPh sb="0" eb="3">
      <t>シキュウ</t>
    </rPh>
    <phoneticPr fontId="4"/>
  </si>
  <si>
    <t>（⑥＋⑦）</t>
    <phoneticPr fontId="4"/>
  </si>
  <si>
    <t>受給者</t>
    <rPh sb="0" eb="3">
      <t>ジュキュウシャ</t>
    </rPh>
    <phoneticPr fontId="4"/>
  </si>
  <si>
    <t>実人員</t>
    <rPh sb="0" eb="1">
      <t>ジツ</t>
    </rPh>
    <rPh sb="1" eb="3">
      <t>ジンイン</t>
    </rPh>
    <phoneticPr fontId="4"/>
  </si>
  <si>
    <t xml:space="preserve"> ⑥</t>
    <phoneticPr fontId="4"/>
  </si>
  <si>
    <t>終了者</t>
    <rPh sb="0" eb="2">
      <t>シュウリョウ</t>
    </rPh>
    <rPh sb="2" eb="3">
      <t>モノ</t>
    </rPh>
    <phoneticPr fontId="4"/>
  </si>
  <si>
    <t xml:space="preserve"> ⑦</t>
    <phoneticPr fontId="4"/>
  </si>
  <si>
    <t>令和元年度</t>
    <rPh sb="0" eb="2">
      <t>レイワ</t>
    </rPh>
    <rPh sb="2" eb="4">
      <t>ガンネン</t>
    </rPh>
    <rPh sb="3" eb="4">
      <t>ネン</t>
    </rPh>
    <phoneticPr fontId="4"/>
  </si>
  <si>
    <t>（５）失業給付金支給状況【技能習得手当・寄宿手当・傷病手当・高年齢求職者給付金】</t>
    <rPh sb="13" eb="15">
      <t>ギノウ</t>
    </rPh>
    <rPh sb="15" eb="17">
      <t>シュウトク</t>
    </rPh>
    <rPh sb="17" eb="19">
      <t>テアテ</t>
    </rPh>
    <rPh sb="20" eb="22">
      <t>キシュク</t>
    </rPh>
    <rPh sb="22" eb="24">
      <t>テアテ</t>
    </rPh>
    <rPh sb="25" eb="27">
      <t>ショウビョウ</t>
    </rPh>
    <rPh sb="27" eb="29">
      <t>テアテ</t>
    </rPh>
    <rPh sb="30" eb="33">
      <t>コウネンレイ</t>
    </rPh>
    <rPh sb="33" eb="36">
      <t>キュウショクシャ</t>
    </rPh>
    <rPh sb="36" eb="39">
      <t>キュウフキン</t>
    </rPh>
    <phoneticPr fontId="4"/>
  </si>
  <si>
    <t>技能習得手当</t>
    <rPh sb="0" eb="2">
      <t>ギノウ</t>
    </rPh>
    <rPh sb="2" eb="3">
      <t>ナラ</t>
    </rPh>
    <rPh sb="3" eb="4">
      <t>トク</t>
    </rPh>
    <rPh sb="4" eb="6">
      <t>テアテ</t>
    </rPh>
    <phoneticPr fontId="4"/>
  </si>
  <si>
    <t>寄 宿 手 当</t>
    <rPh sb="0" eb="3">
      <t>キシュク</t>
    </rPh>
    <rPh sb="4" eb="7">
      <t>テアテ</t>
    </rPh>
    <phoneticPr fontId="4"/>
  </si>
  <si>
    <t>傷　病　手　当</t>
    <rPh sb="0" eb="1">
      <t>キズ</t>
    </rPh>
    <rPh sb="2" eb="3">
      <t>ビョウ</t>
    </rPh>
    <rPh sb="4" eb="7">
      <t>テアテ</t>
    </rPh>
    <phoneticPr fontId="4"/>
  </si>
  <si>
    <t>高年齢求職者給付金</t>
    <rPh sb="0" eb="3">
      <t>コウネンレイ</t>
    </rPh>
    <rPh sb="3" eb="6">
      <t>キュウショクシャ</t>
    </rPh>
    <rPh sb="6" eb="8">
      <t>キュウフ</t>
    </rPh>
    <rPh sb="8" eb="9">
      <t>キン</t>
    </rPh>
    <phoneticPr fontId="4"/>
  </si>
  <si>
    <t>受 講 手 当</t>
    <rPh sb="0" eb="3">
      <t>ジュコウ</t>
    </rPh>
    <rPh sb="4" eb="7">
      <t>テアテ</t>
    </rPh>
    <phoneticPr fontId="4"/>
  </si>
  <si>
    <t>受給者
実人員</t>
    <rPh sb="0" eb="2">
      <t>ジュキュウ</t>
    </rPh>
    <rPh sb="2" eb="3">
      <t>モノ</t>
    </rPh>
    <rPh sb="4" eb="5">
      <t>ジツ</t>
    </rPh>
    <rPh sb="5" eb="7">
      <t>ジンイン</t>
    </rPh>
    <phoneticPr fontId="4"/>
  </si>
  <si>
    <t>支　給
金　額</t>
    <rPh sb="0" eb="1">
      <t>ササ</t>
    </rPh>
    <rPh sb="2" eb="3">
      <t>キュウ</t>
    </rPh>
    <rPh sb="4" eb="5">
      <t>キン</t>
    </rPh>
    <rPh sb="6" eb="7">
      <t>ガク</t>
    </rPh>
    <phoneticPr fontId="4"/>
  </si>
  <si>
    <t>初回受給者数</t>
    <rPh sb="0" eb="2">
      <t>ショカイ</t>
    </rPh>
    <rPh sb="2" eb="4">
      <t>ジュキュウ</t>
    </rPh>
    <rPh sb="4" eb="5">
      <t>モノ</t>
    </rPh>
    <rPh sb="5" eb="6">
      <t>スウ</t>
    </rPh>
    <phoneticPr fontId="4"/>
  </si>
  <si>
    <t>受給資
格決定
件  数</t>
    <rPh sb="0" eb="2">
      <t>ジュキュウ</t>
    </rPh>
    <rPh sb="2" eb="3">
      <t>シ</t>
    </rPh>
    <rPh sb="4" eb="5">
      <t>カク</t>
    </rPh>
    <rPh sb="5" eb="7">
      <t>ケッテイ</t>
    </rPh>
    <rPh sb="8" eb="9">
      <t>ケン</t>
    </rPh>
    <rPh sb="11" eb="12">
      <t>カズ</t>
    </rPh>
    <phoneticPr fontId="4"/>
  </si>
  <si>
    <t>受　給
者　数</t>
    <rPh sb="0" eb="1">
      <t>ウケ</t>
    </rPh>
    <rPh sb="2" eb="3">
      <t>キュウ</t>
    </rPh>
    <rPh sb="4" eb="5">
      <t>モノ</t>
    </rPh>
    <rPh sb="6" eb="7">
      <t>スウ</t>
    </rPh>
    <phoneticPr fontId="4"/>
  </si>
  <si>
    <t>初回受
給者数</t>
    <rPh sb="0" eb="2">
      <t>ショカイ</t>
    </rPh>
    <rPh sb="2" eb="3">
      <t>ウケ</t>
    </rPh>
    <rPh sb="4" eb="5">
      <t>キュウ</t>
    </rPh>
    <rPh sb="5" eb="6">
      <t>シャ</t>
    </rPh>
    <rPh sb="6" eb="7">
      <t>スウ</t>
    </rPh>
    <phoneticPr fontId="4"/>
  </si>
  <si>
    <t>受給者
実人員</t>
    <rPh sb="4" eb="7">
      <t>ジツジンイン</t>
    </rPh>
    <phoneticPr fontId="4"/>
  </si>
  <si>
    <t>支給金額
⑧</t>
    <rPh sb="0" eb="2">
      <t>シキュウ</t>
    </rPh>
    <rPh sb="2" eb="4">
      <t>キンガク</t>
    </rPh>
    <phoneticPr fontId="4"/>
  </si>
  <si>
    <t>⑨</t>
    <phoneticPr fontId="4"/>
  </si>
  <si>
    <t>⑩</t>
    <phoneticPr fontId="4"/>
  </si>
  <si>
    <t>⑪</t>
    <phoneticPr fontId="4"/>
  </si>
  <si>
    <t>（６）失業給付金支給状況【特例一時金・日雇求職者給付・その他】</t>
    <rPh sb="13" eb="15">
      <t>トクレイ</t>
    </rPh>
    <rPh sb="15" eb="18">
      <t>イチジキン</t>
    </rPh>
    <rPh sb="19" eb="21">
      <t>ヒヤトイ</t>
    </rPh>
    <rPh sb="21" eb="24">
      <t>キュウショクシャ</t>
    </rPh>
    <rPh sb="24" eb="26">
      <t>キュウフ</t>
    </rPh>
    <rPh sb="29" eb="30">
      <t>タ</t>
    </rPh>
    <phoneticPr fontId="4"/>
  </si>
  <si>
    <t>特 　例 　一 　時 　金</t>
    <rPh sb="0" eb="4">
      <t>トクレイ</t>
    </rPh>
    <rPh sb="6" eb="10">
      <t>イチジ</t>
    </rPh>
    <rPh sb="12" eb="13">
      <t>キン</t>
    </rPh>
    <phoneticPr fontId="4"/>
  </si>
  <si>
    <t>日 雇 求 職 者 給 付</t>
    <rPh sb="0" eb="3">
      <t>ヒヤト</t>
    </rPh>
    <rPh sb="4" eb="9">
      <t>キュウショクシャ</t>
    </rPh>
    <rPh sb="10" eb="13">
      <t>キュウフ</t>
    </rPh>
    <phoneticPr fontId="4"/>
  </si>
  <si>
    <t>初回受給者のうち管内離職者数</t>
    <rPh sb="0" eb="2">
      <t>ショカイ</t>
    </rPh>
    <rPh sb="2" eb="4">
      <t>ジュキュウ</t>
    </rPh>
    <rPh sb="4" eb="5">
      <t>シャ</t>
    </rPh>
    <rPh sb="8" eb="10">
      <t>カンナイ</t>
    </rPh>
    <rPh sb="10" eb="13">
      <t>リショクシャ</t>
    </rPh>
    <rPh sb="13" eb="14">
      <t>スウ</t>
    </rPh>
    <phoneticPr fontId="4"/>
  </si>
  <si>
    <t>受給資格
決定件数</t>
    <rPh sb="0" eb="2">
      <t>ジュキュウ</t>
    </rPh>
    <rPh sb="2" eb="4">
      <t>シカク</t>
    </rPh>
    <rPh sb="5" eb="7">
      <t>ケッテイ</t>
    </rPh>
    <rPh sb="7" eb="9">
      <t>ケンスウ</t>
    </rPh>
    <phoneticPr fontId="4"/>
  </si>
  <si>
    <t>受給
者数</t>
    <rPh sb="0" eb="1">
      <t>ウケ</t>
    </rPh>
    <rPh sb="1" eb="2">
      <t>キュウ</t>
    </rPh>
    <rPh sb="3" eb="4">
      <t>シャ</t>
    </rPh>
    <rPh sb="4" eb="5">
      <t>スウ</t>
    </rPh>
    <phoneticPr fontId="4"/>
  </si>
  <si>
    <t>支給金額
⑫　　　　　</t>
    <rPh sb="0" eb="2">
      <t>シキュウ</t>
    </rPh>
    <rPh sb="2" eb="4">
      <t>キンガク</t>
    </rPh>
    <phoneticPr fontId="4"/>
  </si>
  <si>
    <t>受給者
実人員</t>
    <rPh sb="0" eb="2">
      <t>ジュキュウ</t>
    </rPh>
    <rPh sb="2" eb="3">
      <t>シャ</t>
    </rPh>
    <rPh sb="4" eb="7">
      <t>ジツジンイン</t>
    </rPh>
    <phoneticPr fontId="4"/>
  </si>
  <si>
    <t>支給金額
⑬　　　　　</t>
    <rPh sb="0" eb="2">
      <t>シキュウ</t>
    </rPh>
    <rPh sb="2" eb="4">
      <t>キンガク</t>
    </rPh>
    <phoneticPr fontId="4"/>
  </si>
  <si>
    <t>手帳交付件数</t>
    <rPh sb="0" eb="2">
      <t>テチョウ</t>
    </rPh>
    <rPh sb="2" eb="4">
      <t>コウフ</t>
    </rPh>
    <rPh sb="4" eb="6">
      <t>ケンスウ</t>
    </rPh>
    <phoneticPr fontId="4"/>
  </si>
  <si>
    <t>月別等</t>
  </si>
  <si>
    <t>－</t>
    <phoneticPr fontId="4"/>
  </si>
  <si>
    <t>（７）失業給付金支給状況【就職促進給付】</t>
    <rPh sb="13" eb="15">
      <t>シュウショク</t>
    </rPh>
    <rPh sb="15" eb="17">
      <t>ソクシン</t>
    </rPh>
    <rPh sb="17" eb="19">
      <t>キュウフ</t>
    </rPh>
    <phoneticPr fontId="4"/>
  </si>
  <si>
    <t>就　　　職　　　促　　　進　　　給　　　付</t>
    <rPh sb="0" eb="5">
      <t>シュウショク</t>
    </rPh>
    <rPh sb="8" eb="13">
      <t>ソクシン</t>
    </rPh>
    <rPh sb="16" eb="21">
      <t>キュウフ</t>
    </rPh>
    <phoneticPr fontId="4"/>
  </si>
  <si>
    <t>支給金額⑭</t>
    <rPh sb="0" eb="2">
      <t>シキュウ</t>
    </rPh>
    <rPh sb="2" eb="4">
      <t>キンガク</t>
    </rPh>
    <phoneticPr fontId="4"/>
  </si>
  <si>
    <t>常 用 就 職 支 度 手 当</t>
    <rPh sb="0" eb="1">
      <t>ツネ</t>
    </rPh>
    <rPh sb="2" eb="3">
      <t>ヨウ</t>
    </rPh>
    <rPh sb="4" eb="5">
      <t>シュウ</t>
    </rPh>
    <rPh sb="6" eb="7">
      <t>ショク</t>
    </rPh>
    <rPh sb="8" eb="9">
      <t>シ</t>
    </rPh>
    <rPh sb="10" eb="11">
      <t>ド</t>
    </rPh>
    <rPh sb="12" eb="13">
      <t>テ</t>
    </rPh>
    <rPh sb="14" eb="15">
      <t>トウ</t>
    </rPh>
    <phoneticPr fontId="4"/>
  </si>
  <si>
    <t>再 　就　 職　 手 　当</t>
    <rPh sb="0" eb="1">
      <t>サイ</t>
    </rPh>
    <rPh sb="3" eb="4">
      <t>シュウ</t>
    </rPh>
    <rPh sb="6" eb="7">
      <t>ショク</t>
    </rPh>
    <rPh sb="9" eb="10">
      <t>テ</t>
    </rPh>
    <rPh sb="12" eb="13">
      <t>トウ</t>
    </rPh>
    <phoneticPr fontId="4"/>
  </si>
  <si>
    <t>就 業 促 進 定 着 手 当</t>
    <rPh sb="0" eb="1">
      <t>シュウ</t>
    </rPh>
    <rPh sb="2" eb="3">
      <t>ギョウ</t>
    </rPh>
    <rPh sb="4" eb="5">
      <t>ソク</t>
    </rPh>
    <rPh sb="6" eb="7">
      <t>シン</t>
    </rPh>
    <rPh sb="8" eb="9">
      <t>サダム</t>
    </rPh>
    <rPh sb="10" eb="11">
      <t>キ</t>
    </rPh>
    <rPh sb="12" eb="13">
      <t>テ</t>
    </rPh>
    <rPh sb="14" eb="15">
      <t>トウ</t>
    </rPh>
    <phoneticPr fontId="4"/>
  </si>
  <si>
    <t>(⑮+⑯+⑰+⑱</t>
    <phoneticPr fontId="4"/>
  </si>
  <si>
    <t>支給人員</t>
    <rPh sb="0" eb="2">
      <t>シキュウ</t>
    </rPh>
    <rPh sb="2" eb="4">
      <t>ジンイン</t>
    </rPh>
    <phoneticPr fontId="4"/>
  </si>
  <si>
    <t>支給金額
⑮</t>
    <rPh sb="0" eb="2">
      <t>シキュウ</t>
    </rPh>
    <rPh sb="2" eb="4">
      <t>キンガク</t>
    </rPh>
    <phoneticPr fontId="4"/>
  </si>
  <si>
    <t>支給金額
⑯</t>
    <rPh sb="0" eb="2">
      <t>シキュウ</t>
    </rPh>
    <rPh sb="2" eb="4">
      <t>キンガク</t>
    </rPh>
    <phoneticPr fontId="4"/>
  </si>
  <si>
    <t>支給金額
⑰</t>
    <rPh sb="0" eb="2">
      <t>シキュウ</t>
    </rPh>
    <rPh sb="2" eb="4">
      <t>キンガク</t>
    </rPh>
    <phoneticPr fontId="4"/>
  </si>
  <si>
    <t>⑲+⑳+㉑+㉒)</t>
    <phoneticPr fontId="4"/>
  </si>
  <si>
    <t xml:space="preserve">　 項 目 </t>
    <phoneticPr fontId="4"/>
  </si>
  <si>
    <t>就　 　職　　 促　　 進　　 給　　 付</t>
    <rPh sb="0" eb="1">
      <t>シュウ</t>
    </rPh>
    <rPh sb="4" eb="5">
      <t>ショク</t>
    </rPh>
    <rPh sb="8" eb="9">
      <t>ソク</t>
    </rPh>
    <rPh sb="12" eb="13">
      <t>シン</t>
    </rPh>
    <rPh sb="16" eb="17">
      <t>キュウ</t>
    </rPh>
    <rPh sb="20" eb="21">
      <t>ツキ</t>
    </rPh>
    <phoneticPr fontId="33"/>
  </si>
  <si>
    <t>就  業  手  当</t>
    <rPh sb="0" eb="1">
      <t>シュウ</t>
    </rPh>
    <rPh sb="3" eb="4">
      <t>ギョウ</t>
    </rPh>
    <rPh sb="6" eb="7">
      <t>テ</t>
    </rPh>
    <rPh sb="9" eb="10">
      <t>トウ</t>
    </rPh>
    <phoneticPr fontId="4"/>
  </si>
  <si>
    <t>移    転    費</t>
    <rPh sb="0" eb="1">
      <t>ワタル</t>
    </rPh>
    <rPh sb="5" eb="6">
      <t>テン</t>
    </rPh>
    <rPh sb="10" eb="11">
      <t>ヒ</t>
    </rPh>
    <phoneticPr fontId="4"/>
  </si>
  <si>
    <t>求 職 活 動 支 援 費</t>
    <rPh sb="0" eb="1">
      <t>モトム</t>
    </rPh>
    <rPh sb="2" eb="3">
      <t>ショク</t>
    </rPh>
    <rPh sb="4" eb="5">
      <t>カツ</t>
    </rPh>
    <rPh sb="6" eb="7">
      <t>ドウ</t>
    </rPh>
    <rPh sb="8" eb="9">
      <t>シ</t>
    </rPh>
    <rPh sb="10" eb="11">
      <t>エン</t>
    </rPh>
    <rPh sb="12" eb="13">
      <t>ヒ</t>
    </rPh>
    <phoneticPr fontId="4"/>
  </si>
  <si>
    <t>広域求職活動</t>
    <rPh sb="0" eb="2">
      <t>コウイキ</t>
    </rPh>
    <rPh sb="2" eb="4">
      <t>キュウショク</t>
    </rPh>
    <rPh sb="4" eb="6">
      <t>カツドウ</t>
    </rPh>
    <phoneticPr fontId="33"/>
  </si>
  <si>
    <t>短期訓練</t>
    <rPh sb="0" eb="2">
      <t>タンキ</t>
    </rPh>
    <rPh sb="2" eb="4">
      <t>クンレン</t>
    </rPh>
    <phoneticPr fontId="33"/>
  </si>
  <si>
    <t>役　　務</t>
    <rPh sb="0" eb="1">
      <t>ヤク</t>
    </rPh>
    <rPh sb="3" eb="4">
      <t>ツトム</t>
    </rPh>
    <phoneticPr fontId="33"/>
  </si>
  <si>
    <t>受給者
実人員</t>
    <rPh sb="0" eb="3">
      <t>ジュキュウシャ</t>
    </rPh>
    <rPh sb="4" eb="5">
      <t>ジツ</t>
    </rPh>
    <rPh sb="5" eb="7">
      <t>ジンイン</t>
    </rPh>
    <phoneticPr fontId="4"/>
  </si>
  <si>
    <t>支給
金額⑱</t>
    <rPh sb="0" eb="2">
      <t>シキュウ</t>
    </rPh>
    <rPh sb="3" eb="5">
      <t>キンガク</t>
    </rPh>
    <phoneticPr fontId="4"/>
  </si>
  <si>
    <t>支給
金額⑲</t>
    <rPh sb="0" eb="1">
      <t>ササ</t>
    </rPh>
    <rPh sb="1" eb="2">
      <t>キュウ</t>
    </rPh>
    <rPh sb="3" eb="5">
      <t>キンガク</t>
    </rPh>
    <phoneticPr fontId="4"/>
  </si>
  <si>
    <t>支給
金額⑳</t>
    <rPh sb="0" eb="2">
      <t>シキュウ</t>
    </rPh>
    <rPh sb="3" eb="5">
      <t>キンガク</t>
    </rPh>
    <phoneticPr fontId="4"/>
  </si>
  <si>
    <t>支給
金額㉑</t>
    <rPh sb="0" eb="2">
      <t>シキュウ</t>
    </rPh>
    <rPh sb="3" eb="5">
      <t>キンガク</t>
    </rPh>
    <phoneticPr fontId="4"/>
  </si>
  <si>
    <t>支給
金額㉒</t>
    <rPh sb="0" eb="2">
      <t>シキュウ</t>
    </rPh>
    <rPh sb="3" eb="5">
      <t>キンガク</t>
    </rPh>
    <phoneticPr fontId="4"/>
  </si>
  <si>
    <t>（注）受給者実人員の年度別及び安定所別は月平均。</t>
    <rPh sb="1" eb="2">
      <t>チュウ</t>
    </rPh>
    <rPh sb="3" eb="6">
      <t>ジュキュウシャ</t>
    </rPh>
    <rPh sb="6" eb="7">
      <t>ジツ</t>
    </rPh>
    <rPh sb="7" eb="9">
      <t>ジンイン</t>
    </rPh>
    <rPh sb="10" eb="12">
      <t>ネンド</t>
    </rPh>
    <rPh sb="12" eb="13">
      <t>ベツ</t>
    </rPh>
    <rPh sb="13" eb="14">
      <t>オヨ</t>
    </rPh>
    <rPh sb="15" eb="17">
      <t>アンテイ</t>
    </rPh>
    <rPh sb="17" eb="18">
      <t>ジョ</t>
    </rPh>
    <rPh sb="18" eb="19">
      <t>ベツ</t>
    </rPh>
    <rPh sb="20" eb="23">
      <t>ツキヘイキン</t>
    </rPh>
    <phoneticPr fontId="4"/>
  </si>
  <si>
    <t>　    求職活動支援費のうち「短期訓練受講費」と「求職活動関係役務利用費」については平成29年１月より施行。</t>
    <rPh sb="5" eb="7">
      <t>キュウショク</t>
    </rPh>
    <rPh sb="7" eb="9">
      <t>カツドウ</t>
    </rPh>
    <rPh sb="9" eb="11">
      <t>シエン</t>
    </rPh>
    <rPh sb="11" eb="12">
      <t>ヒ</t>
    </rPh>
    <rPh sb="16" eb="18">
      <t>タンキ</t>
    </rPh>
    <rPh sb="18" eb="20">
      <t>クンレン</t>
    </rPh>
    <rPh sb="20" eb="22">
      <t>ジュコウ</t>
    </rPh>
    <rPh sb="22" eb="23">
      <t>ヒ</t>
    </rPh>
    <rPh sb="26" eb="28">
      <t>キュウショク</t>
    </rPh>
    <rPh sb="28" eb="30">
      <t>カツドウ</t>
    </rPh>
    <rPh sb="30" eb="32">
      <t>カンケイ</t>
    </rPh>
    <rPh sb="32" eb="34">
      <t>エキム</t>
    </rPh>
    <rPh sb="34" eb="36">
      <t>リヨウ</t>
    </rPh>
    <rPh sb="36" eb="37">
      <t>ヒ</t>
    </rPh>
    <phoneticPr fontId="33"/>
  </si>
  <si>
    <t>（７）失業保険金支給状況【就職促進給付】②</t>
    <rPh sb="3" eb="5">
      <t>シツギョウ</t>
    </rPh>
    <rPh sb="5" eb="7">
      <t>ホケン</t>
    </rPh>
    <rPh sb="7" eb="8">
      <t>キン</t>
    </rPh>
    <rPh sb="8" eb="10">
      <t>シキュウ</t>
    </rPh>
    <rPh sb="10" eb="12">
      <t>ジョウキョウ</t>
    </rPh>
    <rPh sb="13" eb="15">
      <t>シュウショク</t>
    </rPh>
    <rPh sb="15" eb="17">
      <t>ソクシン</t>
    </rPh>
    <rPh sb="17" eb="19">
      <t>キュウフ</t>
    </rPh>
    <phoneticPr fontId="3"/>
  </si>
  <si>
    <t>（８）産業別一般被保険者求職者給付状況</t>
    <rPh sb="3" eb="6">
      <t>サンギョウベツ</t>
    </rPh>
    <rPh sb="6" eb="8">
      <t>イッパン</t>
    </rPh>
    <rPh sb="8" eb="12">
      <t>ヒホケンシャ</t>
    </rPh>
    <rPh sb="12" eb="15">
      <t>キュウショクシャ</t>
    </rPh>
    <rPh sb="15" eb="17">
      <t>キュウフ</t>
    </rPh>
    <rPh sb="17" eb="19">
      <t>ジョウキョウ</t>
    </rPh>
    <phoneticPr fontId="4"/>
  </si>
  <si>
    <t>項　目</t>
    <rPh sb="0" eb="3">
      <t>コウモク</t>
    </rPh>
    <phoneticPr fontId="4"/>
  </si>
  <si>
    <t>初回受給者数</t>
    <rPh sb="0" eb="2">
      <t>ショカイ</t>
    </rPh>
    <rPh sb="2" eb="5">
      <t>ジュキュウシャ</t>
    </rPh>
    <rPh sb="5" eb="6">
      <t>スウ</t>
    </rPh>
    <phoneticPr fontId="4"/>
  </si>
  <si>
    <r>
      <t>印刷</t>
    </r>
    <r>
      <rPr>
        <sz val="11"/>
        <color theme="1"/>
        <rFont val="游ゴシック"/>
        <family val="2"/>
        <scheme val="minor"/>
      </rPr>
      <t>・同関連業</t>
    </r>
    <rPh sb="0" eb="2">
      <t>インサツ</t>
    </rPh>
    <rPh sb="3" eb="4">
      <t>ドウ</t>
    </rPh>
    <rPh sb="4" eb="6">
      <t>カンレン</t>
    </rPh>
    <rPh sb="6" eb="7">
      <t>ギョウ</t>
    </rPh>
    <phoneticPr fontId="4"/>
  </si>
  <si>
    <t>卸 売，小売業</t>
    <phoneticPr fontId="4"/>
  </si>
  <si>
    <t>金  融,保 険 業</t>
    <phoneticPr fontId="4"/>
  </si>
  <si>
    <t>（注）受給者実人員は月平均。</t>
    <rPh sb="1" eb="2">
      <t>チュウ</t>
    </rPh>
    <rPh sb="3" eb="6">
      <t>ジュキュウシャ</t>
    </rPh>
    <rPh sb="6" eb="7">
      <t>ジツ</t>
    </rPh>
    <rPh sb="7" eb="9">
      <t>ジンイン</t>
    </rPh>
    <rPh sb="10" eb="11">
      <t>ツキ</t>
    </rPh>
    <rPh sb="11" eb="13">
      <t>ヘイキン</t>
    </rPh>
    <phoneticPr fontId="4"/>
  </si>
  <si>
    <t>（９）産業別・安定所別一般被保険者求職者給付受給者実人員</t>
    <rPh sb="7" eb="9">
      <t>アンテイ</t>
    </rPh>
    <rPh sb="9" eb="10">
      <t>ショ</t>
    </rPh>
    <rPh sb="10" eb="11">
      <t>ベツ</t>
    </rPh>
    <rPh sb="22" eb="25">
      <t>ジュキュウシャ</t>
    </rPh>
    <rPh sb="25" eb="26">
      <t>ジツ</t>
    </rPh>
    <rPh sb="26" eb="28">
      <t>ジンイン</t>
    </rPh>
    <phoneticPr fontId="4"/>
  </si>
  <si>
    <t>安定所</t>
    <rPh sb="0" eb="3">
      <t>アンテイショ</t>
    </rPh>
    <phoneticPr fontId="4"/>
  </si>
  <si>
    <t>新 宮</t>
    <rPh sb="0" eb="1">
      <t>シン</t>
    </rPh>
    <rPh sb="2" eb="3">
      <t>ミヤ</t>
    </rPh>
    <phoneticPr fontId="4"/>
  </si>
  <si>
    <t>田 辺</t>
    <rPh sb="0" eb="1">
      <t>タ</t>
    </rPh>
    <rPh sb="2" eb="3">
      <t>ヘン</t>
    </rPh>
    <phoneticPr fontId="4"/>
  </si>
  <si>
    <t>御 坊</t>
    <rPh sb="0" eb="1">
      <t>オ</t>
    </rPh>
    <rPh sb="2" eb="3">
      <t>ボウ</t>
    </rPh>
    <phoneticPr fontId="4"/>
  </si>
  <si>
    <t>湯 浅</t>
    <rPh sb="0" eb="1">
      <t>ユ</t>
    </rPh>
    <rPh sb="2" eb="3">
      <t>アサ</t>
    </rPh>
    <phoneticPr fontId="4"/>
  </si>
  <si>
    <t>海 南</t>
    <rPh sb="0" eb="1">
      <t>ウミ</t>
    </rPh>
    <rPh sb="2" eb="3">
      <t>ミナミ</t>
    </rPh>
    <phoneticPr fontId="4"/>
  </si>
  <si>
    <t>橋 本</t>
    <rPh sb="0" eb="1">
      <t>ハシ</t>
    </rPh>
    <rPh sb="2" eb="3">
      <t>ホン</t>
    </rPh>
    <phoneticPr fontId="4"/>
  </si>
  <si>
    <t>和歌山
運輸
支局</t>
    <rPh sb="0" eb="3">
      <t>ワカヤマ</t>
    </rPh>
    <rPh sb="4" eb="6">
      <t>ウンユ</t>
    </rPh>
    <rPh sb="7" eb="9">
      <t>シキョク</t>
    </rPh>
    <phoneticPr fontId="4"/>
  </si>
  <si>
    <t>勝浦
海事
事務所</t>
    <rPh sb="0" eb="2">
      <t>カツウラ</t>
    </rPh>
    <rPh sb="3" eb="5">
      <t>カイジ</t>
    </rPh>
    <rPh sb="6" eb="9">
      <t>ジムショ</t>
    </rPh>
    <phoneticPr fontId="4"/>
  </si>
  <si>
    <t xml:space="preserve"> 産業別</t>
  </si>
  <si>
    <t>（10）産業別短期雇用特例被保険者給付状況</t>
    <rPh sb="7" eb="9">
      <t>タンキ</t>
    </rPh>
    <rPh sb="9" eb="11">
      <t>コヨウ</t>
    </rPh>
    <rPh sb="11" eb="13">
      <t>トクレイ</t>
    </rPh>
    <phoneticPr fontId="4"/>
  </si>
  <si>
    <t>項　目</t>
  </si>
  <si>
    <t>離職票交付枚数</t>
  </si>
  <si>
    <t>受給資格
決定件数</t>
    <phoneticPr fontId="4"/>
  </si>
  <si>
    <t>受 給 者 数</t>
    <rPh sb="0" eb="5">
      <t>ジュキュウシャ</t>
    </rPh>
    <rPh sb="6" eb="7">
      <t>スウ</t>
    </rPh>
    <phoneticPr fontId="4"/>
  </si>
  <si>
    <t>支 給 金 額</t>
    <rPh sb="0" eb="3">
      <t>シキュウ</t>
    </rPh>
    <rPh sb="4" eb="7">
      <t>キンガク</t>
    </rPh>
    <phoneticPr fontId="4"/>
  </si>
  <si>
    <t>（11）産業別・安定所別特例一時金受給者数</t>
    <rPh sb="12" eb="14">
      <t>トクレイ</t>
    </rPh>
    <rPh sb="14" eb="17">
      <t>イチジキン</t>
    </rPh>
    <rPh sb="20" eb="21">
      <t>スウ</t>
    </rPh>
    <phoneticPr fontId="4"/>
  </si>
  <si>
    <t>合 計</t>
    <rPh sb="0" eb="1">
      <t>ゴウ</t>
    </rPh>
    <rPh sb="2" eb="3">
      <t>ケイ</t>
    </rPh>
    <phoneticPr fontId="4"/>
  </si>
  <si>
    <t>第６表　雇用保険給付状況</t>
    <phoneticPr fontId="33"/>
  </si>
  <si>
    <t>（12）給付制限（一般求職者給付）</t>
    <rPh sb="4" eb="6">
      <t>キュウフ</t>
    </rPh>
    <rPh sb="6" eb="8">
      <t>セイゲン</t>
    </rPh>
    <rPh sb="9" eb="11">
      <t>イッパン</t>
    </rPh>
    <rPh sb="11" eb="13">
      <t>キュウショク</t>
    </rPh>
    <rPh sb="13" eb="14">
      <t>シャ</t>
    </rPh>
    <rPh sb="14" eb="16">
      <t>キュウフ</t>
    </rPh>
    <phoneticPr fontId="4"/>
  </si>
  <si>
    <t xml:space="preserve">　 項　目 </t>
    <phoneticPr fontId="33"/>
  </si>
  <si>
    <t>給 　　　付　　　 制　　　 限　　　 件　　　 数</t>
    <rPh sb="0" eb="1">
      <t>キュウ</t>
    </rPh>
    <rPh sb="5" eb="6">
      <t>ヅケ</t>
    </rPh>
    <rPh sb="10" eb="11">
      <t>セイ</t>
    </rPh>
    <rPh sb="15" eb="16">
      <t>キリ</t>
    </rPh>
    <rPh sb="20" eb="21">
      <t>ケン</t>
    </rPh>
    <rPh sb="25" eb="26">
      <t>カズ</t>
    </rPh>
    <phoneticPr fontId="4"/>
  </si>
  <si>
    <t>離　職　理　由</t>
    <rPh sb="0" eb="1">
      <t>リ</t>
    </rPh>
    <rPh sb="2" eb="3">
      <t>ショク</t>
    </rPh>
    <rPh sb="4" eb="5">
      <t>リ</t>
    </rPh>
    <rPh sb="6" eb="7">
      <t>ヨシ</t>
    </rPh>
    <phoneticPr fontId="4"/>
  </si>
  <si>
    <t>就　職
拒　否</t>
    <rPh sb="0" eb="1">
      <t>ジュ</t>
    </rPh>
    <rPh sb="2" eb="3">
      <t>ショク</t>
    </rPh>
    <rPh sb="4" eb="5">
      <t>コバ</t>
    </rPh>
    <rPh sb="6" eb="7">
      <t>イナ</t>
    </rPh>
    <phoneticPr fontId="4"/>
  </si>
  <si>
    <t>職 業 訓 練
拒     　否</t>
    <rPh sb="0" eb="1">
      <t>ショク</t>
    </rPh>
    <rPh sb="2" eb="3">
      <t>ギョウ</t>
    </rPh>
    <rPh sb="4" eb="5">
      <t>クン</t>
    </rPh>
    <rPh sb="6" eb="7">
      <t>ネリ</t>
    </rPh>
    <rPh sb="8" eb="9">
      <t>コバ</t>
    </rPh>
    <rPh sb="15" eb="16">
      <t>イナ</t>
    </rPh>
    <phoneticPr fontId="4"/>
  </si>
  <si>
    <t>職 業 指 導
拒　　   否</t>
    <rPh sb="0" eb="1">
      <t>ショク</t>
    </rPh>
    <rPh sb="2" eb="3">
      <t>ギョウ</t>
    </rPh>
    <rPh sb="4" eb="5">
      <t>ユビ</t>
    </rPh>
    <rPh sb="6" eb="7">
      <t>シルベ</t>
    </rPh>
    <rPh sb="8" eb="9">
      <t>コバ</t>
    </rPh>
    <rPh sb="14" eb="15">
      <t>イナ</t>
    </rPh>
    <phoneticPr fontId="4"/>
  </si>
  <si>
    <t>　月別等</t>
    <rPh sb="1" eb="2">
      <t>ツキ</t>
    </rPh>
    <rPh sb="2" eb="3">
      <t>ベツ</t>
    </rPh>
    <rPh sb="3" eb="4">
      <t>トウ</t>
    </rPh>
    <phoneticPr fontId="33"/>
  </si>
  <si>
    <t>自己都合</t>
    <rPh sb="0" eb="2">
      <t>ジコ</t>
    </rPh>
    <rPh sb="2" eb="4">
      <t>ツゴウ</t>
    </rPh>
    <phoneticPr fontId="4"/>
  </si>
  <si>
    <t>重責解雇</t>
    <rPh sb="0" eb="2">
      <t>ジュウセキ</t>
    </rPh>
    <rPh sb="2" eb="4">
      <t>カイコ</t>
    </rPh>
    <phoneticPr fontId="4"/>
  </si>
  <si>
    <t>平成28年度</t>
  </si>
  <si>
    <t>令和元年度</t>
    <rPh sb="0" eb="2">
      <t>レイワ</t>
    </rPh>
    <rPh sb="2" eb="3">
      <t>ガン</t>
    </rPh>
    <phoneticPr fontId="33"/>
  </si>
  <si>
    <t>5月</t>
    <phoneticPr fontId="33"/>
  </si>
  <si>
    <t>　うち串本（出）</t>
    <rPh sb="6" eb="7">
      <t>シュツ</t>
    </rPh>
    <phoneticPr fontId="4"/>
  </si>
  <si>
    <t>御坊</t>
    <rPh sb="0" eb="2">
      <t>ゴボウ</t>
    </rPh>
    <phoneticPr fontId="33"/>
  </si>
  <si>
    <t>湯浅</t>
    <rPh sb="0" eb="2">
      <t>ユアサ</t>
    </rPh>
    <phoneticPr fontId="33"/>
  </si>
  <si>
    <t>海南</t>
    <rPh sb="0" eb="2">
      <t>カイナン</t>
    </rPh>
    <phoneticPr fontId="33"/>
  </si>
  <si>
    <t>橋本</t>
    <rPh sb="0" eb="2">
      <t>ハシモト</t>
    </rPh>
    <phoneticPr fontId="33"/>
  </si>
  <si>
    <t>和歌山
運輸支局</t>
    <rPh sb="0" eb="3">
      <t>ワカヤマ</t>
    </rPh>
    <rPh sb="4" eb="6">
      <t>ウンユ</t>
    </rPh>
    <rPh sb="6" eb="8">
      <t>シキョク</t>
    </rPh>
    <phoneticPr fontId="33"/>
  </si>
  <si>
    <t>勝浦
海事事務所</t>
    <rPh sb="0" eb="2">
      <t>カツウラ</t>
    </rPh>
    <rPh sb="3" eb="5">
      <t>カイジ</t>
    </rPh>
    <rPh sb="5" eb="8">
      <t>ジムショ</t>
    </rPh>
    <phoneticPr fontId="33"/>
  </si>
  <si>
    <t>（13）雇用継続給付支給状況【高年齢雇用継続給付】</t>
    <rPh sb="4" eb="6">
      <t>コヨウ</t>
    </rPh>
    <rPh sb="6" eb="8">
      <t>ケイゾク</t>
    </rPh>
    <rPh sb="15" eb="18">
      <t>コウネンレイ</t>
    </rPh>
    <rPh sb="18" eb="20">
      <t>コヨウ</t>
    </rPh>
    <rPh sb="20" eb="22">
      <t>ケイゾク</t>
    </rPh>
    <rPh sb="22" eb="24">
      <t>キュウフ</t>
    </rPh>
    <phoneticPr fontId="4"/>
  </si>
  <si>
    <t xml:space="preserve">  項 目 </t>
    <phoneticPr fontId="4"/>
  </si>
  <si>
    <t>高　　年　　齢　　雇　　用　　継　　続　　給　　付</t>
    <rPh sb="0" eb="7">
      <t>コウネンレイ</t>
    </rPh>
    <rPh sb="9" eb="13">
      <t>コヨウ</t>
    </rPh>
    <rPh sb="15" eb="19">
      <t>ケイゾク</t>
    </rPh>
    <rPh sb="21" eb="25">
      <t>キュウフ</t>
    </rPh>
    <phoneticPr fontId="4"/>
  </si>
  <si>
    <t>合 計</t>
    <rPh sb="0" eb="3">
      <t>ゴウケイ</t>
    </rPh>
    <phoneticPr fontId="4"/>
  </si>
  <si>
    <t>基　 本 　給 　付 　金</t>
    <rPh sb="0" eb="4">
      <t>キホン</t>
    </rPh>
    <rPh sb="6" eb="10">
      <t>キュウフ</t>
    </rPh>
    <rPh sb="12" eb="13">
      <t>キン</t>
    </rPh>
    <phoneticPr fontId="4"/>
  </si>
  <si>
    <t>再　就　職　給　付　金</t>
    <rPh sb="0" eb="1">
      <t>サイ</t>
    </rPh>
    <rPh sb="2" eb="3">
      <t>シュウ</t>
    </rPh>
    <rPh sb="4" eb="5">
      <t>ショク</t>
    </rPh>
    <rPh sb="6" eb="7">
      <t>キュウ</t>
    </rPh>
    <rPh sb="8" eb="9">
      <t>ヅケ</t>
    </rPh>
    <rPh sb="10" eb="11">
      <t>キン</t>
    </rPh>
    <phoneticPr fontId="4"/>
  </si>
  <si>
    <t>受給要
件確認
件  数</t>
    <rPh sb="0" eb="2">
      <t>ジュキュウ</t>
    </rPh>
    <rPh sb="2" eb="3">
      <t>ヨウ</t>
    </rPh>
    <rPh sb="4" eb="5">
      <t>ケン</t>
    </rPh>
    <rPh sb="5" eb="7">
      <t>カクニン</t>
    </rPh>
    <rPh sb="8" eb="9">
      <t>ケン</t>
    </rPh>
    <rPh sb="11" eb="12">
      <t>カズ</t>
    </rPh>
    <phoneticPr fontId="4"/>
  </si>
  <si>
    <t>受給
者数</t>
    <rPh sb="0" eb="2">
      <t>ジュキュウ</t>
    </rPh>
    <rPh sb="3" eb="4">
      <t>モノ</t>
    </rPh>
    <rPh sb="4" eb="5">
      <t>スウ</t>
    </rPh>
    <phoneticPr fontId="4"/>
  </si>
  <si>
    <t>支給
金額</t>
    <rPh sb="0" eb="2">
      <t>シキュウ</t>
    </rPh>
    <rPh sb="3" eb="5">
      <t>キンガク</t>
    </rPh>
    <phoneticPr fontId="4"/>
  </si>
  <si>
    <t>　月別等</t>
    <phoneticPr fontId="4"/>
  </si>
  <si>
    <t>　うち串本
      （出）</t>
    <rPh sb="13" eb="14">
      <t>シュツ</t>
    </rPh>
    <phoneticPr fontId="4"/>
  </si>
  <si>
    <t>（14）雇用継続給付支給状況【育児休業給付】</t>
    <rPh sb="4" eb="6">
      <t>コヨウ</t>
    </rPh>
    <rPh sb="6" eb="8">
      <t>ケイゾク</t>
    </rPh>
    <rPh sb="8" eb="10">
      <t>キュウフ</t>
    </rPh>
    <rPh sb="15" eb="17">
      <t>イクジ</t>
    </rPh>
    <rPh sb="17" eb="19">
      <t>キュウギョウ</t>
    </rPh>
    <rPh sb="19" eb="21">
      <t>キュウフ</t>
    </rPh>
    <phoneticPr fontId="4"/>
  </si>
  <si>
    <t xml:space="preserve">   項  目 </t>
    <phoneticPr fontId="4"/>
  </si>
  <si>
    <t>育　　児　　休　　業　　給　　付</t>
    <rPh sb="0" eb="4">
      <t>イクジ</t>
    </rPh>
    <rPh sb="6" eb="10">
      <t>キュウギョウ</t>
    </rPh>
    <rPh sb="12" eb="16">
      <t>キュウフ</t>
    </rPh>
    <phoneticPr fontId="4"/>
  </si>
  <si>
    <t>基　 本 　給 　付 　金</t>
    <rPh sb="0" eb="4">
      <t>キホン</t>
    </rPh>
    <rPh sb="6" eb="13">
      <t>キュウフキン</t>
    </rPh>
    <phoneticPr fontId="4"/>
  </si>
  <si>
    <t>職 場 復 帰 給 付 金</t>
    <rPh sb="0" eb="1">
      <t>ショク</t>
    </rPh>
    <rPh sb="2" eb="3">
      <t>バ</t>
    </rPh>
    <rPh sb="4" eb="7">
      <t>フッキ</t>
    </rPh>
    <rPh sb="8" eb="13">
      <t>キュウフキン</t>
    </rPh>
    <phoneticPr fontId="4"/>
  </si>
  <si>
    <t>受給要件
確認件数</t>
    <rPh sb="0" eb="2">
      <t>ジュキュウ</t>
    </rPh>
    <rPh sb="2" eb="4">
      <t>ヨウケン</t>
    </rPh>
    <rPh sb="5" eb="7">
      <t>カクニン</t>
    </rPh>
    <rPh sb="7" eb="9">
      <t>ケンスウ</t>
    </rPh>
    <phoneticPr fontId="4"/>
  </si>
  <si>
    <t>受給者数</t>
    <rPh sb="0" eb="3">
      <t>ジュキュウシャ</t>
    </rPh>
    <rPh sb="3" eb="4">
      <t>スウ</t>
    </rPh>
    <phoneticPr fontId="4"/>
  </si>
  <si>
    <t>受給者
実人員</t>
    <rPh sb="0" eb="3">
      <t>ジュキュウシャ</t>
    </rPh>
    <rPh sb="4" eb="7">
      <t>ジツジンイン</t>
    </rPh>
    <phoneticPr fontId="4"/>
  </si>
  <si>
    <t>（15）雇用継続給付支給状況【介護休業給付】</t>
    <rPh sb="15" eb="17">
      <t>カイゴ</t>
    </rPh>
    <rPh sb="17" eb="19">
      <t>キュウギョウ</t>
    </rPh>
    <rPh sb="19" eb="21">
      <t>キュウフ</t>
    </rPh>
    <phoneticPr fontId="4"/>
  </si>
  <si>
    <t xml:space="preserve">　　項 目 </t>
    <phoneticPr fontId="4"/>
  </si>
  <si>
    <t>介　  護　　休　　業　　給　　付</t>
    <rPh sb="0" eb="5">
      <t>カイゴ</t>
    </rPh>
    <phoneticPr fontId="4"/>
  </si>
  <si>
    <t>受　 給 　者 　数</t>
    <rPh sb="0" eb="7">
      <t>ジュキュウシャ</t>
    </rPh>
    <rPh sb="9" eb="10">
      <t>スウ</t>
    </rPh>
    <phoneticPr fontId="4"/>
  </si>
  <si>
    <t>支給延月数</t>
    <rPh sb="0" eb="2">
      <t>シキュウ</t>
    </rPh>
    <rPh sb="2" eb="3">
      <t>エン</t>
    </rPh>
    <rPh sb="3" eb="4">
      <t>ツキ</t>
    </rPh>
    <rPh sb="4" eb="5">
      <t>スウ</t>
    </rPh>
    <phoneticPr fontId="4"/>
  </si>
  <si>
    <t>支　 給 　金　 額</t>
    <rPh sb="0" eb="4">
      <t>シキュウ</t>
    </rPh>
    <rPh sb="6" eb="10">
      <t>キンガク</t>
    </rPh>
    <phoneticPr fontId="4"/>
  </si>
  <si>
    <t>男</t>
    <rPh sb="0" eb="1">
      <t>オトコ</t>
    </rPh>
    <phoneticPr fontId="4"/>
  </si>
  <si>
    <t>女</t>
    <rPh sb="0" eb="1">
      <t>オンナ</t>
    </rPh>
    <phoneticPr fontId="4"/>
  </si>
  <si>
    <t>（注）平成11年４月より施行。</t>
    <rPh sb="1" eb="2">
      <t>チュウ</t>
    </rPh>
    <rPh sb="3" eb="5">
      <t>ヘイセイ</t>
    </rPh>
    <rPh sb="7" eb="8">
      <t>ネン</t>
    </rPh>
    <rPh sb="9" eb="10">
      <t>ガツ</t>
    </rPh>
    <rPh sb="12" eb="14">
      <t>セコウ</t>
    </rPh>
    <phoneticPr fontId="4"/>
  </si>
  <si>
    <t>（16）教育訓練給付支給状況【一般教育訓練給付・特定一般教育訓練給付金】</t>
    <rPh sb="4" eb="6">
      <t>キョウイク</t>
    </rPh>
    <rPh sb="6" eb="8">
      <t>クンレン</t>
    </rPh>
    <rPh sb="15" eb="17">
      <t>イッパン</t>
    </rPh>
    <rPh sb="17" eb="19">
      <t>キョウイク</t>
    </rPh>
    <rPh sb="19" eb="21">
      <t>クンレン</t>
    </rPh>
    <rPh sb="21" eb="23">
      <t>キュウフ</t>
    </rPh>
    <rPh sb="24" eb="35">
      <t>トクテイイッパンキョウイククンレンキュウフキン</t>
    </rPh>
    <phoneticPr fontId="4"/>
  </si>
  <si>
    <t xml:space="preserve">　項 目 </t>
    <phoneticPr fontId="4"/>
  </si>
  <si>
    <t>一　　般　　教　　育　　訓　　練　　給　　付　　金</t>
    <rPh sb="0" eb="1">
      <t>イチ</t>
    </rPh>
    <rPh sb="3" eb="4">
      <t>ハン</t>
    </rPh>
    <rPh sb="6" eb="7">
      <t>キョウ</t>
    </rPh>
    <rPh sb="9" eb="10">
      <t>イク</t>
    </rPh>
    <rPh sb="12" eb="13">
      <t>クン</t>
    </rPh>
    <rPh sb="15" eb="16">
      <t>ネリ</t>
    </rPh>
    <rPh sb="18" eb="19">
      <t>キュウ</t>
    </rPh>
    <rPh sb="21" eb="22">
      <t>ツキ</t>
    </rPh>
    <rPh sb="24" eb="25">
      <t>キン</t>
    </rPh>
    <phoneticPr fontId="4"/>
  </si>
  <si>
    <t>特定一般教育
訓練給付金</t>
    <rPh sb="0" eb="2">
      <t>トクテイ</t>
    </rPh>
    <rPh sb="2" eb="4">
      <t>イッパン</t>
    </rPh>
    <rPh sb="4" eb="6">
      <t>キョウイク</t>
    </rPh>
    <rPh sb="7" eb="9">
      <t>クンレン</t>
    </rPh>
    <rPh sb="9" eb="11">
      <t>キュウフ</t>
    </rPh>
    <rPh sb="11" eb="12">
      <t>キン</t>
    </rPh>
    <phoneticPr fontId="4"/>
  </si>
  <si>
    <t>通　　学　　制</t>
    <phoneticPr fontId="4"/>
  </si>
  <si>
    <t>通　　信　　制</t>
    <phoneticPr fontId="4"/>
  </si>
  <si>
    <t>合　　　計</t>
    <phoneticPr fontId="4"/>
  </si>
  <si>
    <t>受　給　者　数</t>
    <phoneticPr fontId="4"/>
  </si>
  <si>
    <t>受給者数</t>
    <phoneticPr fontId="4"/>
  </si>
  <si>
    <t>計</t>
  </si>
  <si>
    <t>男</t>
  </si>
  <si>
    <t>女</t>
  </si>
  <si>
    <t>（注）特定一般教育訓練給付金は令和元年10月より施行。</t>
    <rPh sb="3" eb="7">
      <t>トクテイイッパン</t>
    </rPh>
    <rPh sb="7" eb="9">
      <t>キョウイク</t>
    </rPh>
    <rPh sb="9" eb="11">
      <t>クンレン</t>
    </rPh>
    <rPh sb="11" eb="13">
      <t>キュウフ</t>
    </rPh>
    <rPh sb="13" eb="14">
      <t>キン</t>
    </rPh>
    <rPh sb="15" eb="17">
      <t>レイワ</t>
    </rPh>
    <rPh sb="17" eb="19">
      <t>ガンネン</t>
    </rPh>
    <rPh sb="21" eb="22">
      <t>ガツ</t>
    </rPh>
    <phoneticPr fontId="4"/>
  </si>
  <si>
    <t>（17）教育訓練給付支給状況【専門実践教育訓練給付・教育訓練支援給付】</t>
    <rPh sb="4" eb="6">
      <t>キョウイク</t>
    </rPh>
    <rPh sb="6" eb="8">
      <t>クンレン</t>
    </rPh>
    <rPh sb="8" eb="10">
      <t>キュウフ</t>
    </rPh>
    <rPh sb="10" eb="12">
      <t>シキュウ</t>
    </rPh>
    <rPh sb="12" eb="14">
      <t>ジョウキョウ</t>
    </rPh>
    <rPh sb="15" eb="17">
      <t>センモン</t>
    </rPh>
    <rPh sb="17" eb="19">
      <t>ジッセン</t>
    </rPh>
    <rPh sb="19" eb="21">
      <t>キョウイク</t>
    </rPh>
    <rPh sb="21" eb="23">
      <t>クンレン</t>
    </rPh>
    <rPh sb="23" eb="25">
      <t>キュウフ</t>
    </rPh>
    <rPh sb="26" eb="28">
      <t>キョウイク</t>
    </rPh>
    <rPh sb="28" eb="30">
      <t>クンレン</t>
    </rPh>
    <rPh sb="30" eb="32">
      <t>シエン</t>
    </rPh>
    <rPh sb="32" eb="34">
      <t>キュウフ</t>
    </rPh>
    <phoneticPr fontId="4"/>
  </si>
  <si>
    <t>専　 門　 実　 践 　教　 育　 訓　 練　 給　 付 　金</t>
    <rPh sb="0" eb="1">
      <t>セン</t>
    </rPh>
    <rPh sb="3" eb="4">
      <t>モン</t>
    </rPh>
    <rPh sb="6" eb="7">
      <t>ジツ</t>
    </rPh>
    <rPh sb="9" eb="10">
      <t>セン</t>
    </rPh>
    <rPh sb="12" eb="13">
      <t>キョウ</t>
    </rPh>
    <rPh sb="15" eb="16">
      <t>イク</t>
    </rPh>
    <rPh sb="18" eb="19">
      <t>クン</t>
    </rPh>
    <rPh sb="21" eb="22">
      <t>ネリ</t>
    </rPh>
    <rPh sb="24" eb="25">
      <t>キュウ</t>
    </rPh>
    <rPh sb="27" eb="28">
      <t>ツキ</t>
    </rPh>
    <rPh sb="30" eb="31">
      <t>キン</t>
    </rPh>
    <phoneticPr fontId="4"/>
  </si>
  <si>
    <t>教育訓練支援給付金</t>
    <rPh sb="0" eb="2">
      <t>キョウイク</t>
    </rPh>
    <rPh sb="2" eb="4">
      <t>クンレン</t>
    </rPh>
    <rPh sb="4" eb="6">
      <t>シエン</t>
    </rPh>
    <rPh sb="6" eb="8">
      <t>キュウフ</t>
    </rPh>
    <rPh sb="8" eb="9">
      <t>キン</t>
    </rPh>
    <phoneticPr fontId="4"/>
  </si>
  <si>
    <t>通学制</t>
    <rPh sb="0" eb="2">
      <t>ツウガク</t>
    </rPh>
    <rPh sb="2" eb="3">
      <t>セイ</t>
    </rPh>
    <phoneticPr fontId="4"/>
  </si>
  <si>
    <t>通信制</t>
    <rPh sb="0" eb="3">
      <t>ツウシンセイ</t>
    </rPh>
    <phoneticPr fontId="4"/>
  </si>
  <si>
    <t>合　　計</t>
    <rPh sb="0" eb="1">
      <t>ゴウ</t>
    </rPh>
    <rPh sb="3" eb="4">
      <t>ケイ</t>
    </rPh>
    <phoneticPr fontId="4"/>
  </si>
  <si>
    <t>初回受
給者数</t>
    <rPh sb="0" eb="2">
      <t>ショカイ</t>
    </rPh>
    <phoneticPr fontId="4"/>
  </si>
  <si>
    <t>受給者
実人員</t>
    <rPh sb="0" eb="3">
      <t>ジュキュウシャ</t>
    </rPh>
    <rPh sb="4" eb="5">
      <t>ジツ</t>
    </rPh>
    <rPh sb="5" eb="7">
      <t>ジンイン</t>
    </rPh>
    <phoneticPr fontId="33"/>
  </si>
  <si>
    <t>初回受
給者数</t>
    <rPh sb="0" eb="2">
      <t>ショカイ</t>
    </rPh>
    <rPh sb="2" eb="3">
      <t>ジュ</t>
    </rPh>
    <rPh sb="4" eb="5">
      <t>キュウ</t>
    </rPh>
    <rPh sb="5" eb="6">
      <t>シャ</t>
    </rPh>
    <rPh sb="6" eb="7">
      <t>スウ</t>
    </rPh>
    <phoneticPr fontId="33"/>
  </si>
  <si>
    <t>受給者数</t>
    <rPh sb="0" eb="3">
      <t>ジュキュウシャ</t>
    </rPh>
    <rPh sb="3" eb="4">
      <t>スウ</t>
    </rPh>
    <phoneticPr fontId="33"/>
  </si>
  <si>
    <t>支給金額</t>
    <rPh sb="0" eb="2">
      <t>シキュウ</t>
    </rPh>
    <rPh sb="2" eb="4">
      <t>キンガク</t>
    </rPh>
    <phoneticPr fontId="33"/>
  </si>
  <si>
    <t>（注）平成26年10月より施行。</t>
    <phoneticPr fontId="4"/>
  </si>
  <si>
    <t xml:space="preserve">      受給者実人員の年度別及び安定所別は月平均。</t>
    <rPh sb="6" eb="9">
      <t>ジュキュウシャ</t>
    </rPh>
    <rPh sb="9" eb="10">
      <t>ジツ</t>
    </rPh>
    <rPh sb="10" eb="12">
      <t>ジンイン</t>
    </rPh>
    <rPh sb="13" eb="15">
      <t>ネンド</t>
    </rPh>
    <rPh sb="15" eb="16">
      <t>ベツ</t>
    </rPh>
    <rPh sb="16" eb="17">
      <t>オヨ</t>
    </rPh>
    <rPh sb="18" eb="20">
      <t>アンテイ</t>
    </rPh>
    <rPh sb="20" eb="21">
      <t>ジョ</t>
    </rPh>
    <rPh sb="21" eb="22">
      <t>ベツ</t>
    </rPh>
    <rPh sb="23" eb="26">
      <t>ツキヘイキン</t>
    </rPh>
    <phoneticPr fontId="33"/>
  </si>
  <si>
    <t>（18）不正受給取扱状況（短時間を含む）</t>
    <rPh sb="4" eb="6">
      <t>フセイ</t>
    </rPh>
    <rPh sb="6" eb="8">
      <t>ジュキュウ</t>
    </rPh>
    <rPh sb="8" eb="10">
      <t>トリアツカイ</t>
    </rPh>
    <phoneticPr fontId="4"/>
  </si>
  <si>
    <t>不　　正　　受　　給　　等　　件　　数</t>
    <rPh sb="0" eb="4">
      <t>フセイ</t>
    </rPh>
    <rPh sb="6" eb="10">
      <t>ジュキュウ</t>
    </rPh>
    <rPh sb="12" eb="13">
      <t>トウ</t>
    </rPh>
    <rPh sb="15" eb="19">
      <t>ケンスウ</t>
    </rPh>
    <phoneticPr fontId="4"/>
  </si>
  <si>
    <t>宥　恕</t>
    <rPh sb="0" eb="1">
      <t>ユウ</t>
    </rPh>
    <rPh sb="2" eb="3">
      <t>ジョ</t>
    </rPh>
    <phoneticPr fontId="4"/>
  </si>
  <si>
    <t>納付命令</t>
    <rPh sb="0" eb="2">
      <t>ノウフ</t>
    </rPh>
    <rPh sb="2" eb="4">
      <t>メイレイ</t>
    </rPh>
    <phoneticPr fontId="4"/>
  </si>
  <si>
    <t>防止し得た
日数</t>
    <rPh sb="0" eb="2">
      <t>ボウシ</t>
    </rPh>
    <rPh sb="3" eb="4">
      <t>エ</t>
    </rPh>
    <rPh sb="6" eb="7">
      <t>ヒ</t>
    </rPh>
    <rPh sb="7" eb="8">
      <t>カズ</t>
    </rPh>
    <phoneticPr fontId="4"/>
  </si>
  <si>
    <t>基本手当</t>
    <rPh sb="0" eb="2">
      <t>キホン</t>
    </rPh>
    <rPh sb="2" eb="4">
      <t>テアテ</t>
    </rPh>
    <phoneticPr fontId="4"/>
  </si>
  <si>
    <t>常用就職
支度手当</t>
    <rPh sb="0" eb="2">
      <t>ジョウヨウ</t>
    </rPh>
    <rPh sb="2" eb="4">
      <t>シュウショク</t>
    </rPh>
    <rPh sb="5" eb="7">
      <t>シタク</t>
    </rPh>
    <rPh sb="7" eb="9">
      <t>テアテ</t>
    </rPh>
    <phoneticPr fontId="4"/>
  </si>
  <si>
    <t>再就職手当</t>
    <rPh sb="0" eb="3">
      <t>サイシュウショク</t>
    </rPh>
    <rPh sb="3" eb="5">
      <t>テアテ</t>
    </rPh>
    <phoneticPr fontId="4"/>
  </si>
  <si>
    <t>そ の 他</t>
    <rPh sb="0" eb="5">
      <t>ソノタ</t>
    </rPh>
    <phoneticPr fontId="4"/>
  </si>
  <si>
    <t>件数</t>
    <rPh sb="0" eb="2">
      <t>ケンスウ</t>
    </rPh>
    <phoneticPr fontId="4"/>
  </si>
  <si>
    <t>金 額</t>
    <rPh sb="0" eb="3">
      <t>キンガク</t>
    </rPh>
    <phoneticPr fontId="4"/>
  </si>
  <si>
    <t>金額</t>
    <rPh sb="0" eb="2">
      <t>キンガク</t>
    </rPh>
    <phoneticPr fontId="4"/>
  </si>
  <si>
    <t>(基本</t>
    <rPh sb="1" eb="3">
      <t>キホン</t>
    </rPh>
    <phoneticPr fontId="4"/>
  </si>
  <si>
    <t xml:space="preserve"> 手当)</t>
    <rPh sb="1" eb="3">
      <t>テアテ</t>
    </rPh>
    <phoneticPr fontId="4"/>
  </si>
  <si>
    <t>　うち串本
   （出）</t>
    <rPh sb="10" eb="11">
      <t>シュツ</t>
    </rPh>
    <phoneticPr fontId="4"/>
  </si>
  <si>
    <t>（19）返納金徴収状況（雇用勘定）</t>
    <rPh sb="4" eb="6">
      <t>ヘンノウ</t>
    </rPh>
    <rPh sb="6" eb="7">
      <t>キン</t>
    </rPh>
    <rPh sb="7" eb="9">
      <t>チョウシュウ</t>
    </rPh>
    <rPh sb="12" eb="14">
      <t>コヨウ</t>
    </rPh>
    <rPh sb="14" eb="16">
      <t>カンジョウ</t>
    </rPh>
    <phoneticPr fontId="4"/>
  </si>
  <si>
    <t>(金額単位：円)</t>
    <phoneticPr fontId="4"/>
  </si>
  <si>
    <t xml:space="preserve">     項  目 </t>
    <phoneticPr fontId="4"/>
  </si>
  <si>
    <t>徴　収　決　定　済　額</t>
    <rPh sb="0" eb="3">
      <t>チョウシュウ</t>
    </rPh>
    <rPh sb="4" eb="7">
      <t>ケッテイ</t>
    </rPh>
    <rPh sb="8" eb="9">
      <t>ス</t>
    </rPh>
    <rPh sb="10" eb="11">
      <t>ガク</t>
    </rPh>
    <phoneticPr fontId="4"/>
  </si>
  <si>
    <t>収 納 済 歳 入 額</t>
    <rPh sb="0" eb="3">
      <t>シュウノウ</t>
    </rPh>
    <rPh sb="4" eb="5">
      <t>ス</t>
    </rPh>
    <rPh sb="6" eb="9">
      <t>サイニュウ</t>
    </rPh>
    <rPh sb="10" eb="11">
      <t>ガク</t>
    </rPh>
    <phoneticPr fontId="4"/>
  </si>
  <si>
    <t>不納欠損額</t>
    <rPh sb="0" eb="2">
      <t>フノウ</t>
    </rPh>
    <rPh sb="2" eb="5">
      <t>ケッソンガク</t>
    </rPh>
    <phoneticPr fontId="4"/>
  </si>
  <si>
    <t>収納未済額</t>
    <rPh sb="0" eb="2">
      <t>シュウノウ</t>
    </rPh>
    <rPh sb="2" eb="4">
      <t>ミサイ</t>
    </rPh>
    <rPh sb="4" eb="5">
      <t>ガク</t>
    </rPh>
    <phoneticPr fontId="4"/>
  </si>
  <si>
    <t>収 納 率</t>
    <rPh sb="0" eb="5">
      <t>シュウノウリツ</t>
    </rPh>
    <phoneticPr fontId="4"/>
  </si>
  <si>
    <t>繰越額</t>
    <rPh sb="0" eb="2">
      <t>クリコシ</t>
    </rPh>
    <rPh sb="2" eb="3">
      <t>ガク</t>
    </rPh>
    <phoneticPr fontId="4"/>
  </si>
  <si>
    <t>本年度分</t>
    <rPh sb="0" eb="3">
      <t>ホンネンド</t>
    </rPh>
    <rPh sb="3" eb="4">
      <t>ブン</t>
    </rPh>
    <phoneticPr fontId="4"/>
  </si>
  <si>
    <t>計　①</t>
    <rPh sb="0" eb="1">
      <t>ケイ</t>
    </rPh>
    <phoneticPr fontId="4"/>
  </si>
  <si>
    <t>計　②</t>
    <rPh sb="0" eb="1">
      <t>ケイ</t>
    </rPh>
    <phoneticPr fontId="4"/>
  </si>
  <si>
    <t>うち本年度分</t>
    <rPh sb="2" eb="5">
      <t>ホンネンド</t>
    </rPh>
    <rPh sb="5" eb="6">
      <t>ブン</t>
    </rPh>
    <phoneticPr fontId="4"/>
  </si>
  <si>
    <t>③</t>
    <phoneticPr fontId="4"/>
  </si>
  <si>
    <t>（①-②-③）</t>
    <phoneticPr fontId="4"/>
  </si>
  <si>
    <t>(②/①)％</t>
    <phoneticPr fontId="4"/>
  </si>
  <si>
    <t xml:space="preserve"> 安定所別等</t>
    <rPh sb="1" eb="3">
      <t>アンテイ</t>
    </rPh>
    <rPh sb="3" eb="4">
      <t>ショ</t>
    </rPh>
    <rPh sb="4" eb="5">
      <t>ベツ</t>
    </rPh>
    <rPh sb="5" eb="6">
      <t>トウ</t>
    </rPh>
    <phoneticPr fontId="4"/>
  </si>
  <si>
    <t>合　　　　　計</t>
    <rPh sb="0" eb="7">
      <t>ゴウケイ</t>
    </rPh>
    <phoneticPr fontId="4"/>
  </si>
  <si>
    <t>御　坊</t>
    <phoneticPr fontId="4"/>
  </si>
  <si>
    <t>安定課</t>
    <rPh sb="0" eb="2">
      <t>アンテイ</t>
    </rPh>
    <rPh sb="2" eb="3">
      <t>カ</t>
    </rPh>
    <phoneticPr fontId="4"/>
  </si>
  <si>
    <t>う　ち　不　正　受　給</t>
    <rPh sb="4" eb="7">
      <t>フセイ</t>
    </rPh>
    <rPh sb="8" eb="11">
      <t>ジュキュウ</t>
    </rPh>
    <phoneticPr fontId="4"/>
  </si>
  <si>
    <t>う　ち　過　誤　払</t>
    <rPh sb="4" eb="5">
      <t>カ</t>
    </rPh>
    <rPh sb="6" eb="7">
      <t>ゴカイ</t>
    </rPh>
    <rPh sb="8" eb="9">
      <t>ハラ</t>
    </rPh>
    <phoneticPr fontId="4"/>
  </si>
  <si>
    <t>用語の定義</t>
  </si>
  <si>
    <t>１　職業紹介関係</t>
  </si>
  <si>
    <t>(１)　一般</t>
  </si>
  <si>
    <t>(２)　常用</t>
  </si>
  <si>
    <t>(３)　臨時・季節</t>
  </si>
  <si>
    <t>(４)　パートタイム</t>
  </si>
  <si>
    <t>(５)　一般パートタイム</t>
  </si>
  <si>
    <t>(６)　常用的パートタイム</t>
  </si>
  <si>
    <t>(７)　臨時的パートタイム</t>
  </si>
  <si>
    <t>(８)　新規求職申込件数</t>
  </si>
  <si>
    <t>(９)　前月から繰越された有効求職者数</t>
  </si>
  <si>
    <t>(10)　月間有効求職者数</t>
  </si>
  <si>
    <t>(11)　紹介件数</t>
  </si>
  <si>
    <t>(12)　就職件数</t>
  </si>
  <si>
    <t>(13)　雇用保険受給者</t>
  </si>
  <si>
    <t>(14)　新規求人数</t>
  </si>
  <si>
    <t>(15)　前月から繰越された有効求人数</t>
  </si>
  <si>
    <t>(16)　月間有効求人数</t>
  </si>
  <si>
    <t>(17)　充足数</t>
  </si>
  <si>
    <t>(18)　求人倍率</t>
  </si>
  <si>
    <t>(19)　就職率</t>
  </si>
  <si>
    <t>(20)　充足率</t>
  </si>
  <si>
    <t>(21)　日雇</t>
  </si>
  <si>
    <t>(22)　期間求人延数</t>
  </si>
  <si>
    <t>(23)　就労実人員</t>
  </si>
  <si>
    <t>(24)　就労延数</t>
  </si>
  <si>
    <t>２　雇用保険関係</t>
  </si>
  <si>
    <t>(１)　適用事業</t>
  </si>
  <si>
    <t>(２)　被保険者</t>
  </si>
  <si>
    <t>※　失業等給付は、これらの被保険者の種類に応じて定められている。</t>
  </si>
  <si>
    <t>(３)　受給資格決定件数</t>
  </si>
  <si>
    <t>(４)　基本手当</t>
  </si>
  <si>
    <t>(５)　個別延長給付</t>
  </si>
  <si>
    <t>(６)　訓練延長給付</t>
  </si>
  <si>
    <t>(７)　技能習得手当</t>
  </si>
  <si>
    <t>(８)　寄宿手当</t>
  </si>
  <si>
    <t>(９)　傷病手当</t>
  </si>
  <si>
    <t>(10)　高年齢求職者給付金</t>
  </si>
  <si>
    <t>(11)　特例一時金</t>
  </si>
  <si>
    <t>(12)　日雇労働求職者給付金</t>
  </si>
  <si>
    <t>(13)　就業手当</t>
  </si>
  <si>
    <t>(14)　再就職手当</t>
  </si>
  <si>
    <t>(15)　就業促進定着手当</t>
  </si>
  <si>
    <t>(16)　常用就職支度手当</t>
  </si>
  <si>
    <t>(17)　高年齢雇用継続給付</t>
  </si>
  <si>
    <t>(18)　育児休業給付</t>
  </si>
  <si>
    <t>(19)　介護休業給付</t>
  </si>
  <si>
    <t>(20)　教育訓練給付</t>
  </si>
  <si>
    <t>③　専門実践教育訓練給付金</t>
  </si>
  <si>
    <t>安定所長の指示により公共職業訓練等を受ける者に対する基本手当の延長給付をいう。</t>
    <phoneticPr fontId="3"/>
  </si>
  <si>
    <t>②　特定一般教育訓練給付金</t>
    <phoneticPr fontId="3"/>
  </si>
  <si>
    <t>④　教育訓練支援給付金</t>
    <phoneticPr fontId="3"/>
  </si>
  <si>
    <t>（県内のハローワーク）</t>
  </si>
  <si>
    <t>〒640-8331</t>
  </si>
  <si>
    <t>和歌山市、岩出市、紀の川市</t>
  </si>
  <si>
    <t>073-425-8609</t>
  </si>
  <si>
    <t>新  宮</t>
  </si>
  <si>
    <t>〒647-0044</t>
  </si>
  <si>
    <t>0735-22-6285</t>
  </si>
  <si>
    <t>《串本出張所》</t>
  </si>
  <si>
    <t>〒649-3503</t>
  </si>
  <si>
    <t>東牟婁郡串本町串本2000の9</t>
  </si>
  <si>
    <t>串本町、古座川町、すさみ町</t>
  </si>
  <si>
    <t>0735-62-0121</t>
  </si>
  <si>
    <t>田  辺</t>
  </si>
  <si>
    <t>〒646-0027</t>
  </si>
  <si>
    <t>田辺市朝日ヶ丘24の6</t>
  </si>
  <si>
    <t>0739-22-2626</t>
  </si>
  <si>
    <t>御  坊</t>
  </si>
  <si>
    <t>〒644-0011</t>
  </si>
  <si>
    <t>御坊市湯川町財部943</t>
  </si>
  <si>
    <t>御坊市、日高郡（みなべ町を除く）</t>
  </si>
  <si>
    <t>0738-22-3527</t>
  </si>
  <si>
    <t>湯  浅</t>
  </si>
  <si>
    <t>〒643-0004</t>
  </si>
  <si>
    <t>有田郡湯浅町湯浅2430の81</t>
  </si>
  <si>
    <t>有田市、有田郡</t>
  </si>
  <si>
    <t>0737-63-1144</t>
  </si>
  <si>
    <t>海  南</t>
  </si>
  <si>
    <t>〒642-0001</t>
  </si>
  <si>
    <t>海南市船尾186の85</t>
  </si>
  <si>
    <t>海南市、海草郡</t>
  </si>
  <si>
    <t>073-483-8609</t>
  </si>
  <si>
    <t>橋  本</t>
  </si>
  <si>
    <t>〒648-0072</t>
  </si>
  <si>
    <t>橋本市、伊都郡</t>
  </si>
  <si>
    <t>0736-33-8609</t>
  </si>
  <si>
    <t>（その他の職業相談窓口）</t>
  </si>
  <si>
    <t>名　　　称</t>
  </si>
  <si>
    <t>所　　　在　　　地</t>
  </si>
  <si>
    <t>ワークプラザ紀ノ川</t>
  </si>
  <si>
    <t>〒649-6216</t>
  </si>
  <si>
    <t>岩出市野上野97</t>
  </si>
  <si>
    <t>0736-61-3100</t>
  </si>
  <si>
    <t>〒640-8033</t>
  </si>
  <si>
    <t xml:space="preserve"> Ｗａｊｉｍａ本町ビル ２階</t>
  </si>
  <si>
    <t>073-421-1220</t>
  </si>
  <si>
    <t>ワークサロン貴志川</t>
  </si>
  <si>
    <t>（紀の川市ふるさとハローワーク）</t>
  </si>
  <si>
    <t>〒640-0411</t>
  </si>
  <si>
    <t>紀の川市貴志川町前田142</t>
  </si>
  <si>
    <t>0736-65-3435</t>
  </si>
  <si>
    <t>ワークプラザ河北</t>
  </si>
  <si>
    <t>（地域共同就職支援センター）</t>
  </si>
  <si>
    <t>〒640-8403</t>
  </si>
  <si>
    <t>和歌山市北島37-5</t>
  </si>
  <si>
    <t>073-494-3050</t>
  </si>
  <si>
    <t>ワークサロンかいなん</t>
  </si>
  <si>
    <t>（ハローワークかいなん就職支援センター）</t>
  </si>
  <si>
    <t>〒642-0017</t>
  </si>
  <si>
    <t>073-488-1371</t>
  </si>
  <si>
    <t>ハローワークサロンほんまち
わかやま新卒応援ハローワーク</t>
    <phoneticPr fontId="3"/>
  </si>
  <si>
    <t>和歌山市本町１丁目22番</t>
    <phoneticPr fontId="3"/>
  </si>
  <si>
    <t>海南市南赤坂11（市役所５階）</t>
    <phoneticPr fontId="3"/>
  </si>
  <si>
    <t>新宮市、田辺市のうち本宮町、
東牟婁郡(串本町・古座川町を除く)</t>
    <phoneticPr fontId="3"/>
  </si>
  <si>
    <t>田辺市(本宮町を除く)、西牟婁郡(すさみ町を除く)、日高郡のうちみなべ町</t>
    <phoneticPr fontId="3"/>
  </si>
  <si>
    <t>□和歌山県下公共職業安定所等一覧表</t>
    <phoneticPr fontId="3"/>
  </si>
  <si>
    <t>所　　　在　　　地</t>
    <phoneticPr fontId="3"/>
  </si>
  <si>
    <t>管　轄　区　域</t>
    <phoneticPr fontId="3"/>
  </si>
  <si>
    <t>電　話　番　号</t>
    <phoneticPr fontId="3"/>
  </si>
  <si>
    <t>安 定 所 名</t>
    <phoneticPr fontId="3"/>
  </si>
  <si>
    <t>新宮市神倉４丁目２番４号</t>
    <phoneticPr fontId="3"/>
  </si>
  <si>
    <t>和歌山市美園町５丁目4-7</t>
    <phoneticPr fontId="3"/>
  </si>
  <si>
    <t>橋本市東家５丁目２番２号</t>
    <phoneticPr fontId="3"/>
  </si>
  <si>
    <t>橋本地方合同庁舎１階</t>
    <phoneticPr fontId="3"/>
  </si>
  <si>
    <t>第１表　一般職業紹介状況</t>
    <phoneticPr fontId="3"/>
  </si>
  <si>
    <t>第２表　障害者職業紹介状況</t>
    <phoneticPr fontId="3"/>
  </si>
  <si>
    <t>　常用及び臨時・季節を合わせたものをいう。</t>
    <phoneticPr fontId="3"/>
  </si>
  <si>
    <t>　雇用契約において雇用期間の定めがないか又は４か月以上の雇用期間が定められているもの（季節労働を除く。）をいう。</t>
    <phoneticPr fontId="3"/>
  </si>
  <si>
    <t>　臨時とは、雇用契約において１か月以上４か月未満の雇用期間が定められている仕事をいい、季節とは、季節的な労働需要に対し、又は季節的な余暇を利用して一定の期間（４か月未満、４か月以上の別を問わない。）を定めて就労するものをいう。</t>
    <phoneticPr fontId="3"/>
  </si>
  <si>
    <t>　１週間の所定労働時間が同一の事業所に雇用されている通常の労働者の１週間の所定労働時間に比し短いものをいう。</t>
    <phoneticPr fontId="3"/>
  </si>
  <si>
    <t>　常用的パートタイム及び臨時的パートタイムを合わせたものをいう。</t>
    <phoneticPr fontId="3"/>
  </si>
  <si>
    <t>　パートタイムのうち、雇用契約において雇用期間の定めがないか又は４か月以上の雇用期間が定められているもの（季節労働を除く。）をいう。</t>
    <phoneticPr fontId="3"/>
  </si>
  <si>
    <t>　パートタイムのうち、雇用契約において１か月以上４か月未満の雇用期間が定められているもの、又は季節的な労働需要に対し、若しくは季節的な余暇を利用して一定の期間を定めて就労するものをいう。</t>
    <phoneticPr fontId="3"/>
  </si>
  <si>
    <t>　期間中に新たに受け付けた求職申込みの件数をいう。</t>
    <phoneticPr fontId="3"/>
  </si>
  <si>
    <t>　前月末日現在において、求職票の有効期限が翌月以降にまたがっている就職未決定の求職者の数をいう。</t>
    <phoneticPr fontId="3"/>
  </si>
  <si>
    <t>　｢前月から繰越された有効求職者数」と当月の「新規求職申込件数」の合計数をいう。</t>
    <phoneticPr fontId="3"/>
  </si>
  <si>
    <t>　求職者と求人の結合を図るため、自安定所で行った紹介の件数（他安定所受理求人への紹介を含む。）をいう。</t>
    <phoneticPr fontId="3"/>
  </si>
  <si>
    <t>　自安定所の有効求職者が自安定所の紹介により就職したことを確認した件数をいう。</t>
    <phoneticPr fontId="3"/>
  </si>
  <si>
    <t>　雇用保険の受給資格決定後、所定給付日数分の基本手当の支給を終了するまでの者（各種延長給付を含む。）をいう。雇用保険受給者には、高年齢受給資格者及び短期特例受給資格者は含まない。</t>
    <phoneticPr fontId="3"/>
  </si>
  <si>
    <t>　期間中に新たに受け付けた求人数（採用予定人員）をいう。</t>
    <phoneticPr fontId="3"/>
  </si>
  <si>
    <t>　前月末日現在において、有効期限が翌月以降にまたがっている求人票の未充足の求人数をいう。</t>
    <phoneticPr fontId="3"/>
  </si>
  <si>
    <t>　「前月から繰越された有効求人数」と当月の「新規求人数」の合計数をいう。</t>
    <phoneticPr fontId="3"/>
  </si>
  <si>
    <t>　自安定所の有効求人が、安定所（他安定所も含む。）の紹介により求職者と結合した件数をいう。</t>
    <phoneticPr fontId="3"/>
  </si>
  <si>
    <t>　求職者数に対する求人数の割合をいい、「新規求人数」を「新規求職申込件数」で除して得た「新規求人倍率」と、「月間有効求人数」を「月間有効求職者数」で除して得た「有効求人倍率」の２種類がある。</t>
    <phoneticPr fontId="3"/>
  </si>
  <si>
    <t>　求職者数に対する就職件数の割合をいい、「就職件数」を「新規求職申込件数」で除して算出する。</t>
    <phoneticPr fontId="3"/>
  </si>
  <si>
    <t>　求人数に対する充足された求人の割合をいい、全国計では「就職件数」を「新規求人数」で除して算出し、都道府県別では「充足数」を「新規求人数」で除して算出する。</t>
    <phoneticPr fontId="3"/>
  </si>
  <si>
    <t>　労働の窓口で取り扱われる日々雇用の仕事及び１か月未満の雇用期間が定められているものをいう。</t>
    <phoneticPr fontId="3"/>
  </si>
  <si>
    <t>　期間中における月間有効求人延数の合計をいう。</t>
    <phoneticPr fontId="3"/>
  </si>
  <si>
    <t>　＊月間有効求人延数…「前月から繰り越された有効求人延数」と｢新規求人延数」の合計。</t>
    <phoneticPr fontId="3"/>
  </si>
  <si>
    <t>　＊新規求人延数…新たに受理した日雇に係る求人の延数（採用予定人員×採用予定日数）。</t>
    <phoneticPr fontId="3"/>
  </si>
  <si>
    <t>　期間中に日雇労働に就労した日雇求職者の実人員（個々人の頭数）をいう。</t>
    <phoneticPr fontId="3"/>
  </si>
  <si>
    <t>　期間中に日雇労働に就労した日雇求職者の延人員をいう。</t>
    <phoneticPr fontId="3"/>
  </si>
  <si>
    <t>　雇用保険は、全産業に対して適用され、労働者が雇用される事業は、すべて適用事業となる。ただし、農林水産の事業のうち一部の事業は、当分の間、暫定的に任意適用事業とされている。</t>
    <phoneticPr fontId="3"/>
  </si>
  <si>
    <t>　適用事業に雇用される労働者であって、次に掲げる者に類別される。</t>
    <phoneticPr fontId="3"/>
  </si>
  <si>
    <t>　以下②～④（高年齢被保険者、短期雇用特例被保険者、日雇労働被保険者）以外の被保険者をいう。</t>
    <phoneticPr fontId="3"/>
  </si>
  <si>
    <t>　65歳以上の被保険者であって、短期雇用特例被保険者及び日雇労働被保険者に該当しない者をいう。</t>
    <phoneticPr fontId="3"/>
  </si>
  <si>
    <t>　季節的に雇用される者のうち、次のいずれにも該当しない者をいう。</t>
    <phoneticPr fontId="3"/>
  </si>
  <si>
    <t>　(ｲ) ４か月以内の期間を定めて雇用される者</t>
    <phoneticPr fontId="3"/>
  </si>
  <si>
    <t>　(ﾛ) １週間の所定労働時間が30時間未満である者</t>
    <phoneticPr fontId="3"/>
  </si>
  <si>
    <t>　日々雇用される者又は30日以内の期間を定めて雇用される者をいう。</t>
    <phoneticPr fontId="3"/>
  </si>
  <si>
    <t>　受け付けた離職票に基づき、安定所が求職者給付を受ける資格があると決定した件数をいう。</t>
    <phoneticPr fontId="3"/>
  </si>
  <si>
    <t>　求職者給付のうち最も基本的なもので、一般被保険者が失業し、受給要件を満たしている場合に支給される。</t>
    <phoneticPr fontId="3"/>
  </si>
  <si>
    <t>　一定の基準により、就職が困難であると認められた者に対する基本手当の延長給付をいう。</t>
    <phoneticPr fontId="3"/>
  </si>
  <si>
    <t>　安定所長の指示により公共職業訓練等を受ける場合に、基本手当のほかに支給されるものであり、受講手当と通所手当に分けられる。</t>
    <phoneticPr fontId="3"/>
  </si>
  <si>
    <t>　安定所長の指示により公共職業訓練等を受けるため、その者により生計を維持されている同居の親族と別居して寄宿する場合に支給される。</t>
    <phoneticPr fontId="3"/>
  </si>
  <si>
    <t>　受給資格決定後において、疾病又は負傷のために職業に就くことができない場合に支給される。</t>
    <phoneticPr fontId="3"/>
  </si>
  <si>
    <t>　高年齢被保険者が失業し、一定の要件を満たす場合に支給される。</t>
    <phoneticPr fontId="3"/>
  </si>
  <si>
    <t>　短期雇用特例被保険者が失業し、一定の要件を満たす場合に支給される。</t>
    <phoneticPr fontId="3"/>
  </si>
  <si>
    <t>　日雇労働被保険者が失業し、一定の要件を満たす場合に支給される。</t>
    <phoneticPr fontId="3"/>
  </si>
  <si>
    <t>　受給資格者が再就職手当の支給対象とならない形態で就業した場合において一定の要件を満たしたときに支給される。</t>
    <phoneticPr fontId="3"/>
  </si>
  <si>
    <t>　受給資格者が安定した職業に就いた場合であって、一定の要件を満たしたときに支給される。</t>
    <phoneticPr fontId="3"/>
  </si>
  <si>
    <t>　再就職手当の支給を受けた受給資格者が再就職後６か月以上定着し、離職前の賃金に比べて再就職後の賃金が低下していた場合に、一定要件のもと、支給される。</t>
    <phoneticPr fontId="3"/>
  </si>
  <si>
    <t>　受給資格者、特例受給資格者又は日雇受給資格者であって、身体障害者その他の就職が困難な者が、安定した職業に就いた場合において、一定の要件を満たしたときに支給される。</t>
    <phoneticPr fontId="3"/>
  </si>
  <si>
    <t>　①　高年齢雇用継続基本給付金</t>
    <phoneticPr fontId="3"/>
  </si>
  <si>
    <t>　被保険者であった期間が通算して５年以上ある被保険者が、60歳到達後も継続して雇用され、60歳以後の各月に支払われる賃金が原則として60歳到達時点の賃金月額の75％未満である場合に、65歳に達する月まで各月の賃金の15％を限度として支給される。</t>
    <phoneticPr fontId="3"/>
  </si>
  <si>
    <t>　②　高年齢再就職給付金</t>
    <phoneticPr fontId="3"/>
  </si>
  <si>
    <t>　基本手当を受給した後、60歳以後に再就職して、再就職後の各月に支払われる賃金が基本手当の基準となった賃金日額を30倍した額の75％未満となった場合であって、一定の要件（基本手当についての算定基礎期間が５年以上あること、再就職した日の前日における基本手当の支給残日数が100日以上あることなど。）を満たしているとき、各月の賃金の15％を限度として支給される（支給期間については、再就職した日の前日における基本手当の支給残日数が200日以上であるときは２年間、100日以上200日未満であるときは１年間。ただし、支給期間にかかわらず65歳に達する月まで）。</t>
    <phoneticPr fontId="3"/>
  </si>
  <si>
    <t>　①　一般被保険者</t>
    <phoneticPr fontId="3"/>
  </si>
  <si>
    <t>　②　高年齢被保険者</t>
    <phoneticPr fontId="3"/>
  </si>
  <si>
    <t>　③　短期雇用特例被保険者</t>
    <phoneticPr fontId="3"/>
  </si>
  <si>
    <t>　④　日雇労働被保険者</t>
    <phoneticPr fontId="3"/>
  </si>
  <si>
    <t>　①　育児休業給付金</t>
    <phoneticPr fontId="3"/>
  </si>
  <si>
    <t>　原則として１歳未満の子を養育するために育児休業を取得した場合において、一定の要件を満たしたときに支給される。</t>
    <phoneticPr fontId="3"/>
  </si>
  <si>
    <t>　②　平成22年３月31日までに育児休業を開始した者については、一定の要件を満たした場合に、育児休業基本給付金と育児休業者職場復帰給付金が支給される。</t>
    <phoneticPr fontId="3"/>
  </si>
  <si>
    <t>　対象家族（配偶者、父母、子等）を介護するための休業をした場合において、一定の要件を満たしたときに支給される。</t>
    <phoneticPr fontId="3"/>
  </si>
  <si>
    <t>　①　一般教育訓練給付金</t>
    <phoneticPr fontId="3"/>
  </si>
  <si>
    <t>　一定の要件を満たす雇用保険の被保険者（在職者）又は被保険者であった者（離職者）が、厚生労働大臣の指定する一般教育訓練を受講し修了した場合、その受講のために受講者本人が教育訓練施設に支払った教育訓練経費の一定割合に相当する額（上限あり）が支給される。</t>
    <phoneticPr fontId="3"/>
  </si>
  <si>
    <t>　一定の要件を満たす雇用保険の被保険者（在職者）又は被保険者であった者（離職者）が、厚生労働大臣の指定する特定一般教育訓練を受講し修了した場合、その受講のために受講者本人が教育訓練施設に支払った教育訓練経費の一定割合に相当する額（上限あり）が支給される。</t>
    <phoneticPr fontId="3"/>
  </si>
  <si>
    <t>　一定の要件を満たす雇用保険の被保険者（在職者）又は被保険者であった者（離職者）が、厚生労働大臣の指定する専門的・実践的な教育訓練（専門実践教育訓練）を受講し修了した場合、本人が教育訓練施設に支払った教育訓練経費の一定の割合額（上限あり）が支給される。</t>
    <phoneticPr fontId="3"/>
  </si>
  <si>
    <t>　専門実践教育訓練を受講する、一定の要件を満たす者が、訓練期間中、失業状態にある場合に支給される。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</si>
</sst>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quot;▲ &quot;#,##0"/>
    <numFmt numFmtId="177" formatCode="#,##0.0;&quot;▲ &quot;#,##0.0"/>
    <numFmt numFmtId="178" formatCode="0.0;&quot;▲ &quot;0.0"/>
    <numFmt numFmtId="179" formatCode="&quot;(&quot;0&quot;)&quot;"/>
    <numFmt numFmtId="180" formatCode="&quot;[&quot;0&quot;]&quot;"/>
    <numFmt numFmtId="181" formatCode="&quot;[&quot;#&quot;]&quot;"/>
    <numFmt numFmtId="182" formatCode="0.00;&quot;▲ &quot;0.00"/>
    <numFmt numFmtId="183" formatCode="#,##0_ "/>
    <numFmt numFmtId="184" formatCode="0_ "/>
    <numFmt numFmtId="185" formatCode="0.00;&quot;△ &quot;0.00"/>
    <numFmt numFmtId="186" formatCode="0.0;&quot;△ &quot;0.0"/>
    <numFmt numFmtId="187" formatCode="0.0_ "/>
    <numFmt numFmtId="188" formatCode="0.00_ "/>
    <numFmt numFmtId="189" formatCode="0.0_);\(0.0\)"/>
    <numFmt numFmtId="190" formatCode="0.00_);\(0.00\)"/>
    <numFmt numFmtId="191" formatCode="\(#\)"/>
    <numFmt numFmtId="192" formatCode="\(&quot; 0&quot;\)"/>
    <numFmt numFmtId="193" formatCode="0.000000;&quot;▲ &quot;0.000000"/>
    <numFmt numFmtId="194" formatCode="0.000_);[Red]\(0.000\)"/>
  </numFmts>
  <fonts count="48">
    <font>
      <sz val="11"/>
      <color theme="1"/>
      <name val="游ゴシック"/>
      <family val="2"/>
      <scheme val="minor"/>
    </font>
    <font>
      <sz val="11"/>
      <name val="ＭＳ Ｐ明朝"/>
      <family val="1"/>
      <charset val="128"/>
    </font>
    <font>
      <b/>
      <sz val="12"/>
      <name val="ＭＳ Ｐ明朝"/>
      <family val="1"/>
      <charset val="128"/>
    </font>
    <font>
      <sz val="6"/>
      <name val="游ゴシック"/>
      <family val="3"/>
      <charset val="128"/>
      <scheme val="minor"/>
    </font>
    <font>
      <sz val="6"/>
      <name val="ＭＳ Ｐ明朝"/>
      <family val="1"/>
      <charset val="128"/>
    </font>
    <font>
      <sz val="12.5"/>
      <name val="ＭＳ Ｐ明朝"/>
      <family val="1"/>
      <charset val="128"/>
    </font>
    <font>
      <sz val="12"/>
      <name val="ＭＳ Ｐ明朝"/>
      <family val="1"/>
      <charset val="128"/>
    </font>
    <font>
      <sz val="10"/>
      <name val="ＭＳ Ｐ明朝"/>
      <family val="1"/>
      <charset val="128"/>
    </font>
    <font>
      <b/>
      <sz val="10"/>
      <name val="ＭＳ Ｐ明朝"/>
      <family val="1"/>
      <charset val="128"/>
    </font>
    <font>
      <sz val="11"/>
      <color theme="1"/>
      <name val="ＭＳ Ｐ明朝"/>
      <family val="1"/>
      <charset val="128"/>
    </font>
    <font>
      <sz val="8"/>
      <name val="ＭＳ Ｐ明朝"/>
      <family val="1"/>
      <charset val="128"/>
    </font>
    <font>
      <sz val="24"/>
      <color theme="1"/>
      <name val="游ゴシック"/>
      <family val="2"/>
      <scheme val="minor"/>
    </font>
    <font>
      <sz val="14"/>
      <color theme="1"/>
      <name val="游ゴシック"/>
      <family val="2"/>
      <scheme val="minor"/>
    </font>
    <font>
      <u/>
      <sz val="11"/>
      <color theme="10"/>
      <name val="游ゴシック"/>
      <family val="2"/>
      <scheme val="minor"/>
    </font>
    <font>
      <b/>
      <sz val="12"/>
      <name val="明朝"/>
      <family val="1"/>
      <charset val="128"/>
    </font>
    <font>
      <sz val="12"/>
      <name val="明朝"/>
      <family val="1"/>
      <charset val="128"/>
    </font>
    <font>
      <sz val="11"/>
      <name val="明朝"/>
      <family val="1"/>
      <charset val="128"/>
    </font>
    <font>
      <sz val="9"/>
      <name val="明朝"/>
      <family val="1"/>
      <charset val="128"/>
    </font>
    <font>
      <sz val="10"/>
      <name val="明朝"/>
      <family val="1"/>
      <charset val="128"/>
    </font>
    <font>
      <sz val="9"/>
      <name val="ＭＳ Ｐ明朝"/>
      <family val="1"/>
      <charset val="128"/>
    </font>
    <font>
      <sz val="8"/>
      <name val="明朝"/>
      <family val="1"/>
      <charset val="128"/>
    </font>
    <font>
      <sz val="10"/>
      <color theme="1"/>
      <name val="游ゴシック"/>
      <family val="3"/>
      <charset val="128"/>
      <scheme val="minor"/>
    </font>
    <font>
      <sz val="10.5"/>
      <name val="明朝"/>
      <family val="1"/>
      <charset val="128"/>
    </font>
    <font>
      <sz val="9.5"/>
      <name val="明朝"/>
      <family val="1"/>
      <charset val="128"/>
    </font>
    <font>
      <sz val="7"/>
      <name val="明朝"/>
      <family val="1"/>
      <charset val="128"/>
    </font>
    <font>
      <sz val="7.5"/>
      <name val="明朝"/>
      <family val="1"/>
      <charset val="128"/>
    </font>
    <font>
      <sz val="10.5"/>
      <name val="ＭＳ Ｐ明朝"/>
      <family val="1"/>
      <charset val="128"/>
    </font>
    <font>
      <sz val="8.5"/>
      <name val="明朝"/>
      <family val="1"/>
      <charset val="128"/>
    </font>
    <font>
      <b/>
      <sz val="16"/>
      <color indexed="10"/>
      <name val="ＭＳ Ｐ明朝"/>
      <family val="1"/>
      <charset val="128"/>
    </font>
    <font>
      <sz val="11"/>
      <color rgb="FFFF0000"/>
      <name val="ＭＳ Ｐ明朝"/>
      <family val="1"/>
      <charset val="128"/>
    </font>
    <font>
      <b/>
      <sz val="14"/>
      <name val="明朝"/>
      <family val="1"/>
      <charset val="128"/>
    </font>
    <font>
      <b/>
      <sz val="10"/>
      <name val="明朝"/>
      <family val="1"/>
      <charset val="128"/>
    </font>
    <font>
      <sz val="11"/>
      <name val="ＭＳ 明朝"/>
      <family val="1"/>
      <charset val="128"/>
    </font>
    <font>
      <sz val="6"/>
      <name val="明朝"/>
      <family val="1"/>
      <charset val="128"/>
    </font>
    <font>
      <b/>
      <sz val="20"/>
      <name val="明朝"/>
      <family val="1"/>
      <charset val="128"/>
    </font>
    <font>
      <sz val="20"/>
      <name val="明朝"/>
      <family val="1"/>
      <charset val="128"/>
    </font>
    <font>
      <sz val="16"/>
      <name val="ＭＳ ゴシック"/>
      <family val="3"/>
      <charset val="128"/>
    </font>
    <font>
      <sz val="8.5"/>
      <name val="ＭＳ Ｐ明朝"/>
      <family val="1"/>
      <charset val="128"/>
    </font>
    <font>
      <sz val="10"/>
      <name val="ＭＳ 明朝"/>
      <family val="1"/>
      <charset val="128"/>
    </font>
    <font>
      <sz val="9"/>
      <name val="ＭＳ 明朝"/>
      <family val="1"/>
      <charset val="128"/>
    </font>
    <font>
      <sz val="10"/>
      <color rgb="FF000000"/>
      <name val="游ゴシック"/>
      <family val="3"/>
      <charset val="128"/>
    </font>
    <font>
      <sz val="11"/>
      <color indexed="8"/>
      <name val="明朝"/>
      <family val="1"/>
      <charset val="128"/>
    </font>
    <font>
      <sz val="9"/>
      <color indexed="8"/>
      <name val="明朝"/>
      <family val="1"/>
      <charset val="128"/>
    </font>
    <font>
      <sz val="11"/>
      <color theme="0"/>
      <name val="明朝"/>
      <family val="1"/>
      <charset val="128"/>
    </font>
    <font>
      <sz val="11"/>
      <color indexed="10"/>
      <name val="明朝"/>
      <family val="1"/>
      <charset val="128"/>
    </font>
    <font>
      <sz val="11"/>
      <color rgb="FFFF0000"/>
      <name val="明朝"/>
      <family val="1"/>
      <charset val="128"/>
    </font>
    <font>
      <sz val="15"/>
      <name val="ＭＳ ゴシック"/>
      <family val="3"/>
      <charset val="128"/>
    </font>
    <font>
      <sz val="11"/>
      <color indexed="12"/>
      <name val="明朝"/>
      <family val="1"/>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43"/>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s>
  <cellStyleXfs count="7">
    <xf numFmtId="0" fontId="0" fillId="0" borderId="0"/>
    <xf numFmtId="0" fontId="1" fillId="0" borderId="0"/>
    <xf numFmtId="38" fontId="1" fillId="0" borderId="0" applyFont="0" applyFill="0" applyBorder="0" applyAlignment="0" applyProtection="0"/>
    <xf numFmtId="0" fontId="13" fillId="0" borderId="0" applyNumberFormat="0" applyFill="0" applyBorder="0" applyAlignment="0" applyProtection="0"/>
    <xf numFmtId="0" fontId="18" fillId="0" borderId="0"/>
    <xf numFmtId="38" fontId="18" fillId="0" borderId="0" applyFont="0" applyFill="0" applyBorder="0" applyAlignment="0" applyProtection="0"/>
    <xf numFmtId="38" fontId="18" fillId="0" borderId="0" applyFont="0" applyFill="0" applyBorder="0" applyAlignment="0" applyProtection="0">
      <alignment vertical="center"/>
    </xf>
  </cellStyleXfs>
  <cellXfs count="2451">
    <xf numFmtId="0" fontId="0" fillId="0" borderId="0" xfId="0"/>
    <xf numFmtId="0" fontId="2" fillId="0" borderId="0" xfId="1" applyFont="1"/>
    <xf numFmtId="0" fontId="1" fillId="0" borderId="0" xfId="1"/>
    <xf numFmtId="0" fontId="1" fillId="0" borderId="1" xfId="1" applyBorder="1"/>
    <xf numFmtId="0" fontId="1" fillId="0" borderId="2" xfId="1" applyBorder="1"/>
    <xf numFmtId="0" fontId="6" fillId="0" borderId="6" xfId="1" applyFont="1" applyBorder="1" applyAlignment="1">
      <alignment vertical="center"/>
    </xf>
    <xf numFmtId="0" fontId="1" fillId="0" borderId="8" xfId="1" applyBorder="1"/>
    <xf numFmtId="0" fontId="1" fillId="0" borderId="0" xfId="1" applyBorder="1"/>
    <xf numFmtId="0" fontId="1" fillId="0" borderId="9" xfId="1" applyBorder="1"/>
    <xf numFmtId="0" fontId="1" fillId="0" borderId="10" xfId="1" applyBorder="1"/>
    <xf numFmtId="0" fontId="7" fillId="0" borderId="11" xfId="1" applyFont="1" applyBorder="1" applyAlignment="1">
      <alignment vertical="center"/>
    </xf>
    <xf numFmtId="0" fontId="1" fillId="0" borderId="13" xfId="1" applyBorder="1"/>
    <xf numFmtId="0" fontId="1" fillId="0" borderId="14" xfId="1" applyBorder="1"/>
    <xf numFmtId="0" fontId="1" fillId="0" borderId="15" xfId="1" applyBorder="1"/>
    <xf numFmtId="0" fontId="1" fillId="0" borderId="16" xfId="1" applyBorder="1"/>
    <xf numFmtId="0" fontId="1" fillId="0" borderId="17" xfId="1" applyBorder="1"/>
    <xf numFmtId="0" fontId="6" fillId="0" borderId="18" xfId="1" applyFont="1" applyBorder="1" applyAlignment="1">
      <alignment vertical="center"/>
    </xf>
    <xf numFmtId="176" fontId="1" fillId="0" borderId="23" xfId="1" applyNumberFormat="1" applyFill="1" applyBorder="1"/>
    <xf numFmtId="177" fontId="1" fillId="0" borderId="24" xfId="1" applyNumberFormat="1" applyFill="1" applyBorder="1"/>
    <xf numFmtId="176" fontId="1" fillId="0" borderId="24" xfId="1" applyNumberFormat="1" applyBorder="1"/>
    <xf numFmtId="176" fontId="7" fillId="0" borderId="21" xfId="1" applyNumberFormat="1" applyFont="1" applyBorder="1"/>
    <xf numFmtId="176" fontId="1" fillId="0" borderId="25" xfId="1" applyNumberFormat="1" applyBorder="1"/>
    <xf numFmtId="176" fontId="1" fillId="0" borderId="24" xfId="1" applyNumberFormat="1" applyFill="1" applyBorder="1"/>
    <xf numFmtId="176" fontId="7" fillId="0" borderId="21" xfId="1" applyNumberFormat="1" applyFont="1" applyFill="1" applyBorder="1"/>
    <xf numFmtId="176" fontId="1" fillId="0" borderId="25" xfId="1" applyNumberFormat="1" applyFill="1" applyBorder="1"/>
    <xf numFmtId="176" fontId="7" fillId="0" borderId="24" xfId="1" applyNumberFormat="1" applyFont="1" applyFill="1" applyBorder="1"/>
    <xf numFmtId="0" fontId="1" fillId="0" borderId="0" xfId="1" applyFill="1"/>
    <xf numFmtId="176" fontId="1" fillId="2" borderId="23" xfId="1" applyNumberFormat="1" applyFill="1" applyBorder="1"/>
    <xf numFmtId="177" fontId="1" fillId="2" borderId="24" xfId="1" applyNumberFormat="1" applyFill="1" applyBorder="1"/>
    <xf numFmtId="176" fontId="1" fillId="2" borderId="24" xfId="1" applyNumberFormat="1" applyFill="1" applyBorder="1"/>
    <xf numFmtId="176" fontId="7" fillId="2" borderId="24" xfId="1" applyNumberFormat="1" applyFont="1" applyFill="1" applyBorder="1"/>
    <xf numFmtId="176" fontId="1" fillId="2" borderId="25" xfId="1" applyNumberFormat="1" applyFill="1" applyBorder="1"/>
    <xf numFmtId="0" fontId="1" fillId="0" borderId="9" xfId="1" applyBorder="1" applyAlignment="1">
      <alignment horizontal="right"/>
    </xf>
    <xf numFmtId="176" fontId="1" fillId="2" borderId="20" xfId="1" applyNumberFormat="1" applyFill="1" applyBorder="1"/>
    <xf numFmtId="177" fontId="1" fillId="0" borderId="11" xfId="1" applyNumberFormat="1" applyBorder="1"/>
    <xf numFmtId="176" fontId="1" fillId="2" borderId="11" xfId="1" applyNumberFormat="1" applyFill="1" applyBorder="1"/>
    <xf numFmtId="176" fontId="7" fillId="2" borderId="13" xfId="1" applyNumberFormat="1" applyFont="1" applyFill="1" applyBorder="1"/>
    <xf numFmtId="176" fontId="1" fillId="2" borderId="12" xfId="1" applyNumberFormat="1" applyFill="1" applyBorder="1"/>
    <xf numFmtId="178" fontId="1" fillId="0" borderId="0" xfId="1" applyNumberFormat="1" applyBorder="1"/>
    <xf numFmtId="0" fontId="1" fillId="0" borderId="16" xfId="1" applyBorder="1" applyAlignment="1">
      <alignment horizontal="right"/>
    </xf>
    <xf numFmtId="176" fontId="1" fillId="2" borderId="26" xfId="1" applyNumberFormat="1" applyFill="1" applyBorder="1"/>
    <xf numFmtId="177" fontId="1" fillId="0" borderId="18" xfId="1" applyNumberFormat="1" applyBorder="1"/>
    <xf numFmtId="176" fontId="1" fillId="2" borderId="18" xfId="1" applyNumberFormat="1" applyFill="1" applyBorder="1"/>
    <xf numFmtId="176" fontId="7" fillId="2" borderId="17" xfId="1" applyNumberFormat="1" applyFont="1" applyFill="1" applyBorder="1"/>
    <xf numFmtId="176" fontId="1" fillId="2" borderId="19" xfId="1" applyNumberFormat="1" applyFill="1" applyBorder="1"/>
    <xf numFmtId="176" fontId="7" fillId="0" borderId="21" xfId="2" applyNumberFormat="1" applyFont="1" applyBorder="1"/>
    <xf numFmtId="176" fontId="7" fillId="0" borderId="13" xfId="1" applyNumberFormat="1" applyFont="1" applyBorder="1"/>
    <xf numFmtId="177" fontId="1" fillId="0" borderId="11" xfId="1" applyNumberFormat="1" applyFont="1" applyBorder="1"/>
    <xf numFmtId="176" fontId="7" fillId="0" borderId="17" xfId="1" applyNumberFormat="1" applyFont="1" applyBorder="1"/>
    <xf numFmtId="176" fontId="1" fillId="0" borderId="11" xfId="1" applyNumberFormat="1" applyFont="1" applyBorder="1"/>
    <xf numFmtId="176" fontId="1" fillId="2" borderId="20" xfId="1" applyNumberFormat="1" applyFont="1" applyFill="1" applyBorder="1"/>
    <xf numFmtId="176" fontId="1" fillId="2" borderId="26" xfId="1" applyNumberFormat="1" applyFont="1" applyFill="1" applyBorder="1"/>
    <xf numFmtId="176" fontId="1" fillId="0" borderId="18" xfId="1" applyNumberFormat="1" applyFont="1" applyBorder="1"/>
    <xf numFmtId="176" fontId="7" fillId="0" borderId="21" xfId="2" applyNumberFormat="1" applyFont="1" applyBorder="1" applyAlignment="1"/>
    <xf numFmtId="0" fontId="1" fillId="0" borderId="0" xfId="1" applyFont="1" applyAlignment="1">
      <alignment vertical="center"/>
    </xf>
    <xf numFmtId="0" fontId="1" fillId="0" borderId="0" xfId="1" applyFont="1"/>
    <xf numFmtId="0" fontId="1" fillId="0" borderId="1" xfId="1" applyFont="1" applyBorder="1"/>
    <xf numFmtId="0" fontId="1" fillId="0" borderId="2" xfId="1" applyFont="1" applyBorder="1"/>
    <xf numFmtId="0" fontId="1" fillId="0" borderId="8" xfId="1" applyFont="1" applyBorder="1"/>
    <xf numFmtId="0" fontId="1" fillId="0" borderId="0" xfId="1" applyFont="1" applyBorder="1"/>
    <xf numFmtId="0" fontId="1" fillId="0" borderId="9" xfId="1" applyFont="1" applyBorder="1"/>
    <xf numFmtId="0" fontId="1" fillId="0" borderId="10" xfId="1" applyFont="1" applyBorder="1"/>
    <xf numFmtId="0" fontId="1" fillId="0" borderId="13" xfId="1" applyFont="1" applyBorder="1"/>
    <xf numFmtId="0" fontId="1" fillId="0" borderId="14" xfId="1" applyFont="1" applyBorder="1"/>
    <xf numFmtId="0" fontId="1" fillId="0" borderId="15" xfId="1" applyFont="1" applyBorder="1"/>
    <xf numFmtId="0" fontId="1" fillId="0" borderId="16" xfId="1" applyFont="1" applyBorder="1"/>
    <xf numFmtId="0" fontId="1" fillId="0" borderId="17" xfId="1" applyFont="1" applyBorder="1"/>
    <xf numFmtId="176" fontId="1" fillId="0" borderId="23" xfId="1" applyNumberFormat="1" applyFont="1" applyFill="1" applyBorder="1"/>
    <xf numFmtId="177" fontId="1" fillId="0" borderId="24" xfId="1" applyNumberFormat="1" applyFont="1" applyFill="1" applyBorder="1"/>
    <xf numFmtId="176" fontId="1" fillId="0" borderId="24" xfId="1" applyNumberFormat="1" applyFont="1" applyFill="1" applyBorder="1"/>
    <xf numFmtId="176" fontId="1" fillId="0" borderId="25" xfId="1" applyNumberFormat="1" applyFont="1" applyFill="1" applyBorder="1"/>
    <xf numFmtId="176" fontId="1" fillId="2" borderId="23" xfId="1" applyNumberFormat="1" applyFont="1" applyFill="1" applyBorder="1"/>
    <xf numFmtId="177" fontId="1" fillId="2" borderId="24" xfId="1" applyNumberFormat="1" applyFont="1" applyFill="1" applyBorder="1"/>
    <xf numFmtId="176" fontId="1" fillId="2" borderId="24" xfId="1" applyNumberFormat="1" applyFont="1" applyFill="1" applyBorder="1"/>
    <xf numFmtId="176" fontId="1" fillId="2" borderId="25" xfId="1" applyNumberFormat="1" applyFont="1" applyFill="1" applyBorder="1"/>
    <xf numFmtId="0" fontId="1" fillId="0" borderId="9" xfId="1" applyFont="1" applyBorder="1" applyAlignment="1">
      <alignment horizontal="right"/>
    </xf>
    <xf numFmtId="176" fontId="1" fillId="0" borderId="12" xfId="1" applyNumberFormat="1" applyFont="1" applyBorder="1"/>
    <xf numFmtId="0" fontId="1" fillId="0" borderId="16" xfId="1" applyFont="1" applyBorder="1" applyAlignment="1">
      <alignment horizontal="right"/>
    </xf>
    <xf numFmtId="177" fontId="1" fillId="0" borderId="18" xfId="1" applyNumberFormat="1" applyFont="1" applyBorder="1"/>
    <xf numFmtId="176" fontId="1" fillId="0" borderId="19" xfId="1" applyNumberFormat="1" applyFont="1" applyBorder="1"/>
    <xf numFmtId="176" fontId="9" fillId="0" borderId="24" xfId="2" applyNumberFormat="1" applyFont="1" applyBorder="1"/>
    <xf numFmtId="176" fontId="9" fillId="0" borderId="25" xfId="2" applyNumberFormat="1" applyFont="1" applyBorder="1"/>
    <xf numFmtId="176" fontId="1" fillId="0" borderId="0" xfId="1" applyNumberFormat="1" applyFont="1" applyFill="1" applyBorder="1"/>
    <xf numFmtId="176" fontId="1" fillId="0" borderId="23" xfId="1" applyNumberFormat="1" applyFont="1" applyFill="1" applyBorder="1" applyAlignment="1"/>
    <xf numFmtId="177" fontId="1" fillId="0" borderId="24" xfId="1" applyNumberFormat="1" applyFont="1" applyFill="1" applyBorder="1" applyAlignment="1"/>
    <xf numFmtId="176" fontId="9" fillId="0" borderId="24" xfId="2" applyNumberFormat="1" applyFont="1" applyBorder="1" applyAlignment="1"/>
    <xf numFmtId="176" fontId="9" fillId="0" borderId="25" xfId="2" applyNumberFormat="1" applyFont="1" applyBorder="1" applyAlignment="1"/>
    <xf numFmtId="0" fontId="1" fillId="0" borderId="0" xfId="1" applyFont="1" applyAlignment="1"/>
    <xf numFmtId="0" fontId="1" fillId="0" borderId="1" xfId="1" applyFont="1" applyBorder="1" applyAlignment="1">
      <alignment vertical="center"/>
    </xf>
    <xf numFmtId="0" fontId="1" fillId="0" borderId="2" xfId="1" applyFont="1" applyBorder="1" applyAlignment="1">
      <alignment vertical="center"/>
    </xf>
    <xf numFmtId="0" fontId="1" fillId="0" borderId="8" xfId="1" applyFont="1" applyBorder="1" applyAlignment="1">
      <alignment vertical="center"/>
    </xf>
    <xf numFmtId="0" fontId="1" fillId="0" borderId="0" xfId="1" applyFont="1" applyBorder="1" applyAlignment="1">
      <alignment vertical="center"/>
    </xf>
    <xf numFmtId="0" fontId="1" fillId="0" borderId="9" xfId="1" applyFont="1" applyBorder="1" applyAlignment="1">
      <alignment vertical="center"/>
    </xf>
    <xf numFmtId="0" fontId="1" fillId="0" borderId="10" xfId="1" applyFont="1" applyBorder="1" applyAlignment="1">
      <alignment vertical="center"/>
    </xf>
    <xf numFmtId="0" fontId="1" fillId="0" borderId="13" xfId="1" applyFont="1" applyBorder="1" applyAlignment="1">
      <alignment vertical="center"/>
    </xf>
    <xf numFmtId="0" fontId="1" fillId="0" borderId="14" xfId="1" applyFont="1" applyBorder="1" applyAlignment="1">
      <alignment vertical="center"/>
    </xf>
    <xf numFmtId="0" fontId="1" fillId="0" borderId="15" xfId="1" applyFont="1" applyBorder="1" applyAlignment="1">
      <alignment vertical="center"/>
    </xf>
    <xf numFmtId="0" fontId="1" fillId="0" borderId="16" xfId="1" applyFont="1" applyBorder="1" applyAlignment="1">
      <alignment vertical="center"/>
    </xf>
    <xf numFmtId="0" fontId="1" fillId="0" borderId="17" xfId="1" applyFont="1" applyBorder="1" applyAlignment="1">
      <alignment vertical="center"/>
    </xf>
    <xf numFmtId="0" fontId="2" fillId="0" borderId="0" xfId="1" applyFont="1" applyAlignment="1"/>
    <xf numFmtId="0" fontId="1" fillId="0" borderId="0" xfId="1" applyFont="1" applyBorder="1" applyAlignment="1"/>
    <xf numFmtId="0" fontId="1" fillId="0" borderId="15" xfId="1" applyFont="1" applyBorder="1" applyAlignment="1"/>
    <xf numFmtId="176" fontId="1" fillId="0" borderId="24" xfId="1" applyNumberFormat="1" applyFont="1" applyFill="1" applyBorder="1" applyAlignment="1"/>
    <xf numFmtId="176" fontId="7" fillId="0" borderId="21" xfId="1" applyNumberFormat="1" applyFont="1" applyFill="1" applyBorder="1" applyAlignment="1"/>
    <xf numFmtId="176" fontId="1" fillId="0" borderId="25" xfId="1" applyNumberFormat="1" applyFont="1" applyFill="1" applyBorder="1" applyAlignment="1"/>
    <xf numFmtId="176" fontId="7" fillId="0" borderId="24" xfId="1" applyNumberFormat="1" applyFont="1" applyFill="1" applyBorder="1" applyAlignment="1"/>
    <xf numFmtId="176" fontId="1" fillId="2" borderId="23" xfId="1" applyNumberFormat="1" applyFont="1" applyFill="1" applyBorder="1" applyAlignment="1"/>
    <xf numFmtId="177" fontId="1" fillId="2" borderId="24" xfId="1" applyNumberFormat="1" applyFont="1" applyFill="1" applyBorder="1" applyAlignment="1"/>
    <xf numFmtId="176" fontId="1" fillId="2" borderId="24" xfId="1" applyNumberFormat="1" applyFont="1" applyFill="1" applyBorder="1" applyAlignment="1"/>
    <xf numFmtId="176" fontId="7" fillId="2" borderId="24" xfId="1" applyNumberFormat="1" applyFont="1" applyFill="1" applyBorder="1" applyAlignment="1"/>
    <xf numFmtId="176" fontId="1" fillId="2" borderId="25" xfId="1" applyNumberFormat="1" applyFont="1" applyFill="1" applyBorder="1" applyAlignment="1"/>
    <xf numFmtId="176" fontId="1" fillId="2" borderId="20" xfId="1" applyNumberFormat="1" applyFont="1" applyFill="1" applyBorder="1" applyAlignment="1"/>
    <xf numFmtId="177" fontId="1" fillId="0" borderId="11" xfId="1" applyNumberFormat="1" applyFont="1" applyBorder="1" applyAlignment="1"/>
    <xf numFmtId="176" fontId="1" fillId="0" borderId="11" xfId="1" applyNumberFormat="1" applyFont="1" applyBorder="1" applyAlignment="1"/>
    <xf numFmtId="176" fontId="7" fillId="0" borderId="13" xfId="1" applyNumberFormat="1" applyFont="1" applyBorder="1" applyAlignment="1"/>
    <xf numFmtId="176" fontId="1" fillId="0" borderId="12" xfId="1" applyNumberFormat="1" applyFont="1" applyBorder="1" applyAlignment="1"/>
    <xf numFmtId="176" fontId="1" fillId="2" borderId="26" xfId="1" applyNumberFormat="1" applyFont="1" applyFill="1" applyBorder="1" applyAlignment="1"/>
    <xf numFmtId="177" fontId="1" fillId="0" borderId="18" xfId="1" applyNumberFormat="1" applyFont="1" applyBorder="1" applyAlignment="1"/>
    <xf numFmtId="176" fontId="1" fillId="0" borderId="18" xfId="1" applyNumberFormat="1" applyFont="1" applyBorder="1" applyAlignment="1"/>
    <xf numFmtId="176" fontId="7" fillId="0" borderId="17" xfId="1" applyNumberFormat="1" applyFont="1" applyBorder="1" applyAlignment="1"/>
    <xf numFmtId="176" fontId="1" fillId="0" borderId="19" xfId="1" applyNumberFormat="1" applyFont="1" applyBorder="1" applyAlignment="1"/>
    <xf numFmtId="178" fontId="1" fillId="0" borderId="0" xfId="1" applyNumberFormat="1" applyFont="1" applyBorder="1" applyAlignment="1"/>
    <xf numFmtId="178" fontId="1" fillId="0" borderId="15" xfId="1" applyNumberFormat="1" applyFont="1" applyBorder="1" applyAlignment="1"/>
    <xf numFmtId="177" fontId="1" fillId="0" borderId="11" xfId="1" applyNumberFormat="1" applyFont="1" applyFill="1" applyBorder="1"/>
    <xf numFmtId="176" fontId="1" fillId="0" borderId="0" xfId="1" applyNumberFormat="1" applyFont="1"/>
    <xf numFmtId="176" fontId="1" fillId="0" borderId="24" xfId="1" applyNumberFormat="1" applyFont="1" applyBorder="1"/>
    <xf numFmtId="176" fontId="1" fillId="0" borderId="25" xfId="1" applyNumberFormat="1" applyFont="1" applyBorder="1"/>
    <xf numFmtId="0" fontId="6" fillId="0" borderId="6" xfId="1" applyFont="1" applyBorder="1" applyAlignment="1">
      <alignment horizontal="center" vertical="center"/>
    </xf>
    <xf numFmtId="0" fontId="7" fillId="0" borderId="10" xfId="1" applyFont="1" applyBorder="1"/>
    <xf numFmtId="0" fontId="7" fillId="0" borderId="13" xfId="1" applyFont="1" applyBorder="1" applyAlignment="1">
      <alignment horizontal="left" vertical="center"/>
    </xf>
    <xf numFmtId="0" fontId="7" fillId="0" borderId="13" xfId="1" applyFont="1" applyBorder="1"/>
    <xf numFmtId="0" fontId="7" fillId="0" borderId="17" xfId="1" applyFont="1" applyBorder="1"/>
    <xf numFmtId="0" fontId="7" fillId="0" borderId="17" xfId="1" applyFont="1" applyBorder="1" applyAlignment="1">
      <alignment horizontal="center" vertical="center"/>
    </xf>
    <xf numFmtId="176" fontId="7" fillId="2" borderId="11" xfId="1" applyNumberFormat="1" applyFont="1" applyFill="1" applyBorder="1"/>
    <xf numFmtId="176" fontId="7" fillId="2" borderId="18" xfId="1" applyNumberFormat="1" applyFont="1" applyFill="1" applyBorder="1"/>
    <xf numFmtId="0" fontId="7" fillId="0" borderId="0" xfId="1" applyFont="1"/>
    <xf numFmtId="38" fontId="7" fillId="0" borderId="21" xfId="2" applyFont="1" applyBorder="1"/>
    <xf numFmtId="176" fontId="7" fillId="0" borderId="13" xfId="1" applyNumberFormat="1" applyFont="1" applyFill="1" applyBorder="1"/>
    <xf numFmtId="0" fontId="1" fillId="0" borderId="0" xfId="1" applyFont="1" applyAlignment="1">
      <alignment horizontal="left"/>
    </xf>
    <xf numFmtId="176" fontId="1" fillId="2" borderId="11" xfId="1" applyNumberFormat="1" applyFont="1" applyFill="1" applyBorder="1"/>
    <xf numFmtId="176" fontId="1" fillId="2" borderId="12" xfId="1" applyNumberFormat="1" applyFont="1" applyFill="1" applyBorder="1"/>
    <xf numFmtId="177" fontId="1" fillId="0" borderId="18" xfId="1" applyNumberFormat="1" applyFont="1" applyFill="1" applyBorder="1"/>
    <xf numFmtId="176" fontId="1" fillId="2" borderId="18" xfId="1" applyNumberFormat="1" applyFont="1" applyFill="1" applyBorder="1"/>
    <xf numFmtId="176" fontId="1" fillId="2" borderId="19" xfId="1" applyNumberFormat="1" applyFont="1" applyFill="1" applyBorder="1"/>
    <xf numFmtId="177" fontId="1" fillId="0" borderId="0" xfId="1" applyNumberFormat="1" applyFont="1" applyFill="1" applyBorder="1"/>
    <xf numFmtId="177" fontId="1" fillId="0" borderId="11" xfId="1" applyNumberFormat="1" applyFont="1" applyBorder="1" applyAlignment="1">
      <alignment horizontal="right"/>
    </xf>
    <xf numFmtId="177" fontId="1" fillId="3" borderId="24" xfId="1" applyNumberFormat="1" applyFont="1" applyFill="1" applyBorder="1"/>
    <xf numFmtId="176" fontId="1" fillId="0" borderId="11" xfId="1" applyNumberFormat="1" applyFont="1" applyFill="1" applyBorder="1"/>
    <xf numFmtId="176" fontId="1" fillId="0" borderId="12" xfId="1" applyNumberFormat="1" applyFont="1" applyFill="1" applyBorder="1"/>
    <xf numFmtId="38" fontId="9" fillId="0" borderId="24" xfId="2" applyFont="1" applyBorder="1"/>
    <xf numFmtId="38" fontId="9" fillId="0" borderId="25" xfId="2" applyFont="1" applyBorder="1"/>
    <xf numFmtId="3" fontId="1" fillId="0" borderId="0" xfId="1" applyNumberFormat="1" applyFont="1"/>
    <xf numFmtId="0" fontId="7" fillId="0" borderId="18" xfId="1" applyFont="1" applyBorder="1" applyAlignment="1">
      <alignment vertical="center"/>
    </xf>
    <xf numFmtId="176" fontId="7" fillId="2" borderId="10" xfId="1" applyNumberFormat="1" applyFont="1" applyFill="1" applyBorder="1"/>
    <xf numFmtId="0" fontId="0" fillId="0" borderId="0" xfId="0" applyAlignment="1">
      <alignment horizontal="right"/>
    </xf>
    <xf numFmtId="0" fontId="13" fillId="0" borderId="0" xfId="3" applyAlignment="1">
      <alignment horizontal="right"/>
    </xf>
    <xf numFmtId="0" fontId="0" fillId="0" borderId="0" xfId="0" applyAlignment="1"/>
    <xf numFmtId="0" fontId="2" fillId="0" borderId="0" xfId="1" applyFont="1" applyBorder="1" applyAlignment="1">
      <alignment horizontal="right"/>
    </xf>
    <xf numFmtId="0" fontId="14" fillId="0" borderId="0" xfId="1" applyFont="1" applyFill="1" applyBorder="1" applyAlignment="1"/>
    <xf numFmtId="0" fontId="15" fillId="0" borderId="0" xfId="1" applyFont="1" applyFill="1" applyBorder="1" applyAlignment="1">
      <alignment vertical="top"/>
    </xf>
    <xf numFmtId="0" fontId="16" fillId="0" borderId="0" xfId="1" applyFont="1" applyFill="1" applyBorder="1"/>
    <xf numFmtId="177" fontId="16" fillId="0" borderId="0" xfId="1" applyNumberFormat="1" applyFont="1" applyFill="1" applyBorder="1"/>
    <xf numFmtId="38" fontId="16" fillId="0" borderId="0" xfId="2" applyFont="1" applyFill="1" applyBorder="1"/>
    <xf numFmtId="0" fontId="16" fillId="0" borderId="0" xfId="1" applyFont="1" applyBorder="1"/>
    <xf numFmtId="0" fontId="17" fillId="0" borderId="27"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16" fillId="0" borderId="4" xfId="1" applyFont="1" applyFill="1" applyBorder="1" applyAlignment="1">
      <alignment horizontal="center" vertical="center" shrinkToFit="1"/>
    </xf>
    <xf numFmtId="38" fontId="17" fillId="0" borderId="4" xfId="2" applyFont="1" applyFill="1" applyBorder="1" applyAlignment="1">
      <alignment horizontal="center" vertical="center" shrinkToFit="1"/>
    </xf>
    <xf numFmtId="38" fontId="16" fillId="0" borderId="5" xfId="2" applyFont="1" applyFill="1" applyBorder="1" applyAlignment="1">
      <alignment horizontal="center" vertical="center" shrinkToFit="1"/>
    </xf>
    <xf numFmtId="38" fontId="16" fillId="0" borderId="7" xfId="2" applyFont="1" applyFill="1" applyBorder="1" applyAlignment="1">
      <alignment horizontal="center" vertical="center" shrinkToFit="1"/>
    </xf>
    <xf numFmtId="0" fontId="18" fillId="0" borderId="24" xfId="1" applyFont="1" applyFill="1" applyBorder="1" applyAlignment="1">
      <alignment horizontal="center" vertical="center" shrinkToFit="1"/>
    </xf>
    <xf numFmtId="177" fontId="18" fillId="0" borderId="21" xfId="1" applyNumberFormat="1" applyFont="1" applyFill="1" applyBorder="1" applyAlignment="1">
      <alignment horizontal="center" vertical="center" shrinkToFit="1"/>
    </xf>
    <xf numFmtId="177" fontId="18" fillId="0" borderId="24" xfId="1" applyNumberFormat="1" applyFont="1" applyFill="1" applyBorder="1" applyAlignment="1">
      <alignment horizontal="center" vertical="center" shrinkToFit="1"/>
    </xf>
    <xf numFmtId="0" fontId="18" fillId="0" borderId="38" xfId="1" applyFont="1" applyFill="1" applyBorder="1" applyAlignment="1">
      <alignment horizontal="center" vertical="center" shrinkToFit="1"/>
    </xf>
    <xf numFmtId="177" fontId="18" fillId="0" borderId="25" xfId="1" applyNumberFormat="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38" fontId="16" fillId="0" borderId="41" xfId="2" applyFont="1" applyFill="1" applyBorder="1" applyAlignment="1">
      <alignment horizontal="center" vertical="center" wrapText="1"/>
    </xf>
    <xf numFmtId="38" fontId="16" fillId="0" borderId="40" xfId="2" applyFont="1" applyFill="1" applyBorder="1" applyAlignment="1">
      <alignment horizontal="center" vertical="center"/>
    </xf>
    <xf numFmtId="38" fontId="16" fillId="0" borderId="42" xfId="2" applyFont="1" applyFill="1" applyBorder="1" applyAlignment="1">
      <alignment horizontal="center" vertical="center"/>
    </xf>
    <xf numFmtId="0" fontId="18" fillId="0" borderId="44" xfId="1" applyFont="1" applyFill="1" applyBorder="1" applyAlignment="1">
      <alignment horizontal="distributed" vertical="center"/>
    </xf>
    <xf numFmtId="49" fontId="16" fillId="0" borderId="45" xfId="1" applyNumberFormat="1" applyFont="1" applyFill="1" applyBorder="1" applyAlignment="1">
      <alignment horizontal="right" vertical="center" shrinkToFit="1"/>
    </xf>
    <xf numFmtId="176" fontId="16" fillId="0" borderId="10" xfId="1" applyNumberFormat="1" applyFont="1" applyFill="1" applyBorder="1" applyAlignment="1">
      <alignment vertical="center"/>
    </xf>
    <xf numFmtId="177" fontId="16" fillId="0" borderId="10" xfId="1" applyNumberFormat="1" applyFont="1" applyFill="1" applyBorder="1" applyAlignment="1">
      <alignment vertical="center"/>
    </xf>
    <xf numFmtId="176" fontId="16" fillId="0" borderId="46" xfId="1" applyNumberFormat="1" applyFont="1" applyFill="1" applyBorder="1" applyAlignment="1">
      <alignment vertical="center"/>
    </xf>
    <xf numFmtId="177" fontId="16" fillId="0" borderId="46" xfId="1" applyNumberFormat="1" applyFont="1" applyFill="1" applyBorder="1" applyAlignment="1">
      <alignment vertical="center"/>
    </xf>
    <xf numFmtId="176" fontId="16" fillId="0" borderId="47" xfId="1" applyNumberFormat="1" applyFont="1" applyFill="1" applyBorder="1" applyAlignment="1">
      <alignment vertical="center"/>
    </xf>
    <xf numFmtId="176" fontId="16" fillId="0" borderId="11" xfId="1" applyNumberFormat="1" applyFont="1" applyFill="1" applyBorder="1" applyAlignment="1">
      <alignment vertical="center"/>
    </xf>
    <xf numFmtId="177" fontId="16" fillId="0" borderId="48" xfId="1" applyNumberFormat="1" applyFont="1" applyFill="1" applyBorder="1" applyAlignment="1">
      <alignment vertical="center"/>
    </xf>
    <xf numFmtId="176" fontId="16" fillId="0" borderId="43" xfId="1" applyNumberFormat="1" applyFont="1" applyFill="1" applyBorder="1" applyAlignment="1">
      <alignment vertical="center"/>
    </xf>
    <xf numFmtId="38" fontId="16" fillId="0" borderId="46" xfId="2" applyFont="1" applyBorder="1" applyAlignment="1">
      <alignment vertical="center"/>
    </xf>
    <xf numFmtId="38" fontId="16" fillId="0" borderId="48" xfId="2" applyFont="1" applyBorder="1" applyAlignment="1">
      <alignment vertical="center"/>
    </xf>
    <xf numFmtId="0" fontId="16" fillId="0" borderId="13" xfId="1" applyFont="1" applyFill="1" applyBorder="1" applyAlignment="1">
      <alignment vertical="center"/>
    </xf>
    <xf numFmtId="49" fontId="16" fillId="0" borderId="47" xfId="1" applyNumberFormat="1" applyFont="1" applyFill="1" applyBorder="1" applyAlignment="1">
      <alignment horizontal="center" vertical="center" shrinkToFit="1"/>
    </xf>
    <xf numFmtId="176" fontId="16" fillId="0" borderId="13" xfId="1" applyNumberFormat="1" applyFont="1" applyFill="1" applyBorder="1" applyAlignment="1">
      <alignment vertical="center"/>
    </xf>
    <xf numFmtId="177" fontId="16" fillId="0" borderId="13" xfId="1" applyNumberFormat="1" applyFont="1" applyFill="1" applyBorder="1" applyAlignment="1">
      <alignment vertical="center"/>
    </xf>
    <xf numFmtId="177" fontId="16" fillId="0" borderId="11" xfId="1" applyNumberFormat="1" applyFont="1" applyFill="1" applyBorder="1" applyAlignment="1">
      <alignment vertical="center"/>
    </xf>
    <xf numFmtId="177" fontId="16" fillId="0" borderId="12" xfId="1" applyNumberFormat="1" applyFont="1" applyFill="1" applyBorder="1" applyAlignment="1">
      <alignment vertical="center"/>
    </xf>
    <xf numFmtId="176" fontId="16" fillId="0" borderId="20" xfId="1" applyNumberFormat="1" applyFont="1" applyFill="1" applyBorder="1" applyAlignment="1">
      <alignment vertical="center"/>
    </xf>
    <xf numFmtId="38" fontId="16" fillId="0" borderId="11" xfId="2" applyFont="1" applyBorder="1" applyAlignment="1">
      <alignment vertical="center"/>
    </xf>
    <xf numFmtId="38" fontId="16" fillId="0" borderId="12" xfId="2" applyFont="1" applyBorder="1" applyAlignment="1">
      <alignment vertical="center"/>
    </xf>
    <xf numFmtId="49" fontId="16" fillId="0" borderId="47" xfId="1" applyNumberFormat="1" applyFont="1" applyFill="1" applyBorder="1" applyAlignment="1">
      <alignment horizontal="right" vertical="center" shrinkToFit="1"/>
    </xf>
    <xf numFmtId="176" fontId="16" fillId="0" borderId="49" xfId="1" applyNumberFormat="1" applyFont="1" applyFill="1" applyBorder="1" applyAlignment="1">
      <alignment vertical="center"/>
    </xf>
    <xf numFmtId="176" fontId="16" fillId="0" borderId="50" xfId="1" applyNumberFormat="1" applyFont="1" applyFill="1" applyBorder="1" applyAlignment="1">
      <alignment vertical="center"/>
    </xf>
    <xf numFmtId="0" fontId="16" fillId="0" borderId="51" xfId="1" applyFont="1" applyFill="1" applyBorder="1" applyAlignment="1">
      <alignment vertical="center"/>
    </xf>
    <xf numFmtId="49" fontId="16" fillId="0" borderId="53" xfId="1" applyNumberFormat="1" applyFont="1" applyFill="1" applyBorder="1" applyAlignment="1">
      <alignment horizontal="right" vertical="center" shrinkToFit="1"/>
    </xf>
    <xf numFmtId="176" fontId="16" fillId="0" borderId="51" xfId="1" applyNumberFormat="1" applyFont="1" applyFill="1" applyBorder="1" applyAlignment="1">
      <alignment vertical="center"/>
    </xf>
    <xf numFmtId="177" fontId="16" fillId="0" borderId="51" xfId="1" applyNumberFormat="1" applyFont="1" applyFill="1" applyBorder="1" applyAlignment="1">
      <alignment vertical="center"/>
    </xf>
    <xf numFmtId="176" fontId="16" fillId="0" borderId="54" xfId="1" applyNumberFormat="1" applyFont="1" applyFill="1" applyBorder="1" applyAlignment="1">
      <alignment vertical="center"/>
    </xf>
    <xf numFmtId="177" fontId="16" fillId="0" borderId="54" xfId="1" applyNumberFormat="1" applyFont="1" applyFill="1" applyBorder="1" applyAlignment="1">
      <alignment vertical="center"/>
    </xf>
    <xf numFmtId="177" fontId="16" fillId="0" borderId="55" xfId="1" applyNumberFormat="1" applyFont="1" applyFill="1" applyBorder="1" applyAlignment="1">
      <alignment vertical="center"/>
    </xf>
    <xf numFmtId="176" fontId="16" fillId="0" borderId="56" xfId="1" applyNumberFormat="1" applyFont="1" applyFill="1" applyBorder="1" applyAlignment="1">
      <alignment vertical="center"/>
    </xf>
    <xf numFmtId="38" fontId="16" fillId="0" borderId="54" xfId="2" applyFont="1" applyBorder="1" applyAlignment="1">
      <alignment vertical="center"/>
    </xf>
    <xf numFmtId="38" fontId="16" fillId="0" borderId="55" xfId="2" applyFont="1" applyBorder="1" applyAlignment="1">
      <alignment vertical="center"/>
    </xf>
    <xf numFmtId="0" fontId="16" fillId="0" borderId="13" xfId="1" applyFont="1" applyFill="1" applyBorder="1"/>
    <xf numFmtId="0" fontId="17" fillId="0" borderId="0" xfId="1" applyFont="1" applyBorder="1" applyAlignment="1">
      <alignment horizontal="distributed" vertical="center"/>
    </xf>
    <xf numFmtId="49" fontId="17" fillId="0" borderId="0" xfId="1" applyNumberFormat="1" applyFont="1" applyBorder="1" applyAlignment="1">
      <alignment horizontal="center" vertical="center"/>
    </xf>
    <xf numFmtId="176" fontId="17" fillId="0" borderId="13" xfId="1" applyNumberFormat="1" applyFont="1" applyFill="1" applyBorder="1" applyAlignment="1">
      <alignment vertical="center"/>
    </xf>
    <xf numFmtId="177" fontId="17" fillId="0" borderId="13" xfId="1" applyNumberFormat="1" applyFont="1" applyFill="1" applyBorder="1" applyAlignment="1">
      <alignment vertical="center"/>
    </xf>
    <xf numFmtId="176" fontId="17" fillId="0" borderId="11" xfId="1" applyNumberFormat="1" applyFont="1" applyFill="1" applyBorder="1" applyAlignment="1">
      <alignment vertical="center"/>
    </xf>
    <xf numFmtId="177" fontId="17" fillId="0" borderId="11" xfId="1" applyNumberFormat="1" applyFont="1" applyFill="1" applyBorder="1" applyAlignment="1">
      <alignment vertical="center"/>
    </xf>
    <xf numFmtId="176" fontId="17" fillId="0" borderId="47" xfId="1" applyNumberFormat="1" applyFont="1" applyFill="1" applyBorder="1" applyAlignment="1">
      <alignment vertical="center"/>
    </xf>
    <xf numFmtId="177" fontId="17" fillId="0" borderId="12" xfId="1" applyNumberFormat="1" applyFont="1" applyFill="1" applyBorder="1" applyAlignment="1">
      <alignment vertical="center"/>
    </xf>
    <xf numFmtId="176" fontId="19" fillId="0" borderId="20" xfId="1" applyNumberFormat="1" applyFont="1" applyFill="1" applyBorder="1" applyAlignment="1">
      <alignment vertical="center"/>
    </xf>
    <xf numFmtId="38" fontId="17" fillId="0" borderId="11" xfId="2" applyFont="1" applyBorder="1" applyAlignment="1">
      <alignment vertical="center"/>
    </xf>
    <xf numFmtId="38" fontId="17" fillId="0" borderId="12" xfId="2" applyFont="1" applyBorder="1" applyAlignment="1">
      <alignment vertical="center"/>
    </xf>
    <xf numFmtId="179" fontId="17" fillId="0" borderId="0" xfId="1" applyNumberFormat="1" applyFont="1" applyBorder="1" applyAlignment="1">
      <alignment horizontal="center" vertical="center"/>
    </xf>
    <xf numFmtId="176" fontId="17" fillId="0" borderId="20" xfId="1" applyNumberFormat="1" applyFont="1" applyFill="1" applyBorder="1" applyAlignment="1">
      <alignment vertical="center"/>
    </xf>
    <xf numFmtId="176" fontId="16" fillId="0" borderId="0" xfId="1" applyNumberFormat="1" applyFont="1" applyBorder="1"/>
    <xf numFmtId="176" fontId="17" fillId="0" borderId="49" xfId="1" applyNumberFormat="1" applyFont="1" applyFill="1" applyBorder="1" applyAlignment="1">
      <alignment vertical="center"/>
    </xf>
    <xf numFmtId="176" fontId="17" fillId="0" borderId="50" xfId="1" applyNumberFormat="1" applyFont="1" applyFill="1" applyBorder="1" applyAlignment="1">
      <alignment vertical="center"/>
    </xf>
    <xf numFmtId="0" fontId="17" fillId="0" borderId="52" xfId="1" applyFont="1" applyBorder="1" applyAlignment="1">
      <alignment horizontal="distributed" vertical="center"/>
    </xf>
    <xf numFmtId="179" fontId="17" fillId="0" borderId="52" xfId="1" applyNumberFormat="1" applyFont="1" applyBorder="1" applyAlignment="1">
      <alignment horizontal="center" vertical="center"/>
    </xf>
    <xf numFmtId="176" fontId="17" fillId="0" borderId="51" xfId="1" applyNumberFormat="1" applyFont="1" applyFill="1" applyBorder="1" applyAlignment="1">
      <alignment vertical="center"/>
    </xf>
    <xf numFmtId="177" fontId="17" fillId="0" borderId="51" xfId="1" applyNumberFormat="1" applyFont="1" applyFill="1" applyBorder="1" applyAlignment="1">
      <alignment vertical="center"/>
    </xf>
    <xf numFmtId="176" fontId="17" fillId="0" borderId="54" xfId="1" applyNumberFormat="1" applyFont="1" applyFill="1" applyBorder="1" applyAlignment="1">
      <alignment vertical="center"/>
    </xf>
    <xf numFmtId="177" fontId="17" fillId="0" borderId="54" xfId="1" applyNumberFormat="1" applyFont="1" applyFill="1" applyBorder="1" applyAlignment="1">
      <alignment vertical="center"/>
    </xf>
    <xf numFmtId="177" fontId="17" fillId="0" borderId="55" xfId="1" applyNumberFormat="1" applyFont="1" applyFill="1" applyBorder="1" applyAlignment="1">
      <alignment vertical="center"/>
    </xf>
    <xf numFmtId="176" fontId="17" fillId="0" borderId="56" xfId="1" applyNumberFormat="1" applyFont="1" applyFill="1" applyBorder="1" applyAlignment="1">
      <alignment vertical="center"/>
    </xf>
    <xf numFmtId="38" fontId="17" fillId="0" borderId="54" xfId="2" applyFont="1" applyBorder="1" applyAlignment="1">
      <alignment vertical="center"/>
    </xf>
    <xf numFmtId="38" fontId="17" fillId="0" borderId="55" xfId="2" applyFont="1" applyBorder="1" applyAlignment="1">
      <alignment vertical="center"/>
    </xf>
    <xf numFmtId="0" fontId="17" fillId="0" borderId="57" xfId="1" applyFont="1" applyBorder="1" applyAlignment="1">
      <alignment horizontal="distributed" vertical="center"/>
    </xf>
    <xf numFmtId="179" fontId="17" fillId="0" borderId="57" xfId="1" applyNumberFormat="1" applyFont="1" applyBorder="1" applyAlignment="1">
      <alignment horizontal="center" vertical="center"/>
    </xf>
    <xf numFmtId="176" fontId="17" fillId="0" borderId="58" xfId="1" applyNumberFormat="1" applyFont="1" applyFill="1" applyBorder="1" applyAlignment="1">
      <alignment vertical="center"/>
    </xf>
    <xf numFmtId="177" fontId="17" fillId="0" borderId="58" xfId="1" applyNumberFormat="1" applyFont="1" applyFill="1" applyBorder="1" applyAlignment="1">
      <alignment vertical="center"/>
    </xf>
    <xf numFmtId="177" fontId="17" fillId="0" borderId="50" xfId="1" applyNumberFormat="1" applyFont="1" applyFill="1" applyBorder="1" applyAlignment="1">
      <alignment vertical="center"/>
    </xf>
    <xf numFmtId="177" fontId="17" fillId="0" borderId="59" xfId="1" applyNumberFormat="1" applyFont="1" applyFill="1" applyBorder="1" applyAlignment="1">
      <alignment vertical="center"/>
    </xf>
    <xf numFmtId="176" fontId="17" fillId="0" borderId="60" xfId="1" applyNumberFormat="1" applyFont="1" applyFill="1" applyBorder="1" applyAlignment="1">
      <alignment vertical="center"/>
    </xf>
    <xf numFmtId="38" fontId="17" fillId="0" borderId="50" xfId="2" applyFont="1" applyBorder="1" applyAlignment="1">
      <alignment vertical="center"/>
    </xf>
    <xf numFmtId="38" fontId="17" fillId="0" borderId="59" xfId="2" applyFont="1" applyBorder="1" applyAlignment="1">
      <alignment vertical="center"/>
    </xf>
    <xf numFmtId="0" fontId="16" fillId="0" borderId="58" xfId="1" applyFont="1" applyFill="1" applyBorder="1"/>
    <xf numFmtId="0" fontId="18" fillId="0" borderId="57" xfId="1" applyFont="1" applyFill="1" applyBorder="1" applyAlignment="1">
      <alignment vertical="center"/>
    </xf>
    <xf numFmtId="0" fontId="17" fillId="0" borderId="57" xfId="1" applyFont="1" applyFill="1" applyBorder="1" applyAlignment="1">
      <alignment horizontal="distributed" vertical="center"/>
    </xf>
    <xf numFmtId="0" fontId="17" fillId="0" borderId="49" xfId="1" applyFont="1" applyFill="1" applyBorder="1" applyAlignment="1">
      <alignment horizontal="center" vertical="center"/>
    </xf>
    <xf numFmtId="0" fontId="16" fillId="0" borderId="13" xfId="1" applyFont="1" applyBorder="1" applyAlignment="1">
      <alignment vertical="center"/>
    </xf>
    <xf numFmtId="49" fontId="16" fillId="0" borderId="47" xfId="1" applyNumberFormat="1" applyFont="1" applyFill="1" applyBorder="1" applyAlignment="1">
      <alignment horizontal="right" vertical="center"/>
    </xf>
    <xf numFmtId="0" fontId="16" fillId="0" borderId="13" xfId="1" applyFont="1" applyBorder="1" applyAlignment="1">
      <alignment horizontal="center" vertical="center"/>
    </xf>
    <xf numFmtId="0" fontId="16" fillId="0" borderId="51" xfId="1" applyFont="1" applyBorder="1" applyAlignment="1">
      <alignment vertical="center"/>
    </xf>
    <xf numFmtId="49" fontId="16" fillId="0" borderId="53" xfId="1" applyNumberFormat="1" applyFont="1" applyFill="1" applyBorder="1" applyAlignment="1">
      <alignment horizontal="right" vertical="center"/>
    </xf>
    <xf numFmtId="0" fontId="16" fillId="0" borderId="58" xfId="1" applyFont="1" applyBorder="1" applyAlignment="1">
      <alignment vertical="center"/>
    </xf>
    <xf numFmtId="49" fontId="16" fillId="0" borderId="49" xfId="1" applyNumberFormat="1" applyFont="1" applyFill="1" applyBorder="1" applyAlignment="1">
      <alignment horizontal="right" vertical="center"/>
    </xf>
    <xf numFmtId="176" fontId="16" fillId="0" borderId="58" xfId="1" applyNumberFormat="1" applyFont="1" applyFill="1" applyBorder="1" applyAlignment="1">
      <alignment vertical="center"/>
    </xf>
    <xf numFmtId="177" fontId="16" fillId="0" borderId="58" xfId="1" applyNumberFormat="1" applyFont="1" applyFill="1" applyBorder="1" applyAlignment="1">
      <alignment vertical="center"/>
    </xf>
    <xf numFmtId="177" fontId="16" fillId="0" borderId="50" xfId="1" applyNumberFormat="1" applyFont="1" applyFill="1" applyBorder="1" applyAlignment="1">
      <alignment vertical="center"/>
    </xf>
    <xf numFmtId="177" fontId="16" fillId="0" borderId="59" xfId="1" applyNumberFormat="1" applyFont="1" applyFill="1" applyBorder="1" applyAlignment="1">
      <alignment vertical="center"/>
    </xf>
    <xf numFmtId="176" fontId="16" fillId="0" borderId="60" xfId="1" applyNumberFormat="1" applyFont="1" applyFill="1" applyBorder="1" applyAlignment="1">
      <alignment vertical="center"/>
    </xf>
    <xf numFmtId="38" fontId="16" fillId="0" borderId="50" xfId="2" applyFont="1" applyBorder="1" applyAlignment="1">
      <alignment vertical="center"/>
    </xf>
    <xf numFmtId="38" fontId="16" fillId="0" borderId="59" xfId="2" applyFont="1" applyBorder="1" applyAlignment="1">
      <alignment vertical="center"/>
    </xf>
    <xf numFmtId="0" fontId="16" fillId="0" borderId="40" xfId="1" applyFont="1" applyFill="1" applyBorder="1" applyAlignment="1">
      <alignment vertical="center"/>
    </xf>
    <xf numFmtId="0" fontId="16" fillId="0" borderId="0" xfId="1" applyFont="1" applyBorder="1" applyAlignment="1">
      <alignment vertical="center"/>
    </xf>
    <xf numFmtId="0" fontId="16" fillId="0" borderId="61" xfId="1" applyFont="1" applyFill="1" applyBorder="1" applyAlignment="1">
      <alignment horizontal="distributed" vertical="center"/>
    </xf>
    <xf numFmtId="49" fontId="16" fillId="0" borderId="62" xfId="1" applyNumberFormat="1" applyFont="1" applyFill="1" applyBorder="1" applyAlignment="1">
      <alignment horizontal="right" vertical="center"/>
    </xf>
    <xf numFmtId="176" fontId="16" fillId="0" borderId="40" xfId="1" applyNumberFormat="1" applyFont="1" applyFill="1" applyBorder="1" applyAlignment="1">
      <alignment vertical="center"/>
    </xf>
    <xf numFmtId="177" fontId="16" fillId="0" borderId="40" xfId="1" applyNumberFormat="1" applyFont="1" applyFill="1" applyBorder="1" applyAlignment="1">
      <alignment vertical="center"/>
    </xf>
    <xf numFmtId="176" fontId="16" fillId="0" borderId="41" xfId="1" applyNumberFormat="1" applyFont="1" applyFill="1" applyBorder="1" applyAlignment="1">
      <alignment vertical="center"/>
    </xf>
    <xf numFmtId="177" fontId="16" fillId="0" borderId="41" xfId="1" applyNumberFormat="1" applyFont="1" applyFill="1" applyBorder="1" applyAlignment="1">
      <alignment vertical="center"/>
    </xf>
    <xf numFmtId="177" fontId="16" fillId="0" borderId="42" xfId="1" applyNumberFormat="1" applyFont="1" applyFill="1" applyBorder="1" applyAlignment="1">
      <alignment vertical="center"/>
    </xf>
    <xf numFmtId="176" fontId="16" fillId="0" borderId="39" xfId="1" applyNumberFormat="1" applyFont="1" applyFill="1" applyBorder="1" applyAlignment="1">
      <alignment vertical="center"/>
    </xf>
    <xf numFmtId="38" fontId="16" fillId="0" borderId="41" xfId="2" applyFont="1" applyBorder="1" applyAlignment="1">
      <alignment vertical="center"/>
    </xf>
    <xf numFmtId="38" fontId="16" fillId="0" borderId="42" xfId="2" applyFont="1" applyBorder="1" applyAlignment="1">
      <alignment vertical="center"/>
    </xf>
    <xf numFmtId="176" fontId="16" fillId="0" borderId="24" xfId="1" applyNumberFormat="1" applyFont="1" applyFill="1" applyBorder="1" applyAlignment="1">
      <alignment vertical="center"/>
    </xf>
    <xf numFmtId="177" fontId="16" fillId="0" borderId="24" xfId="1" applyNumberFormat="1" applyFont="1" applyFill="1" applyBorder="1" applyAlignment="1">
      <alignment vertical="center"/>
    </xf>
    <xf numFmtId="176" fontId="16" fillId="0" borderId="38" xfId="1" applyNumberFormat="1" applyFont="1" applyFill="1" applyBorder="1" applyAlignment="1">
      <alignment vertical="center"/>
    </xf>
    <xf numFmtId="177" fontId="16" fillId="0" borderId="21" xfId="1" applyNumberFormat="1" applyFont="1" applyFill="1" applyBorder="1" applyAlignment="1">
      <alignment vertical="center"/>
    </xf>
    <xf numFmtId="177" fontId="16" fillId="0" borderId="25" xfId="1" applyNumberFormat="1" applyFont="1" applyFill="1" applyBorder="1" applyAlignment="1">
      <alignment vertical="center"/>
    </xf>
    <xf numFmtId="176" fontId="16" fillId="0" borderId="23" xfId="1" applyNumberFormat="1" applyFont="1" applyFill="1" applyBorder="1" applyAlignment="1">
      <alignment vertical="center"/>
    </xf>
    <xf numFmtId="176" fontId="16" fillId="0" borderId="18" xfId="1" applyNumberFormat="1" applyFont="1" applyFill="1" applyBorder="1" applyAlignment="1">
      <alignment vertical="center"/>
    </xf>
    <xf numFmtId="177" fontId="16" fillId="0" borderId="17" xfId="1" applyNumberFormat="1" applyFont="1" applyFill="1" applyBorder="1" applyAlignment="1">
      <alignment vertical="center"/>
    </xf>
    <xf numFmtId="177" fontId="16" fillId="0" borderId="18" xfId="1" applyNumberFormat="1" applyFont="1" applyFill="1" applyBorder="1" applyAlignment="1">
      <alignment vertical="center"/>
    </xf>
    <xf numFmtId="176" fontId="16" fillId="0" borderId="65" xfId="1" applyNumberFormat="1" applyFont="1" applyFill="1" applyBorder="1" applyAlignment="1">
      <alignment vertical="center"/>
    </xf>
    <xf numFmtId="177" fontId="16" fillId="0" borderId="19" xfId="1" applyNumberFormat="1" applyFont="1" applyFill="1" applyBorder="1" applyAlignment="1">
      <alignment vertical="center"/>
    </xf>
    <xf numFmtId="176" fontId="16" fillId="0" borderId="26" xfId="1" applyNumberFormat="1" applyFont="1" applyFill="1" applyBorder="1" applyAlignment="1">
      <alignment vertical="center"/>
    </xf>
    <xf numFmtId="38" fontId="16" fillId="0" borderId="18" xfId="2" applyFont="1" applyBorder="1" applyAlignment="1">
      <alignment vertical="center"/>
    </xf>
    <xf numFmtId="38" fontId="16" fillId="0" borderId="19" xfId="2" applyFont="1" applyBorder="1" applyAlignment="1">
      <alignment vertical="center"/>
    </xf>
    <xf numFmtId="177" fontId="16" fillId="0" borderId="0" xfId="1" applyNumberFormat="1" applyFont="1" applyBorder="1" applyAlignment="1">
      <alignment vertical="center"/>
    </xf>
    <xf numFmtId="176" fontId="16" fillId="0" borderId="0" xfId="1" applyNumberFormat="1" applyFont="1" applyBorder="1" applyAlignment="1">
      <alignment vertical="center"/>
    </xf>
    <xf numFmtId="38" fontId="16" fillId="0" borderId="0" xfId="2" applyFont="1" applyBorder="1" applyAlignment="1">
      <alignment vertical="center"/>
    </xf>
    <xf numFmtId="177" fontId="16" fillId="0" borderId="0" xfId="1" applyNumberFormat="1" applyFont="1" applyBorder="1"/>
    <xf numFmtId="38" fontId="16" fillId="0" borderId="0" xfId="2" applyFont="1" applyBorder="1"/>
    <xf numFmtId="0" fontId="17" fillId="0" borderId="4" xfId="1" applyFont="1" applyFill="1" applyBorder="1" applyAlignment="1">
      <alignment horizontal="center" vertical="center" shrinkToFit="1"/>
    </xf>
    <xf numFmtId="0" fontId="16" fillId="0" borderId="7" xfId="1" applyFont="1" applyFill="1" applyBorder="1" applyAlignment="1">
      <alignment horizontal="center" vertical="center" shrinkToFit="1"/>
    </xf>
    <xf numFmtId="0" fontId="16" fillId="0" borderId="41" xfId="1" applyFont="1" applyFill="1" applyBorder="1" applyAlignment="1">
      <alignment horizontal="center" vertical="center" wrapText="1"/>
    </xf>
    <xf numFmtId="0" fontId="16" fillId="0" borderId="42" xfId="1" applyFont="1" applyFill="1" applyBorder="1" applyAlignment="1">
      <alignment horizontal="center" vertical="center"/>
    </xf>
    <xf numFmtId="176" fontId="16" fillId="0" borderId="67" xfId="1" applyNumberFormat="1" applyFont="1" applyFill="1" applyBorder="1" applyAlignment="1">
      <alignment vertical="center"/>
    </xf>
    <xf numFmtId="176" fontId="16" fillId="0" borderId="48" xfId="1" applyNumberFormat="1" applyFont="1" applyFill="1" applyBorder="1" applyAlignment="1">
      <alignment vertical="center"/>
    </xf>
    <xf numFmtId="176" fontId="16" fillId="0" borderId="8" xfId="1" applyNumberFormat="1" applyFont="1" applyFill="1" applyBorder="1" applyAlignment="1">
      <alignment vertical="center"/>
    </xf>
    <xf numFmtId="176" fontId="16" fillId="0" borderId="12" xfId="1" applyNumberFormat="1" applyFont="1" applyFill="1" applyBorder="1" applyAlignment="1">
      <alignment vertical="center"/>
    </xf>
    <xf numFmtId="176" fontId="16" fillId="0" borderId="68" xfId="1" applyNumberFormat="1" applyFont="1" applyFill="1" applyBorder="1" applyAlignment="1">
      <alignment vertical="center"/>
    </xf>
    <xf numFmtId="176" fontId="16" fillId="0" borderId="59" xfId="1" applyNumberFormat="1" applyFont="1" applyFill="1" applyBorder="1" applyAlignment="1">
      <alignment vertical="center"/>
    </xf>
    <xf numFmtId="49" fontId="17" fillId="0" borderId="47" xfId="1" applyNumberFormat="1" applyFont="1" applyBorder="1" applyAlignment="1">
      <alignment horizontal="center" vertical="center"/>
    </xf>
    <xf numFmtId="176" fontId="17" fillId="0" borderId="8" xfId="1" applyNumberFormat="1" applyFont="1" applyFill="1" applyBorder="1" applyAlignment="1">
      <alignment vertical="center"/>
    </xf>
    <xf numFmtId="176" fontId="17" fillId="0" borderId="12" xfId="1" applyNumberFormat="1" applyFont="1" applyFill="1" applyBorder="1" applyAlignment="1">
      <alignment vertical="center"/>
    </xf>
    <xf numFmtId="179" fontId="17" fillId="0" borderId="47" xfId="1" applyNumberFormat="1" applyFont="1" applyBorder="1" applyAlignment="1">
      <alignment horizontal="center" vertical="center"/>
    </xf>
    <xf numFmtId="176" fontId="17" fillId="0" borderId="68" xfId="1" applyNumberFormat="1" applyFont="1" applyFill="1" applyBorder="1" applyAlignment="1">
      <alignment vertical="center"/>
    </xf>
    <xf numFmtId="176" fontId="17" fillId="0" borderId="59" xfId="1" applyNumberFormat="1" applyFont="1" applyFill="1" applyBorder="1" applyAlignment="1">
      <alignment vertical="center"/>
    </xf>
    <xf numFmtId="179" fontId="17" fillId="0" borderId="53" xfId="1" applyNumberFormat="1" applyFont="1" applyBorder="1" applyAlignment="1">
      <alignment horizontal="center" vertical="center"/>
    </xf>
    <xf numFmtId="179" fontId="17" fillId="0" borderId="49" xfId="1" applyNumberFormat="1" applyFont="1" applyBorder="1" applyAlignment="1">
      <alignment horizontal="center" vertical="center"/>
    </xf>
    <xf numFmtId="177" fontId="17" fillId="0" borderId="11" xfId="1" applyNumberFormat="1" applyFont="1" applyFill="1" applyBorder="1" applyAlignment="1">
      <alignment horizontal="right" vertical="center"/>
    </xf>
    <xf numFmtId="177" fontId="17" fillId="0" borderId="13"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6" fontId="16" fillId="0" borderId="0" xfId="1" applyNumberFormat="1" applyFont="1" applyFill="1" applyBorder="1" applyAlignment="1">
      <alignment vertical="center"/>
    </xf>
    <xf numFmtId="176" fontId="16" fillId="0" borderId="21" xfId="1" applyNumberFormat="1" applyFont="1" applyFill="1" applyBorder="1" applyAlignment="1">
      <alignment vertical="center"/>
    </xf>
    <xf numFmtId="176" fontId="16" fillId="0" borderId="64" xfId="1" applyNumberFormat="1" applyFont="1" applyFill="1" applyBorder="1" applyAlignment="1">
      <alignment vertical="center"/>
    </xf>
    <xf numFmtId="176" fontId="16" fillId="0" borderId="25" xfId="1" applyNumberFormat="1" applyFont="1" applyFill="1" applyBorder="1" applyAlignment="1">
      <alignment vertical="center"/>
    </xf>
    <xf numFmtId="176" fontId="16" fillId="0" borderId="45" xfId="1" applyNumberFormat="1" applyFont="1" applyFill="1" applyBorder="1" applyAlignment="1">
      <alignment vertical="center"/>
    </xf>
    <xf numFmtId="176" fontId="16" fillId="0" borderId="17" xfId="1" applyNumberFormat="1" applyFont="1" applyFill="1" applyBorder="1" applyAlignment="1">
      <alignment vertical="center"/>
    </xf>
    <xf numFmtId="176" fontId="16" fillId="0" borderId="14" xfId="1" applyNumberFormat="1" applyFont="1" applyFill="1" applyBorder="1" applyAlignment="1">
      <alignment vertical="center"/>
    </xf>
    <xf numFmtId="176" fontId="16" fillId="0" borderId="19" xfId="1" applyNumberFormat="1" applyFont="1" applyFill="1" applyBorder="1" applyAlignment="1">
      <alignment vertical="center"/>
    </xf>
    <xf numFmtId="0" fontId="16" fillId="0" borderId="44" xfId="1" applyFont="1" applyFill="1" applyBorder="1" applyAlignment="1">
      <alignment horizontal="distributed" vertical="center"/>
    </xf>
    <xf numFmtId="176" fontId="16" fillId="0" borderId="10" xfId="1" applyNumberFormat="1" applyFont="1" applyFill="1" applyBorder="1" applyAlignment="1">
      <alignment vertical="center" shrinkToFit="1"/>
    </xf>
    <xf numFmtId="177" fontId="16" fillId="0" borderId="46" xfId="1" applyNumberFormat="1" applyFont="1" applyFill="1" applyBorder="1" applyAlignment="1">
      <alignment vertical="center" shrinkToFit="1"/>
    </xf>
    <xf numFmtId="176" fontId="16" fillId="0" borderId="47" xfId="1" applyNumberFormat="1" applyFont="1" applyFill="1" applyBorder="1" applyAlignment="1">
      <alignment vertical="center" shrinkToFit="1"/>
    </xf>
    <xf numFmtId="177" fontId="16" fillId="0" borderId="10" xfId="1" applyNumberFormat="1" applyFont="1" applyFill="1" applyBorder="1" applyAlignment="1">
      <alignment vertical="center" shrinkToFit="1"/>
    </xf>
    <xf numFmtId="176" fontId="16" fillId="0" borderId="11" xfId="1" applyNumberFormat="1" applyFont="1" applyFill="1" applyBorder="1" applyAlignment="1">
      <alignment vertical="center" shrinkToFit="1"/>
    </xf>
    <xf numFmtId="177" fontId="16" fillId="0" borderId="48" xfId="1" applyNumberFormat="1" applyFont="1" applyFill="1" applyBorder="1" applyAlignment="1">
      <alignment vertical="center" shrinkToFit="1"/>
    </xf>
    <xf numFmtId="177" fontId="16" fillId="0" borderId="13" xfId="1" applyNumberFormat="1" applyFont="1" applyFill="1" applyBorder="1" applyAlignment="1">
      <alignment horizontal="right" vertical="center" shrinkToFit="1"/>
    </xf>
    <xf numFmtId="176" fontId="16" fillId="0" borderId="13" xfId="1" applyNumberFormat="1" applyFont="1" applyFill="1" applyBorder="1" applyAlignment="1">
      <alignment vertical="center" shrinkToFit="1"/>
    </xf>
    <xf numFmtId="177" fontId="16" fillId="0" borderId="11" xfId="1" applyNumberFormat="1" applyFont="1" applyFill="1" applyBorder="1" applyAlignment="1">
      <alignment horizontal="right" vertical="center" shrinkToFit="1"/>
    </xf>
    <xf numFmtId="177" fontId="16" fillId="0" borderId="12" xfId="1" applyNumberFormat="1" applyFont="1" applyFill="1" applyBorder="1" applyAlignment="1">
      <alignment horizontal="right" vertical="center" shrinkToFit="1"/>
    </xf>
    <xf numFmtId="177" fontId="16" fillId="0" borderId="11" xfId="1" applyNumberFormat="1" applyFont="1" applyFill="1" applyBorder="1" applyAlignment="1">
      <alignment vertical="center" shrinkToFit="1"/>
    </xf>
    <xf numFmtId="176" fontId="16" fillId="0" borderId="49" xfId="1" applyNumberFormat="1" applyFont="1" applyFill="1" applyBorder="1" applyAlignment="1">
      <alignment vertical="center" shrinkToFit="1"/>
    </xf>
    <xf numFmtId="177" fontId="16" fillId="0" borderId="13" xfId="1" applyNumberFormat="1" applyFont="1" applyFill="1" applyBorder="1" applyAlignment="1">
      <alignment vertical="center" shrinkToFit="1"/>
    </xf>
    <xf numFmtId="176" fontId="16" fillId="0" borderId="50" xfId="1" applyNumberFormat="1" applyFont="1" applyFill="1" applyBorder="1" applyAlignment="1">
      <alignment vertical="center" shrinkToFit="1"/>
    </xf>
    <xf numFmtId="177" fontId="16" fillId="0" borderId="12" xfId="1" applyNumberFormat="1" applyFont="1" applyFill="1" applyBorder="1" applyAlignment="1">
      <alignment vertical="center" shrinkToFit="1"/>
    </xf>
    <xf numFmtId="176" fontId="16" fillId="0" borderId="51" xfId="1" applyNumberFormat="1" applyFont="1" applyFill="1" applyBorder="1" applyAlignment="1">
      <alignment vertical="center" shrinkToFit="1"/>
    </xf>
    <xf numFmtId="177" fontId="16" fillId="0" borderId="54" xfId="1" applyNumberFormat="1" applyFont="1" applyFill="1" applyBorder="1" applyAlignment="1">
      <alignment vertical="center" shrinkToFit="1"/>
    </xf>
    <xf numFmtId="177" fontId="16" fillId="0" borderId="51" xfId="1" applyNumberFormat="1" applyFont="1" applyFill="1" applyBorder="1" applyAlignment="1">
      <alignment vertical="center" shrinkToFit="1"/>
    </xf>
    <xf numFmtId="177" fontId="16" fillId="0" borderId="55" xfId="1" applyNumberFormat="1" applyFont="1" applyFill="1" applyBorder="1" applyAlignment="1">
      <alignment vertical="center" shrinkToFit="1"/>
    </xf>
    <xf numFmtId="49" fontId="18" fillId="0" borderId="0" xfId="1" applyNumberFormat="1" applyFont="1" applyFill="1" applyBorder="1" applyAlignment="1">
      <alignment vertical="center"/>
    </xf>
    <xf numFmtId="0" fontId="17" fillId="0" borderId="0" xfId="1" applyFont="1" applyFill="1" applyBorder="1" applyAlignment="1">
      <alignment horizontal="distributed" vertical="center"/>
    </xf>
    <xf numFmtId="49" fontId="19" fillId="0" borderId="47" xfId="1" applyNumberFormat="1" applyFont="1" applyFill="1" applyBorder="1" applyAlignment="1">
      <alignment horizontal="distributed" vertical="center"/>
    </xf>
    <xf numFmtId="176" fontId="17" fillId="0" borderId="13" xfId="1" applyNumberFormat="1" applyFont="1" applyFill="1" applyBorder="1" applyAlignment="1">
      <alignment vertical="center" shrinkToFit="1"/>
    </xf>
    <xf numFmtId="177" fontId="17" fillId="0" borderId="11" xfId="1" applyNumberFormat="1" applyFont="1" applyFill="1" applyBorder="1" applyAlignment="1">
      <alignment vertical="center" shrinkToFit="1"/>
    </xf>
    <xf numFmtId="176" fontId="17" fillId="0" borderId="47" xfId="1" applyNumberFormat="1" applyFont="1" applyFill="1" applyBorder="1" applyAlignment="1">
      <alignment vertical="center" shrinkToFit="1"/>
    </xf>
    <xf numFmtId="177" fontId="17" fillId="0" borderId="13" xfId="1" applyNumberFormat="1" applyFont="1" applyFill="1" applyBorder="1" applyAlignment="1">
      <alignment vertical="center" shrinkToFit="1"/>
    </xf>
    <xf numFmtId="176" fontId="17" fillId="0" borderId="11" xfId="1" applyNumberFormat="1" applyFont="1" applyFill="1" applyBorder="1" applyAlignment="1">
      <alignment vertical="center" shrinkToFit="1"/>
    </xf>
    <xf numFmtId="177" fontId="17" fillId="0" borderId="12" xfId="1" applyNumberFormat="1" applyFont="1" applyFill="1" applyBorder="1" applyAlignment="1">
      <alignment vertical="center" shrinkToFit="1"/>
    </xf>
    <xf numFmtId="0" fontId="18" fillId="0" borderId="0" xfId="1" applyFont="1" applyFill="1" applyBorder="1" applyAlignment="1">
      <alignment horizontal="left" vertical="center"/>
    </xf>
    <xf numFmtId="179" fontId="19" fillId="0" borderId="47" xfId="1" applyNumberFormat="1" applyFont="1" applyFill="1" applyBorder="1" applyAlignment="1">
      <alignment horizontal="distributed" vertical="center"/>
    </xf>
    <xf numFmtId="176" fontId="17" fillId="0" borderId="49" xfId="1" applyNumberFormat="1" applyFont="1" applyFill="1" applyBorder="1" applyAlignment="1">
      <alignment vertical="center" shrinkToFit="1"/>
    </xf>
    <xf numFmtId="176" fontId="17" fillId="0" borderId="50" xfId="1" applyNumberFormat="1" applyFont="1" applyFill="1" applyBorder="1" applyAlignment="1">
      <alignment vertical="center" shrinkToFit="1"/>
    </xf>
    <xf numFmtId="0" fontId="17" fillId="0" borderId="52" xfId="1" applyFont="1" applyFill="1" applyBorder="1" applyAlignment="1">
      <alignment horizontal="distributed" vertical="center"/>
    </xf>
    <xf numFmtId="179" fontId="19" fillId="0" borderId="53" xfId="1" applyNumberFormat="1" applyFont="1" applyFill="1" applyBorder="1" applyAlignment="1">
      <alignment horizontal="distributed" vertical="center"/>
    </xf>
    <xf numFmtId="176" fontId="17" fillId="0" borderId="54" xfId="1" applyNumberFormat="1" applyFont="1" applyFill="1" applyBorder="1" applyAlignment="1">
      <alignment vertical="center" shrinkToFit="1"/>
    </xf>
    <xf numFmtId="177" fontId="17" fillId="0" borderId="54" xfId="1" applyNumberFormat="1" applyFont="1" applyFill="1" applyBorder="1" applyAlignment="1">
      <alignment vertical="center" shrinkToFit="1"/>
    </xf>
    <xf numFmtId="177" fontId="17" fillId="0" borderId="51" xfId="1" applyNumberFormat="1" applyFont="1" applyFill="1" applyBorder="1" applyAlignment="1">
      <alignment vertical="center" shrinkToFit="1"/>
    </xf>
    <xf numFmtId="177" fontId="17" fillId="0" borderId="55" xfId="1" applyNumberFormat="1" applyFont="1" applyFill="1" applyBorder="1" applyAlignment="1">
      <alignment vertical="center" shrinkToFit="1"/>
    </xf>
    <xf numFmtId="179" fontId="19" fillId="0" borderId="49" xfId="1" applyNumberFormat="1" applyFont="1" applyFill="1" applyBorder="1" applyAlignment="1">
      <alignment horizontal="distributed" vertical="center"/>
    </xf>
    <xf numFmtId="177" fontId="17" fillId="0" borderId="50" xfId="1" applyNumberFormat="1" applyFont="1" applyFill="1" applyBorder="1" applyAlignment="1">
      <alignment horizontal="right" vertical="center" shrinkToFit="1"/>
    </xf>
    <xf numFmtId="177" fontId="17" fillId="0" borderId="58" xfId="1" applyNumberFormat="1" applyFont="1" applyFill="1" applyBorder="1" applyAlignment="1">
      <alignment horizontal="right" vertical="center" shrinkToFit="1"/>
    </xf>
    <xf numFmtId="177" fontId="17" fillId="0" borderId="59" xfId="1" applyNumberFormat="1" applyFont="1" applyFill="1" applyBorder="1" applyAlignment="1">
      <alignment horizontal="right" vertical="center" shrinkToFit="1"/>
    </xf>
    <xf numFmtId="0" fontId="20" fillId="0" borderId="57" xfId="1" applyFont="1" applyFill="1" applyBorder="1" applyAlignment="1">
      <alignment horizontal="distributed" vertical="center"/>
    </xf>
    <xf numFmtId="177" fontId="17" fillId="0" borderId="50" xfId="1" applyNumberFormat="1" applyFont="1" applyFill="1" applyBorder="1" applyAlignment="1">
      <alignment vertical="center" shrinkToFit="1"/>
    </xf>
    <xf numFmtId="177" fontId="17" fillId="0" borderId="58" xfId="1" applyNumberFormat="1" applyFont="1" applyFill="1" applyBorder="1" applyAlignment="1">
      <alignment vertical="center" shrinkToFit="1"/>
    </xf>
    <xf numFmtId="177" fontId="17" fillId="0" borderId="59" xfId="1" applyNumberFormat="1" applyFont="1" applyFill="1" applyBorder="1" applyAlignment="1">
      <alignment vertical="center" shrinkToFit="1"/>
    </xf>
    <xf numFmtId="177" fontId="17" fillId="0" borderId="11" xfId="1" applyNumberFormat="1" applyFont="1" applyFill="1" applyBorder="1" applyAlignment="1">
      <alignment horizontal="right" shrinkToFit="1"/>
    </xf>
    <xf numFmtId="177" fontId="17" fillId="0" borderId="13" xfId="1" applyNumberFormat="1" applyFont="1" applyFill="1" applyBorder="1" applyAlignment="1">
      <alignment horizontal="right" shrinkToFit="1"/>
    </xf>
    <xf numFmtId="177" fontId="17" fillId="0" borderId="12" xfId="1" applyNumberFormat="1" applyFont="1" applyFill="1" applyBorder="1" applyAlignment="1">
      <alignment horizontal="right" shrinkToFit="1"/>
    </xf>
    <xf numFmtId="0" fontId="18" fillId="0" borderId="57" xfId="1" applyFont="1" applyFill="1" applyBorder="1" applyAlignment="1">
      <alignment horizontal="distributed" vertical="center"/>
    </xf>
    <xf numFmtId="0" fontId="17" fillId="0" borderId="49" xfId="1" applyFont="1" applyFill="1" applyBorder="1" applyAlignment="1">
      <alignment horizontal="distributed" vertical="center"/>
    </xf>
    <xf numFmtId="176" fontId="17" fillId="0" borderId="58" xfId="1" applyNumberFormat="1" applyFont="1" applyFill="1" applyBorder="1" applyAlignment="1">
      <alignment vertical="center" shrinkToFit="1"/>
    </xf>
    <xf numFmtId="176" fontId="16" fillId="0" borderId="58" xfId="1" applyNumberFormat="1" applyFont="1" applyFill="1" applyBorder="1" applyAlignment="1">
      <alignment vertical="center" shrinkToFit="1"/>
    </xf>
    <xf numFmtId="177" fontId="16" fillId="0" borderId="50" xfId="1" applyNumberFormat="1" applyFont="1" applyFill="1" applyBorder="1" applyAlignment="1">
      <alignment vertical="center" shrinkToFit="1"/>
    </xf>
    <xf numFmtId="177" fontId="16" fillId="0" borderId="58" xfId="1" applyNumberFormat="1" applyFont="1" applyFill="1" applyBorder="1" applyAlignment="1">
      <alignment vertical="center" shrinkToFit="1"/>
    </xf>
    <xf numFmtId="177" fontId="16" fillId="0" borderId="59" xfId="1" applyNumberFormat="1" applyFont="1" applyFill="1" applyBorder="1" applyAlignment="1">
      <alignment vertical="center" shrinkToFit="1"/>
    </xf>
    <xf numFmtId="176" fontId="16" fillId="0" borderId="40" xfId="1" applyNumberFormat="1" applyFont="1" applyFill="1" applyBorder="1" applyAlignment="1">
      <alignment vertical="center" shrinkToFit="1"/>
    </xf>
    <xf numFmtId="177" fontId="16" fillId="0" borderId="41" xfId="1" applyNumberFormat="1" applyFont="1" applyFill="1" applyBorder="1" applyAlignment="1">
      <alignment vertical="center" shrinkToFit="1"/>
    </xf>
    <xf numFmtId="176" fontId="16" fillId="0" borderId="0" xfId="1" applyNumberFormat="1" applyFont="1" applyFill="1" applyBorder="1" applyAlignment="1">
      <alignment vertical="center" shrinkToFit="1"/>
    </xf>
    <xf numFmtId="177" fontId="16" fillId="0" borderId="40" xfId="1" applyNumberFormat="1" applyFont="1" applyFill="1" applyBorder="1" applyAlignment="1">
      <alignment vertical="center" shrinkToFit="1"/>
    </xf>
    <xf numFmtId="177" fontId="16" fillId="0" borderId="42" xfId="1" applyNumberFormat="1" applyFont="1" applyFill="1" applyBorder="1" applyAlignment="1">
      <alignment vertical="center" shrinkToFit="1"/>
    </xf>
    <xf numFmtId="176" fontId="16" fillId="0" borderId="21" xfId="1" applyNumberFormat="1" applyFont="1" applyFill="1" applyBorder="1" applyAlignment="1">
      <alignment vertical="center" shrinkToFit="1"/>
    </xf>
    <xf numFmtId="177" fontId="16" fillId="0" borderId="24" xfId="1" applyNumberFormat="1" applyFont="1" applyFill="1" applyBorder="1" applyAlignment="1">
      <alignment vertical="center" shrinkToFit="1"/>
    </xf>
    <xf numFmtId="176" fontId="16" fillId="0" borderId="64" xfId="1" applyNumberFormat="1" applyFont="1" applyFill="1" applyBorder="1" applyAlignment="1">
      <alignment vertical="center" shrinkToFit="1"/>
    </xf>
    <xf numFmtId="177" fontId="16" fillId="0" borderId="21" xfId="1" applyNumberFormat="1" applyFont="1" applyFill="1" applyBorder="1" applyAlignment="1">
      <alignment vertical="center" shrinkToFit="1"/>
    </xf>
    <xf numFmtId="176" fontId="16" fillId="0" borderId="24" xfId="1" applyNumberFormat="1" applyFont="1" applyFill="1" applyBorder="1" applyAlignment="1">
      <alignment vertical="center" shrinkToFit="1"/>
    </xf>
    <xf numFmtId="177" fontId="16" fillId="0" borderId="25" xfId="1" applyNumberFormat="1" applyFont="1" applyFill="1" applyBorder="1" applyAlignment="1">
      <alignment vertical="center" shrinkToFit="1"/>
    </xf>
    <xf numFmtId="176" fontId="16" fillId="0" borderId="45" xfId="1" applyNumberFormat="1" applyFont="1" applyFill="1" applyBorder="1" applyAlignment="1">
      <alignment vertical="center" shrinkToFit="1"/>
    </xf>
    <xf numFmtId="176" fontId="16" fillId="0" borderId="46" xfId="1" applyNumberFormat="1" applyFont="1" applyFill="1" applyBorder="1" applyAlignment="1">
      <alignment vertical="center" shrinkToFit="1"/>
    </xf>
    <xf numFmtId="176" fontId="16" fillId="0" borderId="17" xfId="1" applyNumberFormat="1" applyFont="1" applyFill="1" applyBorder="1" applyAlignment="1">
      <alignment vertical="center" shrinkToFit="1"/>
    </xf>
    <xf numFmtId="177" fontId="16" fillId="0" borderId="18" xfId="1" applyNumberFormat="1" applyFont="1" applyFill="1" applyBorder="1" applyAlignment="1">
      <alignment vertical="center" shrinkToFit="1"/>
    </xf>
    <xf numFmtId="176" fontId="16" fillId="0" borderId="65" xfId="1" applyNumberFormat="1" applyFont="1" applyFill="1" applyBorder="1" applyAlignment="1">
      <alignment vertical="center" shrinkToFit="1"/>
    </xf>
    <xf numFmtId="177" fontId="16" fillId="0" borderId="17" xfId="1" applyNumberFormat="1" applyFont="1" applyFill="1" applyBorder="1" applyAlignment="1">
      <alignment vertical="center" shrinkToFit="1"/>
    </xf>
    <xf numFmtId="176" fontId="16" fillId="0" borderId="18" xfId="1" applyNumberFormat="1" applyFont="1" applyFill="1" applyBorder="1" applyAlignment="1">
      <alignment vertical="center" shrinkToFit="1"/>
    </xf>
    <xf numFmtId="177" fontId="16" fillId="0" borderId="19" xfId="1" applyNumberFormat="1" applyFont="1" applyFill="1" applyBorder="1" applyAlignment="1">
      <alignment vertical="center" shrinkToFit="1"/>
    </xf>
    <xf numFmtId="176" fontId="16" fillId="0" borderId="23" xfId="1" applyNumberFormat="1" applyFont="1" applyFill="1" applyBorder="1" applyAlignment="1">
      <alignment vertical="center" shrinkToFit="1"/>
    </xf>
    <xf numFmtId="176" fontId="16" fillId="0" borderId="25" xfId="1" applyNumberFormat="1" applyFont="1" applyFill="1" applyBorder="1" applyAlignment="1">
      <alignment vertical="center" shrinkToFit="1"/>
    </xf>
    <xf numFmtId="0" fontId="22" fillId="0" borderId="44" xfId="1" applyFont="1" applyFill="1" applyBorder="1" applyAlignment="1">
      <alignment horizontal="distributed" vertical="center"/>
    </xf>
    <xf numFmtId="176" fontId="22" fillId="0" borderId="46" xfId="1" applyNumberFormat="1" applyFont="1" applyFill="1" applyBorder="1" applyAlignment="1">
      <alignment vertical="center"/>
    </xf>
    <xf numFmtId="176" fontId="23" fillId="0" borderId="46" xfId="1" applyNumberFormat="1" applyFont="1" applyFill="1" applyBorder="1" applyAlignment="1">
      <alignment vertical="center"/>
    </xf>
    <xf numFmtId="176" fontId="22" fillId="0" borderId="48" xfId="1" applyNumberFormat="1" applyFont="1" applyFill="1" applyBorder="1" applyAlignment="1">
      <alignment vertical="center"/>
    </xf>
    <xf numFmtId="49" fontId="18" fillId="0" borderId="47" xfId="1" applyNumberFormat="1" applyFont="1" applyFill="1" applyBorder="1" applyAlignment="1">
      <alignment horizontal="center" vertical="center" shrinkToFit="1"/>
    </xf>
    <xf numFmtId="176" fontId="22" fillId="0" borderId="11" xfId="1" applyNumberFormat="1" applyFont="1" applyFill="1" applyBorder="1" applyAlignment="1">
      <alignment vertical="center"/>
    </xf>
    <xf numFmtId="176" fontId="23" fillId="0" borderId="13" xfId="1" applyNumberFormat="1" applyFont="1" applyFill="1" applyBorder="1" applyAlignment="1">
      <alignment vertical="center"/>
    </xf>
    <xf numFmtId="176" fontId="22" fillId="0" borderId="13" xfId="1" applyNumberFormat="1" applyFont="1" applyFill="1" applyBorder="1" applyAlignment="1">
      <alignment vertical="center"/>
    </xf>
    <xf numFmtId="176" fontId="22" fillId="0" borderId="12" xfId="1" applyNumberFormat="1" applyFont="1" applyFill="1" applyBorder="1" applyAlignment="1">
      <alignment vertical="center"/>
    </xf>
    <xf numFmtId="176" fontId="23" fillId="0" borderId="11" xfId="1" applyNumberFormat="1" applyFont="1" applyFill="1" applyBorder="1" applyAlignment="1">
      <alignment vertical="center"/>
    </xf>
    <xf numFmtId="0" fontId="16" fillId="0" borderId="51" xfId="1" applyFont="1" applyFill="1" applyBorder="1" applyAlignment="1">
      <alignment horizontal="left" vertical="center"/>
    </xf>
    <xf numFmtId="176" fontId="22" fillId="0" borderId="54" xfId="1" applyNumberFormat="1" applyFont="1" applyFill="1" applyBorder="1" applyAlignment="1">
      <alignment vertical="center"/>
    </xf>
    <xf numFmtId="176" fontId="23" fillId="0" borderId="54" xfId="1" applyNumberFormat="1" applyFont="1" applyFill="1" applyBorder="1" applyAlignment="1">
      <alignment vertical="center"/>
    </xf>
    <xf numFmtId="176" fontId="22" fillId="0" borderId="51" xfId="1" applyNumberFormat="1" applyFont="1" applyFill="1" applyBorder="1" applyAlignment="1">
      <alignment vertical="center"/>
    </xf>
    <xf numFmtId="176" fontId="22" fillId="0" borderId="55" xfId="1" applyNumberFormat="1" applyFont="1" applyFill="1" applyBorder="1" applyAlignment="1">
      <alignment vertical="center"/>
    </xf>
    <xf numFmtId="0" fontId="23" fillId="0" borderId="0" xfId="1" applyFont="1" applyBorder="1" applyAlignment="1">
      <alignment horizontal="distributed" vertical="center"/>
    </xf>
    <xf numFmtId="49" fontId="23" fillId="0" borderId="0" xfId="1" applyNumberFormat="1" applyFont="1" applyBorder="1" applyAlignment="1">
      <alignment horizontal="center" vertical="center"/>
    </xf>
    <xf numFmtId="176" fontId="23" fillId="0" borderId="12" xfId="1" applyNumberFormat="1" applyFont="1" applyFill="1" applyBorder="1" applyAlignment="1">
      <alignment vertical="center"/>
    </xf>
    <xf numFmtId="49" fontId="16" fillId="0" borderId="0" xfId="1" applyNumberFormat="1" applyFont="1" applyFill="1" applyBorder="1" applyAlignment="1">
      <alignment vertical="center"/>
    </xf>
    <xf numFmtId="179" fontId="23" fillId="0" borderId="0" xfId="1" applyNumberFormat="1" applyFont="1" applyBorder="1" applyAlignment="1">
      <alignment horizontal="center" vertical="center"/>
    </xf>
    <xf numFmtId="0" fontId="16" fillId="0" borderId="0" xfId="1" applyFont="1" applyFill="1" applyBorder="1" applyAlignment="1">
      <alignment horizontal="left" vertical="center"/>
    </xf>
    <xf numFmtId="0" fontId="23" fillId="0" borderId="52" xfId="1" applyFont="1" applyBorder="1" applyAlignment="1">
      <alignment horizontal="distributed" vertical="center"/>
    </xf>
    <xf numFmtId="179" fontId="23" fillId="0" borderId="52" xfId="1" applyNumberFormat="1" applyFont="1" applyBorder="1" applyAlignment="1">
      <alignment horizontal="center" vertical="center"/>
    </xf>
    <xf numFmtId="176" fontId="23" fillId="0" borderId="51" xfId="1" applyNumberFormat="1" applyFont="1" applyFill="1" applyBorder="1" applyAlignment="1">
      <alignment vertical="center"/>
    </xf>
    <xf numFmtId="176" fontId="23" fillId="0" borderId="55" xfId="1" applyNumberFormat="1" applyFont="1" applyFill="1" applyBorder="1" applyAlignment="1">
      <alignment vertical="center"/>
    </xf>
    <xf numFmtId="0" fontId="23" fillId="0" borderId="57" xfId="1" applyFont="1" applyBorder="1" applyAlignment="1">
      <alignment horizontal="distributed" vertical="center"/>
    </xf>
    <xf numFmtId="179" fontId="23" fillId="0" borderId="57" xfId="1" applyNumberFormat="1" applyFont="1" applyBorder="1" applyAlignment="1">
      <alignment horizontal="center" vertical="center"/>
    </xf>
    <xf numFmtId="176" fontId="23" fillId="0" borderId="50" xfId="1" applyNumberFormat="1" applyFont="1" applyFill="1" applyBorder="1" applyAlignment="1">
      <alignment vertical="center"/>
    </xf>
    <xf numFmtId="176" fontId="23" fillId="0" borderId="58" xfId="1" applyNumberFormat="1" applyFont="1" applyFill="1" applyBorder="1" applyAlignment="1">
      <alignment vertical="center"/>
    </xf>
    <xf numFmtId="176" fontId="23" fillId="0" borderId="59" xfId="1" applyNumberFormat="1" applyFont="1" applyFill="1" applyBorder="1" applyAlignment="1">
      <alignment vertical="center"/>
    </xf>
    <xf numFmtId="0" fontId="16" fillId="0" borderId="57" xfId="1" applyFont="1" applyFill="1" applyBorder="1" applyAlignment="1">
      <alignment vertical="center"/>
    </xf>
    <xf numFmtId="0" fontId="23" fillId="0" borderId="57" xfId="1" applyFont="1" applyFill="1" applyBorder="1" applyAlignment="1">
      <alignment horizontal="distributed" vertical="center"/>
    </xf>
    <xf numFmtId="179" fontId="23" fillId="0" borderId="49" xfId="1" applyNumberFormat="1" applyFont="1" applyFill="1" applyBorder="1" applyAlignment="1">
      <alignment horizontal="center" vertical="center"/>
    </xf>
    <xf numFmtId="0" fontId="16" fillId="0" borderId="13" xfId="1" applyFont="1" applyFill="1" applyBorder="1" applyAlignment="1"/>
    <xf numFmtId="49" fontId="23" fillId="0" borderId="47" xfId="1" applyNumberFormat="1" applyFont="1" applyFill="1" applyBorder="1" applyAlignment="1">
      <alignment horizontal="right" vertical="center"/>
    </xf>
    <xf numFmtId="0" fontId="16" fillId="0" borderId="13" xfId="1" applyFont="1" applyFill="1" applyBorder="1" applyAlignment="1">
      <alignment horizontal="center"/>
    </xf>
    <xf numFmtId="0" fontId="16" fillId="0" borderId="51" xfId="1" applyFont="1" applyFill="1" applyBorder="1" applyAlignment="1"/>
    <xf numFmtId="49" fontId="23" fillId="0" borderId="53" xfId="1" applyNumberFormat="1" applyFont="1" applyFill="1" applyBorder="1" applyAlignment="1">
      <alignment horizontal="right" vertical="center"/>
    </xf>
    <xf numFmtId="0" fontId="16" fillId="0" borderId="58" xfId="1" applyFont="1" applyFill="1" applyBorder="1" applyAlignment="1"/>
    <xf numFmtId="49" fontId="23" fillId="0" borderId="49" xfId="1" applyNumberFormat="1" applyFont="1" applyFill="1" applyBorder="1" applyAlignment="1">
      <alignment horizontal="right" vertical="center"/>
    </xf>
    <xf numFmtId="176" fontId="22" fillId="0" borderId="50" xfId="1" applyNumberFormat="1" applyFont="1" applyFill="1" applyBorder="1" applyAlignment="1">
      <alignment vertical="center"/>
    </xf>
    <xf numFmtId="176" fontId="22" fillId="0" borderId="58" xfId="1" applyNumberFormat="1" applyFont="1" applyFill="1" applyBorder="1" applyAlignment="1">
      <alignment vertical="center"/>
    </xf>
    <xf numFmtId="176" fontId="22" fillId="0" borderId="59" xfId="1" applyNumberFormat="1" applyFont="1" applyFill="1" applyBorder="1" applyAlignment="1">
      <alignment vertical="center"/>
    </xf>
    <xf numFmtId="49" fontId="24" fillId="0" borderId="62" xfId="1" applyNumberFormat="1" applyFont="1" applyFill="1" applyBorder="1" applyAlignment="1">
      <alignment horizontal="right" vertical="center"/>
    </xf>
    <xf numFmtId="176" fontId="22" fillId="0" borderId="41" xfId="1" applyNumberFormat="1" applyFont="1" applyFill="1" applyBorder="1" applyAlignment="1">
      <alignment vertical="center"/>
    </xf>
    <xf numFmtId="176" fontId="23" fillId="0" borderId="41" xfId="1" applyNumberFormat="1" applyFont="1" applyFill="1" applyBorder="1" applyAlignment="1">
      <alignment vertical="center"/>
    </xf>
    <xf numFmtId="176" fontId="22" fillId="0" borderId="40" xfId="1" applyNumberFormat="1" applyFont="1" applyFill="1" applyBorder="1" applyAlignment="1">
      <alignment vertical="center"/>
    </xf>
    <xf numFmtId="176" fontId="22" fillId="0" borderId="42" xfId="1" applyNumberFormat="1" applyFont="1" applyFill="1" applyBorder="1" applyAlignment="1">
      <alignment vertical="center"/>
    </xf>
    <xf numFmtId="176" fontId="22" fillId="0" borderId="24" xfId="1" applyNumberFormat="1" applyFont="1" applyFill="1" applyBorder="1" applyAlignment="1">
      <alignment vertical="center" shrinkToFit="1"/>
    </xf>
    <xf numFmtId="176" fontId="23" fillId="0" borderId="24" xfId="1" applyNumberFormat="1" applyFont="1" applyFill="1" applyBorder="1" applyAlignment="1">
      <alignment vertical="center" shrinkToFit="1"/>
    </xf>
    <xf numFmtId="176" fontId="22" fillId="0" borderId="21" xfId="1" applyNumberFormat="1" applyFont="1" applyFill="1" applyBorder="1" applyAlignment="1">
      <alignment vertical="center" shrinkToFit="1"/>
    </xf>
    <xf numFmtId="176" fontId="22" fillId="0" borderId="25" xfId="1" applyNumberFormat="1" applyFont="1" applyFill="1" applyBorder="1" applyAlignment="1">
      <alignment vertical="center" shrinkToFit="1"/>
    </xf>
    <xf numFmtId="176" fontId="22" fillId="0" borderId="10" xfId="1" applyNumberFormat="1" applyFont="1" applyFill="1" applyBorder="1" applyAlignment="1">
      <alignment vertical="center"/>
    </xf>
    <xf numFmtId="176" fontId="22" fillId="0" borderId="18" xfId="1" applyNumberFormat="1" applyFont="1" applyFill="1" applyBorder="1" applyAlignment="1">
      <alignment vertical="center"/>
    </xf>
    <xf numFmtId="176" fontId="23" fillId="0" borderId="18" xfId="1" applyNumberFormat="1" applyFont="1" applyFill="1" applyBorder="1" applyAlignment="1">
      <alignment vertical="center"/>
    </xf>
    <xf numFmtId="176" fontId="22" fillId="0" borderId="17" xfId="1" applyNumberFormat="1" applyFont="1" applyFill="1" applyBorder="1" applyAlignment="1">
      <alignment vertical="center"/>
    </xf>
    <xf numFmtId="176" fontId="22" fillId="0" borderId="19" xfId="1" applyNumberFormat="1" applyFont="1" applyFill="1" applyBorder="1" applyAlignment="1">
      <alignment vertical="center"/>
    </xf>
    <xf numFmtId="0" fontId="22" fillId="0" borderId="0" xfId="1" applyFont="1" applyBorder="1"/>
    <xf numFmtId="176" fontId="22" fillId="3" borderId="46" xfId="1" applyNumberFormat="1" applyFont="1" applyFill="1" applyBorder="1" applyAlignment="1">
      <alignment vertical="center"/>
    </xf>
    <xf numFmtId="176" fontId="23" fillId="0" borderId="10" xfId="1" applyNumberFormat="1" applyFont="1" applyFill="1" applyBorder="1" applyAlignment="1">
      <alignment vertical="center"/>
    </xf>
    <xf numFmtId="176" fontId="22" fillId="3" borderId="11" xfId="1" applyNumberFormat="1" applyFont="1" applyFill="1" applyBorder="1" applyAlignment="1">
      <alignment vertical="center"/>
    </xf>
    <xf numFmtId="176" fontId="22" fillId="3" borderId="54" xfId="1" applyNumberFormat="1" applyFont="1" applyFill="1" applyBorder="1" applyAlignment="1">
      <alignment vertical="center"/>
    </xf>
    <xf numFmtId="176" fontId="23" fillId="3" borderId="11" xfId="1" applyNumberFormat="1" applyFont="1" applyFill="1" applyBorder="1" applyAlignment="1">
      <alignment vertical="center"/>
    </xf>
    <xf numFmtId="176" fontId="23" fillId="3" borderId="50" xfId="1" applyNumberFormat="1" applyFont="1" applyFill="1" applyBorder="1" applyAlignment="1">
      <alignment vertical="center"/>
    </xf>
    <xf numFmtId="176" fontId="23" fillId="3" borderId="54" xfId="1" applyNumberFormat="1" applyFont="1" applyFill="1" applyBorder="1" applyAlignment="1">
      <alignment vertical="center"/>
    </xf>
    <xf numFmtId="0" fontId="20" fillId="0" borderId="57" xfId="1" applyFont="1" applyBorder="1" applyAlignment="1">
      <alignment horizontal="distributed" vertical="center"/>
    </xf>
    <xf numFmtId="0" fontId="16" fillId="0" borderId="0" xfId="1" applyFont="1" applyFill="1" applyBorder="1" applyAlignment="1">
      <alignment vertical="center"/>
    </xf>
    <xf numFmtId="0" fontId="23" fillId="0" borderId="0" xfId="1" applyFont="1" applyFill="1" applyBorder="1" applyAlignment="1">
      <alignment horizontal="distributed" vertical="center"/>
    </xf>
    <xf numFmtId="179" fontId="23" fillId="0" borderId="47" xfId="1" applyNumberFormat="1" applyFont="1" applyFill="1" applyBorder="1" applyAlignment="1">
      <alignment horizontal="center" vertical="center"/>
    </xf>
    <xf numFmtId="0" fontId="16" fillId="0" borderId="51" xfId="1" applyFont="1" applyFill="1" applyBorder="1" applyAlignment="1">
      <alignment horizontal="left"/>
    </xf>
    <xf numFmtId="49" fontId="18" fillId="0" borderId="53" xfId="1" applyNumberFormat="1" applyFont="1" applyFill="1" applyBorder="1" applyAlignment="1">
      <alignment horizontal="right" vertical="center"/>
    </xf>
    <xf numFmtId="0" fontId="16" fillId="0" borderId="13" xfId="1" applyFont="1" applyFill="1" applyBorder="1" applyAlignment="1">
      <alignment horizontal="left"/>
    </xf>
    <xf numFmtId="0" fontId="22" fillId="0" borderId="0" xfId="1" applyFont="1" applyFill="1" applyBorder="1" applyAlignment="1">
      <alignment horizontal="distributed" vertical="center"/>
    </xf>
    <xf numFmtId="49" fontId="18" fillId="0" borderId="47" xfId="1" applyNumberFormat="1" applyFont="1" applyFill="1" applyBorder="1" applyAlignment="1">
      <alignment horizontal="right" vertical="center"/>
    </xf>
    <xf numFmtId="0" fontId="16" fillId="0" borderId="58" xfId="1" applyFont="1" applyFill="1" applyBorder="1" applyAlignment="1">
      <alignment horizontal="left"/>
    </xf>
    <xf numFmtId="0" fontId="22" fillId="0" borderId="57" xfId="1" applyFont="1" applyFill="1" applyBorder="1" applyAlignment="1">
      <alignment horizontal="distributed" vertical="center"/>
    </xf>
    <xf numFmtId="49" fontId="18" fillId="0" borderId="49" xfId="1" applyNumberFormat="1" applyFont="1" applyFill="1" applyBorder="1" applyAlignment="1">
      <alignment horizontal="right" vertical="center"/>
    </xf>
    <xf numFmtId="176" fontId="22" fillId="3" borderId="50" xfId="1" applyNumberFormat="1" applyFont="1" applyFill="1" applyBorder="1" applyAlignment="1">
      <alignment vertical="center"/>
    </xf>
    <xf numFmtId="0" fontId="20" fillId="0" borderId="0" xfId="1" applyFont="1" applyFill="1" applyBorder="1" applyAlignment="1">
      <alignment horizontal="distributed" vertical="center"/>
    </xf>
    <xf numFmtId="0" fontId="22" fillId="0" borderId="52" xfId="1" applyFont="1" applyFill="1" applyBorder="1" applyAlignment="1">
      <alignment horizontal="distributed" vertical="center"/>
    </xf>
    <xf numFmtId="0" fontId="22" fillId="0" borderId="0" xfId="1" applyFont="1" applyFill="1" applyBorder="1" applyAlignment="1">
      <alignment horizontal="distributed"/>
    </xf>
    <xf numFmtId="49" fontId="27" fillId="0" borderId="62" xfId="1" applyNumberFormat="1" applyFont="1" applyFill="1" applyBorder="1" applyAlignment="1">
      <alignment horizontal="right" vertical="center"/>
    </xf>
    <xf numFmtId="176" fontId="22" fillId="3" borderId="41" xfId="1" applyNumberFormat="1" applyFont="1" applyFill="1" applyBorder="1" applyAlignment="1">
      <alignment vertical="center"/>
    </xf>
    <xf numFmtId="176" fontId="23" fillId="0" borderId="40" xfId="1" applyNumberFormat="1" applyFont="1" applyFill="1" applyBorder="1" applyAlignment="1">
      <alignment vertical="center"/>
    </xf>
    <xf numFmtId="176" fontId="22" fillId="3" borderId="24" xfId="1" applyNumberFormat="1" applyFont="1" applyFill="1" applyBorder="1" applyAlignment="1">
      <alignment vertical="center" shrinkToFit="1"/>
    </xf>
    <xf numFmtId="176" fontId="23" fillId="0" borderId="21" xfId="1" applyNumberFormat="1" applyFont="1" applyFill="1" applyBorder="1" applyAlignment="1">
      <alignment vertical="center" shrinkToFit="1"/>
    </xf>
    <xf numFmtId="176" fontId="22" fillId="3" borderId="11" xfId="1" applyNumberFormat="1" applyFont="1" applyFill="1" applyBorder="1" applyAlignment="1">
      <alignment vertical="center" shrinkToFit="1"/>
    </xf>
    <xf numFmtId="176" fontId="22" fillId="0" borderId="11" xfId="1" applyNumberFormat="1" applyFont="1" applyFill="1" applyBorder="1" applyAlignment="1">
      <alignment vertical="center" shrinkToFit="1"/>
    </xf>
    <xf numFmtId="176" fontId="23" fillId="0" borderId="13" xfId="1" applyNumberFormat="1" applyFont="1" applyFill="1" applyBorder="1" applyAlignment="1">
      <alignment vertical="center" shrinkToFit="1"/>
    </xf>
    <xf numFmtId="176" fontId="22" fillId="0" borderId="13" xfId="1" applyNumberFormat="1" applyFont="1" applyFill="1" applyBorder="1" applyAlignment="1">
      <alignment vertical="center" shrinkToFit="1"/>
    </xf>
    <xf numFmtId="176" fontId="22" fillId="0" borderId="12" xfId="1" applyNumberFormat="1" applyFont="1" applyFill="1" applyBorder="1" applyAlignment="1">
      <alignment vertical="center" shrinkToFit="1"/>
    </xf>
    <xf numFmtId="176" fontId="22" fillId="3" borderId="18" xfId="1" applyNumberFormat="1" applyFont="1" applyFill="1" applyBorder="1" applyAlignment="1">
      <alignment vertical="center"/>
    </xf>
    <xf numFmtId="176" fontId="23" fillId="0" borderId="17" xfId="1" applyNumberFormat="1" applyFont="1" applyFill="1" applyBorder="1" applyAlignment="1">
      <alignment vertical="center"/>
    </xf>
    <xf numFmtId="176" fontId="16" fillId="0" borderId="0" xfId="1" applyNumberFormat="1" applyFont="1" applyFill="1" applyBorder="1"/>
    <xf numFmtId="176" fontId="17" fillId="0" borderId="10" xfId="1" applyNumberFormat="1" applyFont="1" applyFill="1" applyBorder="1" applyAlignment="1">
      <alignment vertical="center"/>
    </xf>
    <xf numFmtId="180" fontId="16" fillId="0" borderId="0" xfId="1" applyNumberFormat="1" applyFont="1" applyBorder="1"/>
    <xf numFmtId="181" fontId="16" fillId="0" borderId="0" xfId="1" applyNumberFormat="1" applyFont="1" applyBorder="1"/>
    <xf numFmtId="0" fontId="16" fillId="0" borderId="51" xfId="1" applyFont="1" applyFill="1" applyBorder="1" applyAlignment="1">
      <alignment horizontal="left" vertical="center"/>
    </xf>
    <xf numFmtId="0" fontId="16" fillId="0" borderId="13" xfId="1" applyFont="1" applyFill="1" applyBorder="1" applyAlignment="1">
      <alignment horizontal="left" vertical="center"/>
    </xf>
    <xf numFmtId="0" fontId="22" fillId="0" borderId="61" xfId="1" applyFont="1" applyFill="1" applyBorder="1" applyAlignment="1">
      <alignment horizontal="distributed" vertical="center"/>
    </xf>
    <xf numFmtId="49" fontId="20" fillId="0" borderId="62" xfId="1" applyNumberFormat="1" applyFont="1" applyFill="1" applyBorder="1" applyAlignment="1">
      <alignment horizontal="right" vertical="center"/>
    </xf>
    <xf numFmtId="176" fontId="22" fillId="3" borderId="24" xfId="1" applyNumberFormat="1" applyFont="1" applyFill="1" applyBorder="1" applyAlignment="1">
      <alignment vertical="center"/>
    </xf>
    <xf numFmtId="0" fontId="6" fillId="0" borderId="34" xfId="1" applyFont="1" applyBorder="1" applyAlignment="1">
      <alignment vertical="center"/>
    </xf>
    <xf numFmtId="0" fontId="7" fillId="0" borderId="46" xfId="1" applyFont="1" applyBorder="1" applyAlignment="1">
      <alignment vertical="center"/>
    </xf>
    <xf numFmtId="0" fontId="1" fillId="0" borderId="8" xfId="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15" xfId="1" applyBorder="1" applyAlignment="1">
      <alignment vertical="center"/>
    </xf>
    <xf numFmtId="177" fontId="1" fillId="0" borderId="11" xfId="1" applyNumberFormat="1" applyFill="1" applyBorder="1"/>
    <xf numFmtId="176" fontId="1" fillId="0" borderId="0" xfId="1" applyNumberFormat="1"/>
    <xf numFmtId="177" fontId="1" fillId="0" borderId="18" xfId="1" applyNumberFormat="1" applyFill="1" applyBorder="1"/>
    <xf numFmtId="176" fontId="1" fillId="0" borderId="39" xfId="1" applyNumberFormat="1" applyFill="1" applyBorder="1"/>
    <xf numFmtId="176" fontId="1" fillId="0" borderId="11" xfId="1" applyNumberFormat="1" applyBorder="1"/>
    <xf numFmtId="176" fontId="1" fillId="0" borderId="12" xfId="1" applyNumberFormat="1" applyBorder="1"/>
    <xf numFmtId="176" fontId="1" fillId="0" borderId="0" xfId="1" applyNumberFormat="1" applyFill="1" applyBorder="1"/>
    <xf numFmtId="0" fontId="1" fillId="0" borderId="61" xfId="1" applyBorder="1"/>
    <xf numFmtId="176" fontId="1" fillId="0" borderId="18" xfId="1" applyNumberFormat="1" applyBorder="1"/>
    <xf numFmtId="176" fontId="1" fillId="0" borderId="19" xfId="1" applyNumberFormat="1" applyBorder="1"/>
    <xf numFmtId="177" fontId="1" fillId="0" borderId="0" xfId="1" applyNumberFormat="1"/>
    <xf numFmtId="176" fontId="0" fillId="0" borderId="25" xfId="2" applyNumberFormat="1" applyFont="1" applyBorder="1"/>
    <xf numFmtId="176" fontId="0" fillId="0" borderId="24" xfId="2" applyNumberFormat="1" applyFont="1" applyBorder="1"/>
    <xf numFmtId="0" fontId="28" fillId="0" borderId="0" xfId="1" applyFont="1"/>
    <xf numFmtId="38" fontId="0" fillId="2" borderId="25" xfId="2" applyFont="1" applyFill="1" applyBorder="1"/>
    <xf numFmtId="38" fontId="0" fillId="2" borderId="24" xfId="2" applyFont="1" applyFill="1" applyBorder="1"/>
    <xf numFmtId="38" fontId="7" fillId="2" borderId="24" xfId="2" applyFont="1" applyFill="1" applyBorder="1"/>
    <xf numFmtId="38" fontId="0" fillId="0" borderId="25" xfId="2" applyFont="1" applyFill="1" applyBorder="1"/>
    <xf numFmtId="38" fontId="0" fillId="0" borderId="24" xfId="2" applyFont="1" applyFill="1" applyBorder="1"/>
    <xf numFmtId="38" fontId="7" fillId="0" borderId="24" xfId="2" applyFont="1" applyFill="1" applyBorder="1"/>
    <xf numFmtId="38" fontId="7" fillId="0" borderId="21" xfId="2" applyFont="1" applyFill="1" applyBorder="1"/>
    <xf numFmtId="38" fontId="0" fillId="0" borderId="25" xfId="2" applyFont="1" applyBorder="1"/>
    <xf numFmtId="38" fontId="0" fillId="0" borderId="24" xfId="2" applyFont="1" applyBorder="1"/>
    <xf numFmtId="177" fontId="1" fillId="0" borderId="0" xfId="1" applyNumberFormat="1" applyBorder="1"/>
    <xf numFmtId="176" fontId="7" fillId="0" borderId="64" xfId="1" applyNumberFormat="1" applyFont="1" applyBorder="1"/>
    <xf numFmtId="176" fontId="7" fillId="0" borderId="0" xfId="1" applyNumberFormat="1" applyFont="1" applyBorder="1"/>
    <xf numFmtId="177" fontId="1" fillId="0" borderId="46" xfId="1" applyNumberFormat="1" applyFont="1" applyFill="1" applyBorder="1"/>
    <xf numFmtId="176" fontId="1" fillId="0" borderId="46" xfId="1" applyNumberFormat="1" applyFont="1" applyFill="1" applyBorder="1"/>
    <xf numFmtId="176" fontId="7" fillId="0" borderId="10" xfId="1" applyNumberFormat="1" applyFont="1" applyFill="1" applyBorder="1"/>
    <xf numFmtId="176" fontId="1" fillId="0" borderId="48" xfId="1" applyNumberFormat="1" applyFont="1" applyFill="1" applyBorder="1"/>
    <xf numFmtId="176" fontId="7" fillId="0" borderId="46" xfId="1" applyNumberFormat="1" applyFont="1" applyFill="1" applyBorder="1"/>
    <xf numFmtId="177" fontId="1" fillId="2" borderId="46" xfId="1" applyNumberFormat="1" applyFont="1" applyFill="1" applyBorder="1"/>
    <xf numFmtId="176" fontId="1" fillId="2" borderId="46" xfId="1" applyNumberFormat="1" applyFont="1" applyFill="1" applyBorder="1"/>
    <xf numFmtId="176" fontId="7" fillId="2" borderId="46" xfId="1" applyNumberFormat="1" applyFont="1" applyFill="1" applyBorder="1"/>
    <xf numFmtId="176" fontId="1" fillId="2" borderId="48" xfId="1" applyNumberFormat="1" applyFont="1" applyFill="1" applyBorder="1"/>
    <xf numFmtId="177" fontId="1" fillId="0" borderId="46" xfId="1" applyNumberFormat="1" applyFont="1" applyBorder="1"/>
    <xf numFmtId="176" fontId="1" fillId="2" borderId="43" xfId="1" applyNumberFormat="1" applyFont="1" applyFill="1" applyBorder="1"/>
    <xf numFmtId="177" fontId="1" fillId="0" borderId="47" xfId="1" applyNumberFormat="1" applyFont="1" applyBorder="1"/>
    <xf numFmtId="177" fontId="1" fillId="0" borderId="65" xfId="1" applyNumberFormat="1" applyFont="1" applyBorder="1"/>
    <xf numFmtId="177" fontId="1" fillId="0" borderId="38" xfId="1" applyNumberFormat="1" applyFont="1" applyFill="1" applyBorder="1"/>
    <xf numFmtId="177" fontId="1" fillId="2" borderId="38" xfId="1" applyNumberFormat="1" applyFont="1" applyFill="1" applyBorder="1"/>
    <xf numFmtId="176" fontId="1" fillId="0" borderId="43" xfId="1" applyNumberFormat="1" applyFont="1" applyFill="1" applyBorder="1"/>
    <xf numFmtId="176" fontId="7" fillId="0" borderId="0" xfId="2" applyNumberFormat="1" applyFont="1" applyBorder="1"/>
    <xf numFmtId="176" fontId="7" fillId="0" borderId="10" xfId="1" applyNumberFormat="1" applyFont="1" applyBorder="1"/>
    <xf numFmtId="176" fontId="7" fillId="0" borderId="13" xfId="1" applyNumberFormat="1" applyFont="1" applyBorder="1" applyAlignment="1">
      <alignment vertical="center"/>
    </xf>
    <xf numFmtId="0" fontId="1" fillId="0" borderId="24" xfId="1" applyFont="1" applyBorder="1"/>
    <xf numFmtId="0" fontId="7" fillId="0" borderId="21" xfId="1" applyFont="1" applyBorder="1"/>
    <xf numFmtId="0" fontId="1" fillId="0" borderId="25" xfId="1" applyFont="1" applyBorder="1"/>
    <xf numFmtId="0" fontId="29" fillId="0" borderId="0" xfId="1" applyFont="1"/>
    <xf numFmtId="177" fontId="1" fillId="0" borderId="11" xfId="1" applyNumberFormat="1" applyFont="1" applyBorder="1" applyAlignment="1">
      <alignment shrinkToFit="1"/>
    </xf>
    <xf numFmtId="177" fontId="1" fillId="0" borderId="0" xfId="1" applyNumberFormat="1" applyFill="1" applyBorder="1"/>
    <xf numFmtId="176" fontId="0" fillId="0" borderId="0" xfId="2" applyNumberFormat="1" applyFont="1" applyBorder="1"/>
    <xf numFmtId="176" fontId="1" fillId="0" borderId="0" xfId="1" applyNumberFormat="1" applyFont="1" applyBorder="1"/>
    <xf numFmtId="176" fontId="1" fillId="0" borderId="2" xfId="1" applyNumberFormat="1" applyFont="1" applyFill="1" applyBorder="1"/>
    <xf numFmtId="0" fontId="6" fillId="0" borderId="0" xfId="1" applyFont="1" applyBorder="1" applyAlignment="1">
      <alignment horizontal="right"/>
    </xf>
    <xf numFmtId="182" fontId="1" fillId="0" borderId="23" xfId="1" applyNumberFormat="1" applyFont="1" applyBorder="1" applyAlignment="1">
      <alignment horizontal="right"/>
    </xf>
    <xf numFmtId="182" fontId="1" fillId="0" borderId="24" xfId="1" applyNumberFormat="1" applyFont="1" applyBorder="1" applyAlignment="1">
      <alignment horizontal="right"/>
    </xf>
    <xf numFmtId="182" fontId="7" fillId="0" borderId="21" xfId="1" applyNumberFormat="1" applyFont="1" applyBorder="1" applyAlignment="1">
      <alignment horizontal="right"/>
    </xf>
    <xf numFmtId="182" fontId="1" fillId="0" borderId="25" xfId="1" applyNumberFormat="1" applyFont="1" applyBorder="1" applyAlignment="1">
      <alignment horizontal="right"/>
    </xf>
    <xf numFmtId="182" fontId="1" fillId="0" borderId="43" xfId="1" applyNumberFormat="1" applyFont="1" applyBorder="1" applyAlignment="1">
      <alignment horizontal="right"/>
    </xf>
    <xf numFmtId="182" fontId="1" fillId="0" borderId="24" xfId="1" applyNumberFormat="1" applyFont="1" applyBorder="1"/>
    <xf numFmtId="182" fontId="7" fillId="0" borderId="21" xfId="1" applyNumberFormat="1" applyFont="1" applyBorder="1"/>
    <xf numFmtId="182" fontId="1" fillId="0" borderId="25" xfId="1" applyNumberFormat="1" applyFont="1" applyBorder="1"/>
    <xf numFmtId="182" fontId="1" fillId="0" borderId="46" xfId="1" applyNumberFormat="1" applyFont="1" applyBorder="1"/>
    <xf numFmtId="182" fontId="7" fillId="0" borderId="10" xfId="1" applyNumberFormat="1" applyFont="1" applyBorder="1"/>
    <xf numFmtId="182" fontId="1" fillId="0" borderId="48" xfId="1" applyNumberFormat="1" applyFont="1" applyBorder="1"/>
    <xf numFmtId="182" fontId="1" fillId="0" borderId="46" xfId="1" applyNumberFormat="1" applyFont="1" applyBorder="1" applyAlignment="1">
      <alignment horizontal="right"/>
    </xf>
    <xf numFmtId="182" fontId="7" fillId="0" borderId="10" xfId="1" applyNumberFormat="1" applyFont="1" applyBorder="1" applyAlignment="1">
      <alignment horizontal="right"/>
    </xf>
    <xf numFmtId="182" fontId="1" fillId="0" borderId="48" xfId="1" applyNumberFormat="1" applyFont="1" applyBorder="1" applyAlignment="1">
      <alignment horizontal="right"/>
    </xf>
    <xf numFmtId="182" fontId="1" fillId="0" borderId="0" xfId="1" applyNumberFormat="1"/>
    <xf numFmtId="182" fontId="1" fillId="0" borderId="20" xfId="1" applyNumberFormat="1" applyFont="1" applyBorder="1" applyAlignment="1">
      <alignment horizontal="right"/>
    </xf>
    <xf numFmtId="182" fontId="1" fillId="0" borderId="11" xfId="1" applyNumberFormat="1" applyFont="1" applyBorder="1" applyAlignment="1">
      <alignment horizontal="right"/>
    </xf>
    <xf numFmtId="182" fontId="7" fillId="0" borderId="13" xfId="1" applyNumberFormat="1" applyFont="1" applyBorder="1" applyAlignment="1">
      <alignment horizontal="right"/>
    </xf>
    <xf numFmtId="182" fontId="1" fillId="0" borderId="12" xfId="1" applyNumberFormat="1" applyFont="1" applyBorder="1" applyAlignment="1">
      <alignment horizontal="right"/>
    </xf>
    <xf numFmtId="182" fontId="1" fillId="0" borderId="13" xfId="1" applyNumberFormat="1" applyFont="1" applyBorder="1" applyAlignment="1">
      <alignment horizontal="right"/>
    </xf>
    <xf numFmtId="182" fontId="1" fillId="0" borderId="11" xfId="1" applyNumberFormat="1" applyFont="1" applyFill="1" applyBorder="1" applyAlignment="1">
      <alignment horizontal="right"/>
    </xf>
    <xf numFmtId="182" fontId="1" fillId="0" borderId="12" xfId="1" applyNumberFormat="1" applyFont="1" applyFill="1" applyBorder="1" applyAlignment="1">
      <alignment horizontal="right"/>
    </xf>
    <xf numFmtId="182" fontId="1" fillId="0" borderId="26" xfId="1" applyNumberFormat="1" applyFont="1" applyBorder="1" applyAlignment="1">
      <alignment horizontal="right"/>
    </xf>
    <xf numFmtId="182" fontId="1" fillId="0" borderId="18" xfId="1" applyNumberFormat="1" applyFont="1" applyBorder="1" applyAlignment="1">
      <alignment horizontal="right"/>
    </xf>
    <xf numFmtId="182" fontId="7" fillId="0" borderId="17" xfId="1" applyNumberFormat="1" applyFont="1" applyBorder="1" applyAlignment="1">
      <alignment horizontal="right"/>
    </xf>
    <xf numFmtId="182" fontId="1" fillId="0" borderId="19" xfId="1" applyNumberFormat="1" applyFont="1" applyBorder="1" applyAlignment="1">
      <alignment horizontal="right"/>
    </xf>
    <xf numFmtId="182" fontId="1" fillId="0" borderId="23" xfId="1" applyNumberFormat="1" applyFont="1" applyFill="1" applyBorder="1" applyAlignment="1">
      <alignment horizontal="right"/>
    </xf>
    <xf numFmtId="182" fontId="7" fillId="0" borderId="64" xfId="1" applyNumberFormat="1" applyFont="1" applyBorder="1" applyAlignment="1">
      <alignment horizontal="right"/>
    </xf>
    <xf numFmtId="182" fontId="1" fillId="0" borderId="43" xfId="1" applyNumberFormat="1" applyFont="1" applyFill="1" applyBorder="1" applyAlignment="1">
      <alignment horizontal="right"/>
    </xf>
    <xf numFmtId="182" fontId="7" fillId="0" borderId="44" xfId="1" applyNumberFormat="1" applyFont="1" applyBorder="1"/>
    <xf numFmtId="182" fontId="7" fillId="0" borderId="44" xfId="1" applyNumberFormat="1" applyFont="1" applyBorder="1" applyAlignment="1">
      <alignment horizontal="right"/>
    </xf>
    <xf numFmtId="182" fontId="7" fillId="0" borderId="0" xfId="1" applyNumberFormat="1" applyFont="1" applyBorder="1" applyAlignment="1">
      <alignment horizontal="right"/>
    </xf>
    <xf numFmtId="182" fontId="1" fillId="0" borderId="13" xfId="1" applyNumberFormat="1" applyFill="1" applyBorder="1" applyAlignment="1">
      <alignment horizontal="right"/>
    </xf>
    <xf numFmtId="49" fontId="1" fillId="0" borderId="0" xfId="1" applyNumberFormat="1"/>
    <xf numFmtId="182" fontId="7" fillId="0" borderId="15" xfId="1" applyNumberFormat="1" applyFont="1" applyBorder="1" applyAlignment="1">
      <alignment horizontal="right"/>
    </xf>
    <xf numFmtId="0" fontId="16" fillId="0" borderId="0" xfId="1" applyFont="1" applyFill="1"/>
    <xf numFmtId="0" fontId="14" fillId="0" borderId="0" xfId="1" applyFont="1" applyFill="1" applyAlignment="1"/>
    <xf numFmtId="0" fontId="16" fillId="0" borderId="1" xfId="1" applyFont="1" applyFill="1" applyBorder="1" applyAlignment="1"/>
    <xf numFmtId="0" fontId="16" fillId="0" borderId="2" xfId="1" applyFont="1" applyFill="1" applyBorder="1" applyAlignment="1">
      <alignment horizontal="right" vertical="center"/>
    </xf>
    <xf numFmtId="0" fontId="16" fillId="0" borderId="34" xfId="1" applyFont="1" applyFill="1" applyBorder="1" applyAlignment="1">
      <alignment horizontal="center" vertical="center"/>
    </xf>
    <xf numFmtId="0" fontId="16" fillId="0" borderId="6" xfId="1" applyFont="1" applyBorder="1" applyAlignment="1">
      <alignment vertical="center"/>
    </xf>
    <xf numFmtId="0" fontId="16" fillId="0" borderId="8" xfId="1" applyFont="1" applyFill="1" applyBorder="1" applyAlignment="1"/>
    <xf numFmtId="0" fontId="16" fillId="0" borderId="0" xfId="1" applyFont="1" applyFill="1" applyBorder="1" applyAlignment="1"/>
    <xf numFmtId="0" fontId="16" fillId="0" borderId="47" xfId="1" applyFont="1" applyFill="1" applyBorder="1" applyAlignment="1">
      <alignment horizontal="center" vertical="center"/>
    </xf>
    <xf numFmtId="0" fontId="17" fillId="0" borderId="11" xfId="1" applyFont="1" applyBorder="1" applyAlignment="1">
      <alignment vertical="center"/>
    </xf>
    <xf numFmtId="0" fontId="16" fillId="0" borderId="70" xfId="1" applyFont="1" applyFill="1" applyBorder="1" applyAlignment="1"/>
    <xf numFmtId="0" fontId="16" fillId="0" borderId="61" xfId="1" applyFont="1" applyFill="1" applyBorder="1" applyAlignment="1"/>
    <xf numFmtId="0" fontId="16" fillId="0" borderId="62" xfId="1" applyFont="1" applyFill="1" applyBorder="1" applyAlignment="1"/>
    <xf numFmtId="0" fontId="17" fillId="0" borderId="41" xfId="1" applyFont="1" applyBorder="1" applyAlignment="1">
      <alignment vertical="center"/>
    </xf>
    <xf numFmtId="0" fontId="16" fillId="0" borderId="0" xfId="1" applyFont="1"/>
    <xf numFmtId="176" fontId="16" fillId="0" borderId="24" xfId="1" applyNumberFormat="1" applyFont="1" applyFill="1" applyBorder="1" applyAlignment="1">
      <alignment horizontal="center" vertical="center"/>
    </xf>
    <xf numFmtId="176" fontId="16" fillId="3" borderId="46" xfId="1" applyNumberFormat="1" applyFont="1" applyFill="1" applyBorder="1" applyAlignment="1">
      <alignment vertical="center"/>
    </xf>
    <xf numFmtId="176" fontId="16" fillId="3" borderId="24" xfId="1" applyNumberFormat="1" applyFont="1" applyFill="1" applyBorder="1" applyAlignment="1">
      <alignment vertical="center"/>
    </xf>
    <xf numFmtId="176" fontId="17" fillId="3" borderId="21" xfId="1" applyNumberFormat="1" applyFont="1" applyFill="1" applyBorder="1" applyAlignment="1">
      <alignment vertical="center"/>
    </xf>
    <xf numFmtId="176" fontId="16" fillId="3" borderId="25" xfId="1" applyNumberFormat="1" applyFont="1" applyFill="1" applyBorder="1" applyAlignment="1">
      <alignment vertical="center"/>
    </xf>
    <xf numFmtId="176" fontId="16" fillId="0" borderId="10" xfId="1" applyNumberFormat="1" applyFont="1" applyFill="1" applyBorder="1" applyAlignment="1">
      <alignment horizontal="center" vertical="center"/>
    </xf>
    <xf numFmtId="176" fontId="16" fillId="0" borderId="13" xfId="1" applyNumberFormat="1" applyFont="1" applyFill="1" applyBorder="1" applyAlignment="1">
      <alignment horizontal="center" vertical="center"/>
    </xf>
    <xf numFmtId="176" fontId="16" fillId="3" borderId="11" xfId="1" applyNumberFormat="1" applyFont="1" applyFill="1" applyBorder="1" applyAlignment="1">
      <alignment vertical="center"/>
    </xf>
    <xf numFmtId="176" fontId="16" fillId="0" borderId="40" xfId="1" applyNumberFormat="1" applyFont="1" applyFill="1" applyBorder="1" applyAlignment="1">
      <alignment horizontal="center" vertical="center"/>
    </xf>
    <xf numFmtId="176" fontId="16" fillId="3" borderId="41" xfId="1" applyNumberFormat="1" applyFont="1" applyFill="1" applyBorder="1" applyAlignment="1">
      <alignment vertical="center"/>
    </xf>
    <xf numFmtId="176" fontId="16" fillId="0" borderId="62" xfId="1" applyNumberFormat="1" applyFont="1" applyFill="1" applyBorder="1" applyAlignment="1">
      <alignment vertical="center"/>
    </xf>
    <xf numFmtId="176" fontId="17" fillId="0" borderId="40" xfId="1" applyNumberFormat="1" applyFont="1" applyFill="1" applyBorder="1" applyAlignment="1">
      <alignment vertical="center"/>
    </xf>
    <xf numFmtId="176" fontId="16" fillId="0" borderId="42" xfId="1" applyNumberFormat="1" applyFont="1" applyFill="1" applyBorder="1" applyAlignment="1">
      <alignment vertical="center"/>
    </xf>
    <xf numFmtId="176" fontId="16" fillId="0" borderId="21" xfId="1" applyNumberFormat="1" applyFont="1" applyFill="1" applyBorder="1" applyAlignment="1">
      <alignment horizontal="center" vertical="center"/>
    </xf>
    <xf numFmtId="176" fontId="16" fillId="3" borderId="38" xfId="1" applyNumberFormat="1" applyFont="1" applyFill="1" applyBorder="1" applyAlignment="1">
      <alignment vertical="center"/>
    </xf>
    <xf numFmtId="176" fontId="16" fillId="0" borderId="0" xfId="1" applyNumberFormat="1" applyFont="1" applyFill="1"/>
    <xf numFmtId="176" fontId="16" fillId="0" borderId="17" xfId="1" applyNumberFormat="1" applyFont="1" applyFill="1" applyBorder="1" applyAlignment="1">
      <alignment horizontal="center" vertical="center"/>
    </xf>
    <xf numFmtId="176" fontId="16" fillId="3" borderId="18" xfId="1" applyNumberFormat="1" applyFont="1" applyFill="1" applyBorder="1" applyAlignment="1">
      <alignment vertical="center"/>
    </xf>
    <xf numFmtId="176" fontId="17" fillId="0" borderId="17" xfId="1" applyNumberFormat="1" applyFont="1" applyFill="1" applyBorder="1" applyAlignment="1">
      <alignment vertical="center"/>
    </xf>
    <xf numFmtId="0" fontId="14" fillId="0" borderId="0" xfId="1" applyFont="1" applyAlignment="1"/>
    <xf numFmtId="176" fontId="16" fillId="0" borderId="24" xfId="1" applyNumberFormat="1" applyFont="1" applyBorder="1" applyAlignment="1">
      <alignment horizontal="center" vertical="center"/>
    </xf>
    <xf numFmtId="176" fontId="16" fillId="0" borderId="0" xfId="1" applyNumberFormat="1" applyFont="1"/>
    <xf numFmtId="176" fontId="16" fillId="0" borderId="10" xfId="1" applyNumberFormat="1" applyFont="1" applyBorder="1" applyAlignment="1">
      <alignment horizontal="center" vertical="center"/>
    </xf>
    <xf numFmtId="176" fontId="16" fillId="0" borderId="13" xfId="1" applyNumberFormat="1" applyFont="1" applyBorder="1" applyAlignment="1">
      <alignment horizontal="center" vertical="center"/>
    </xf>
    <xf numFmtId="176" fontId="16" fillId="0" borderId="40" xfId="1" applyNumberFormat="1" applyFont="1" applyBorder="1" applyAlignment="1">
      <alignment horizontal="center" vertical="center"/>
    </xf>
    <xf numFmtId="0" fontId="16" fillId="0" borderId="46" xfId="1" applyFont="1" applyFill="1" applyBorder="1"/>
    <xf numFmtId="0" fontId="17" fillId="0" borderId="13" xfId="1" applyFont="1" applyFill="1" applyBorder="1"/>
    <xf numFmtId="176" fontId="16" fillId="0" borderId="17" xfId="1" applyNumberFormat="1" applyFont="1" applyBorder="1" applyAlignment="1">
      <alignment horizontal="center" vertical="center"/>
    </xf>
    <xf numFmtId="0" fontId="22" fillId="0" borderId="0" xfId="1" applyFont="1"/>
    <xf numFmtId="0" fontId="22" fillId="0" borderId="1" xfId="1" applyFont="1" applyBorder="1" applyAlignment="1"/>
    <xf numFmtId="0" fontId="22" fillId="0" borderId="2" xfId="1" applyFont="1" applyBorder="1"/>
    <xf numFmtId="0" fontId="20" fillId="0" borderId="6" xfId="1" applyFont="1" applyBorder="1" applyAlignment="1">
      <alignment vertical="center"/>
    </xf>
    <xf numFmtId="0" fontId="18" fillId="0" borderId="70" xfId="1" applyFont="1" applyBorder="1" applyAlignment="1">
      <alignment vertical="top"/>
    </xf>
    <xf numFmtId="0" fontId="22" fillId="0" borderId="61" xfId="1" applyFont="1" applyBorder="1"/>
    <xf numFmtId="0" fontId="22" fillId="0" borderId="62" xfId="1" applyFont="1" applyBorder="1"/>
    <xf numFmtId="0" fontId="33" fillId="0" borderId="41" xfId="1" applyFont="1" applyBorder="1" applyAlignment="1">
      <alignment vertical="center"/>
    </xf>
    <xf numFmtId="176" fontId="23" fillId="3" borderId="24" xfId="1" applyNumberFormat="1" applyFont="1" applyFill="1" applyBorder="1" applyAlignment="1">
      <alignment vertical="center"/>
    </xf>
    <xf numFmtId="176" fontId="27" fillId="3" borderId="21" xfId="1" applyNumberFormat="1" applyFont="1" applyFill="1" applyBorder="1" applyAlignment="1">
      <alignment vertical="center"/>
    </xf>
    <xf numFmtId="176" fontId="23" fillId="3" borderId="25" xfId="1" applyNumberFormat="1" applyFont="1" applyFill="1" applyBorder="1" applyAlignment="1">
      <alignment vertical="center"/>
    </xf>
    <xf numFmtId="0" fontId="17" fillId="0" borderId="0" xfId="1" applyFont="1" applyBorder="1"/>
    <xf numFmtId="176" fontId="23" fillId="0" borderId="24" xfId="1" applyNumberFormat="1" applyFont="1" applyFill="1" applyBorder="1" applyAlignment="1">
      <alignment vertical="center"/>
    </xf>
    <xf numFmtId="176" fontId="27" fillId="0" borderId="21" xfId="1" applyNumberFormat="1" applyFont="1" applyFill="1" applyBorder="1" applyAlignment="1">
      <alignment vertical="center"/>
    </xf>
    <xf numFmtId="176" fontId="23" fillId="0" borderId="25" xfId="1" applyNumberFormat="1" applyFont="1" applyFill="1" applyBorder="1" applyAlignment="1">
      <alignment vertical="center"/>
    </xf>
    <xf numFmtId="0" fontId="17" fillId="0" borderId="13" xfId="1" applyFont="1" applyBorder="1"/>
    <xf numFmtId="0" fontId="17" fillId="0" borderId="46" xfId="1" applyFont="1" applyBorder="1" applyAlignment="1">
      <alignment horizontal="center" vertical="center"/>
    </xf>
    <xf numFmtId="176" fontId="23" fillId="3" borderId="46" xfId="1" applyNumberFormat="1" applyFont="1" applyFill="1" applyBorder="1" applyAlignment="1">
      <alignment vertical="center"/>
    </xf>
    <xf numFmtId="176" fontId="27" fillId="3" borderId="10" xfId="1" applyNumberFormat="1" applyFont="1" applyFill="1" applyBorder="1" applyAlignment="1">
      <alignment vertical="center"/>
    </xf>
    <xf numFmtId="176" fontId="23" fillId="3" borderId="48" xfId="1" applyNumberFormat="1" applyFont="1" applyFill="1" applyBorder="1" applyAlignment="1">
      <alignment vertical="center"/>
    </xf>
    <xf numFmtId="0" fontId="17" fillId="0" borderId="40" xfId="1" applyFont="1" applyBorder="1"/>
    <xf numFmtId="0" fontId="17" fillId="0" borderId="41" xfId="1" applyFont="1" applyBorder="1" applyAlignment="1">
      <alignment horizontal="center" vertical="center"/>
    </xf>
    <xf numFmtId="176" fontId="23" fillId="3" borderId="41" xfId="1" applyNumberFormat="1" applyFont="1" applyFill="1" applyBorder="1" applyAlignment="1">
      <alignment vertical="center"/>
    </xf>
    <xf numFmtId="176" fontId="27" fillId="0" borderId="40" xfId="1" applyNumberFormat="1" applyFont="1" applyFill="1" applyBorder="1" applyAlignment="1">
      <alignment vertical="center"/>
    </xf>
    <xf numFmtId="176" fontId="23" fillId="0" borderId="42" xfId="1" applyNumberFormat="1" applyFont="1" applyFill="1" applyBorder="1" applyAlignment="1">
      <alignment vertical="center"/>
    </xf>
    <xf numFmtId="0" fontId="17" fillId="0" borderId="13" xfId="1" applyFont="1" applyBorder="1" applyAlignment="1">
      <alignment horizontal="center" vertical="center"/>
    </xf>
    <xf numFmtId="0" fontId="20" fillId="0" borderId="46" xfId="1" applyFont="1" applyBorder="1" applyAlignment="1">
      <alignment horizontal="center" vertical="center"/>
    </xf>
    <xf numFmtId="176" fontId="17" fillId="3" borderId="11" xfId="1" applyNumberFormat="1" applyFont="1" applyFill="1" applyBorder="1" applyAlignment="1">
      <alignment vertical="center"/>
    </xf>
    <xf numFmtId="176" fontId="20" fillId="0" borderId="13" xfId="1" applyNumberFormat="1" applyFont="1" applyFill="1" applyBorder="1" applyAlignment="1">
      <alignment vertical="center"/>
    </xf>
    <xf numFmtId="0" fontId="20" fillId="0" borderId="11" xfId="1" applyFont="1" applyBorder="1" applyAlignment="1">
      <alignment horizontal="center" vertical="center"/>
    </xf>
    <xf numFmtId="176" fontId="17" fillId="0" borderId="0" xfId="1" applyNumberFormat="1" applyFont="1" applyFill="1" applyBorder="1" applyAlignment="1">
      <alignment vertical="center"/>
    </xf>
    <xf numFmtId="0" fontId="20" fillId="0" borderId="11" xfId="1" applyFont="1" applyFill="1" applyBorder="1" applyAlignment="1">
      <alignment horizontal="center" vertical="center"/>
    </xf>
    <xf numFmtId="0" fontId="17" fillId="0" borderId="0" xfId="1" applyFont="1" applyFill="1" applyBorder="1"/>
    <xf numFmtId="176" fontId="27" fillId="3" borderId="13" xfId="1" applyNumberFormat="1" applyFont="1" applyFill="1" applyBorder="1" applyAlignment="1">
      <alignment vertical="center"/>
    </xf>
    <xf numFmtId="176" fontId="23" fillId="3" borderId="12" xfId="1" applyNumberFormat="1" applyFont="1" applyFill="1" applyBorder="1" applyAlignment="1">
      <alignment vertical="center"/>
    </xf>
    <xf numFmtId="0" fontId="17" fillId="0" borderId="11" xfId="1" applyFont="1" applyBorder="1" applyAlignment="1">
      <alignment horizontal="center" vertical="center"/>
    </xf>
    <xf numFmtId="176" fontId="27" fillId="0" borderId="13" xfId="1" applyNumberFormat="1" applyFont="1" applyFill="1" applyBorder="1" applyAlignment="1">
      <alignment vertical="center"/>
    </xf>
    <xf numFmtId="0" fontId="22" fillId="0" borderId="0" xfId="1" applyFont="1" applyFill="1"/>
    <xf numFmtId="0" fontId="20" fillId="0" borderId="13" xfId="1" applyFont="1" applyBorder="1" applyAlignment="1">
      <alignment horizontal="center" vertical="center"/>
    </xf>
    <xf numFmtId="0" fontId="17" fillId="0" borderId="17" xfId="1" applyFont="1" applyBorder="1"/>
    <xf numFmtId="176" fontId="23" fillId="3" borderId="73" xfId="1" applyNumberFormat="1" applyFont="1" applyFill="1" applyBorder="1" applyAlignment="1">
      <alignment vertical="center"/>
    </xf>
    <xf numFmtId="176" fontId="23" fillId="0" borderId="73" xfId="1" applyNumberFormat="1" applyFont="1" applyFill="1" applyBorder="1" applyAlignment="1">
      <alignment vertical="center"/>
    </xf>
    <xf numFmtId="176" fontId="27" fillId="0" borderId="71" xfId="1" applyNumberFormat="1" applyFont="1" applyFill="1" applyBorder="1" applyAlignment="1">
      <alignment vertical="center"/>
    </xf>
    <xf numFmtId="176" fontId="23" fillId="0" borderId="74" xfId="1" applyNumberFormat="1" applyFont="1" applyFill="1" applyBorder="1" applyAlignment="1">
      <alignment vertical="center"/>
    </xf>
    <xf numFmtId="0" fontId="10" fillId="0" borderId="6" xfId="1" applyFont="1" applyBorder="1" applyAlignment="1">
      <alignment horizontal="left" vertical="center" wrapText="1"/>
    </xf>
    <xf numFmtId="0" fontId="10" fillId="0" borderId="41" xfId="1" applyFont="1" applyBorder="1" applyAlignment="1">
      <alignment horizontal="left" vertical="center" wrapText="1"/>
    </xf>
    <xf numFmtId="183" fontId="1" fillId="3" borderId="11" xfId="1" applyNumberFormat="1" applyFont="1" applyFill="1" applyBorder="1" applyAlignment="1">
      <alignment vertical="center"/>
    </xf>
    <xf numFmtId="183" fontId="1" fillId="0" borderId="0" xfId="1" applyNumberFormat="1" applyFont="1" applyBorder="1" applyAlignment="1">
      <alignment vertical="center"/>
    </xf>
    <xf numFmtId="183" fontId="1" fillId="0" borderId="11" xfId="1" applyNumberFormat="1" applyFont="1" applyBorder="1" applyAlignment="1">
      <alignment vertical="center"/>
    </xf>
    <xf numFmtId="183" fontId="19" fillId="0" borderId="11" xfId="1" applyNumberFormat="1" applyFont="1" applyBorder="1" applyAlignment="1">
      <alignment vertical="center"/>
    </xf>
    <xf numFmtId="183" fontId="1" fillId="0" borderId="12" xfId="1" applyNumberFormat="1" applyFont="1" applyBorder="1" applyAlignment="1">
      <alignment vertical="center"/>
    </xf>
    <xf numFmtId="183" fontId="1" fillId="3" borderId="41" xfId="1" applyNumberFormat="1" applyFont="1" applyFill="1" applyBorder="1" applyAlignment="1">
      <alignment vertical="center"/>
    </xf>
    <xf numFmtId="183" fontId="1" fillId="0" borderId="61" xfId="1" applyNumberFormat="1" applyFont="1" applyBorder="1" applyAlignment="1">
      <alignment vertical="center"/>
    </xf>
    <xf numFmtId="183" fontId="1" fillId="0" borderId="41" xfId="1" applyNumberFormat="1" applyFont="1" applyBorder="1" applyAlignment="1">
      <alignment vertical="center"/>
    </xf>
    <xf numFmtId="183" fontId="19" fillId="0" borderId="41" xfId="1" applyNumberFormat="1" applyFont="1" applyBorder="1" applyAlignment="1">
      <alignment vertical="center"/>
    </xf>
    <xf numFmtId="183" fontId="1" fillId="0" borderId="42" xfId="1" applyNumberFormat="1" applyFont="1" applyBorder="1" applyAlignment="1">
      <alignment vertical="center"/>
    </xf>
    <xf numFmtId="183" fontId="1" fillId="3" borderId="24" xfId="1" applyNumberFormat="1" applyFont="1" applyFill="1" applyBorder="1" applyAlignment="1">
      <alignment vertical="center"/>
    </xf>
    <xf numFmtId="183" fontId="1" fillId="3" borderId="46" xfId="1" applyNumberFormat="1" applyFont="1" applyFill="1" applyBorder="1" applyAlignment="1">
      <alignment vertical="center"/>
    </xf>
    <xf numFmtId="183" fontId="1" fillId="0" borderId="45" xfId="1" applyNumberFormat="1" applyFont="1" applyBorder="1" applyAlignment="1">
      <alignment vertical="center"/>
    </xf>
    <xf numFmtId="183" fontId="1" fillId="0" borderId="46" xfId="1" applyNumberFormat="1" applyFont="1" applyBorder="1" applyAlignment="1">
      <alignment vertical="center"/>
    </xf>
    <xf numFmtId="183" fontId="19" fillId="0" borderId="46" xfId="1" applyNumberFormat="1" applyFont="1" applyBorder="1" applyAlignment="1">
      <alignment vertical="center"/>
    </xf>
    <xf numFmtId="183" fontId="1" fillId="0" borderId="48" xfId="1" applyNumberFormat="1" applyFont="1" applyBorder="1" applyAlignment="1">
      <alignment vertical="center"/>
    </xf>
    <xf numFmtId="183" fontId="1" fillId="0" borderId="62" xfId="1" applyNumberFormat="1" applyFont="1" applyBorder="1" applyAlignment="1">
      <alignment vertical="center"/>
    </xf>
    <xf numFmtId="0" fontId="1" fillId="0" borderId="44" xfId="1" applyBorder="1" applyAlignment="1">
      <alignment horizontal="distributed" vertical="center"/>
    </xf>
    <xf numFmtId="0" fontId="1" fillId="0" borderId="61" xfId="1" applyBorder="1" applyAlignment="1">
      <alignment horizontal="distributed" vertical="center"/>
    </xf>
    <xf numFmtId="0" fontId="1" fillId="0" borderId="0" xfId="1" applyBorder="1" applyAlignment="1">
      <alignment horizontal="distributed" vertical="center"/>
    </xf>
    <xf numFmtId="183" fontId="1" fillId="0" borderId="38" xfId="1" applyNumberFormat="1" applyFont="1" applyBorder="1" applyAlignment="1">
      <alignment vertical="center"/>
    </xf>
    <xf numFmtId="183" fontId="1" fillId="0" borderId="24" xfId="1" applyNumberFormat="1" applyFont="1" applyBorder="1" applyAlignment="1">
      <alignment vertical="center"/>
    </xf>
    <xf numFmtId="183" fontId="19" fillId="0" borderId="24" xfId="1" applyNumberFormat="1" applyFont="1" applyBorder="1" applyAlignment="1">
      <alignment vertical="center"/>
    </xf>
    <xf numFmtId="183" fontId="1" fillId="0" borderId="25" xfId="1" applyNumberFormat="1" applyFont="1" applyBorder="1" applyAlignment="1">
      <alignment vertical="center"/>
    </xf>
    <xf numFmtId="0" fontId="1" fillId="0" borderId="10" xfId="1" applyBorder="1" applyAlignment="1">
      <alignment horizontal="distributed" vertical="center"/>
    </xf>
    <xf numFmtId="0" fontId="1" fillId="0" borderId="40" xfId="1" applyBorder="1" applyAlignment="1">
      <alignment horizontal="distributed" vertical="center"/>
    </xf>
    <xf numFmtId="183" fontId="1" fillId="0" borderId="13" xfId="1" applyNumberFormat="1" applyFill="1" applyBorder="1" applyAlignment="1">
      <alignment vertical="center"/>
    </xf>
    <xf numFmtId="0" fontId="1" fillId="0" borderId="21" xfId="1" applyBorder="1" applyAlignment="1">
      <alignment horizontal="distributed" vertical="center"/>
    </xf>
    <xf numFmtId="183" fontId="1" fillId="3" borderId="18" xfId="1" applyNumberFormat="1" applyFont="1" applyFill="1" applyBorder="1" applyAlignment="1">
      <alignment vertical="center"/>
    </xf>
    <xf numFmtId="183" fontId="1" fillId="0" borderId="65" xfId="1" applyNumberFormat="1" applyFont="1" applyBorder="1" applyAlignment="1">
      <alignment vertical="center"/>
    </xf>
    <xf numFmtId="183" fontId="1" fillId="0" borderId="18" xfId="1" applyNumberFormat="1" applyFont="1" applyBorder="1" applyAlignment="1">
      <alignment vertical="center"/>
    </xf>
    <xf numFmtId="183" fontId="19" fillId="0" borderId="18" xfId="1" applyNumberFormat="1" applyFont="1" applyBorder="1" applyAlignment="1">
      <alignment vertical="center"/>
    </xf>
    <xf numFmtId="183" fontId="1" fillId="0" borderId="19" xfId="1" applyNumberFormat="1" applyFont="1" applyBorder="1" applyAlignment="1">
      <alignment vertical="center"/>
    </xf>
    <xf numFmtId="183" fontId="1" fillId="0" borderId="0" xfId="1" applyNumberFormat="1" applyFill="1" applyBorder="1" applyAlignment="1">
      <alignment vertical="center"/>
    </xf>
    <xf numFmtId="183" fontId="1" fillId="0" borderId="0" xfId="1" applyNumberFormat="1" applyFont="1" applyFill="1" applyBorder="1" applyAlignment="1">
      <alignment vertical="center"/>
    </xf>
    <xf numFmtId="183" fontId="1" fillId="0" borderId="61" xfId="1" applyNumberFormat="1" applyFont="1" applyFill="1" applyBorder="1" applyAlignment="1">
      <alignment vertical="center"/>
    </xf>
    <xf numFmtId="183" fontId="1" fillId="0" borderId="45" xfId="1" applyNumberFormat="1" applyFont="1" applyFill="1" applyBorder="1" applyAlignment="1">
      <alignment vertical="center"/>
    </xf>
    <xf numFmtId="183" fontId="1" fillId="0" borderId="62" xfId="1" applyNumberFormat="1" applyFont="1" applyFill="1" applyBorder="1" applyAlignment="1">
      <alignment vertical="center"/>
    </xf>
    <xf numFmtId="183" fontId="1" fillId="0" borderId="65" xfId="1" applyNumberFormat="1" applyFont="1" applyFill="1" applyBorder="1" applyAlignment="1">
      <alignment vertical="center"/>
    </xf>
    <xf numFmtId="0" fontId="34" fillId="0" borderId="0" xfId="1" applyFont="1" applyAlignment="1"/>
    <xf numFmtId="0" fontId="34" fillId="0" borderId="0" xfId="1" applyFont="1" applyAlignment="1">
      <alignment horizontal="center" vertical="top"/>
    </xf>
    <xf numFmtId="183" fontId="35" fillId="0" borderId="0" xfId="1" applyNumberFormat="1" applyFont="1" applyAlignment="1">
      <alignment horizontal="center" vertical="top"/>
    </xf>
    <xf numFmtId="0" fontId="16" fillId="0" borderId="0" xfId="1" applyFont="1" applyAlignment="1">
      <alignment horizontal="center" vertical="center"/>
    </xf>
    <xf numFmtId="183" fontId="16" fillId="0" borderId="0" xfId="1" applyNumberFormat="1" applyFont="1" applyAlignment="1">
      <alignment horizontal="center" vertical="center"/>
    </xf>
    <xf numFmtId="0" fontId="19" fillId="0" borderId="30" xfId="1" applyFont="1" applyBorder="1" applyAlignment="1">
      <alignment wrapText="1"/>
    </xf>
    <xf numFmtId="0" fontId="1" fillId="0" borderId="33" xfId="1" applyBorder="1" applyAlignment="1">
      <alignment horizontal="center" vertical="center"/>
    </xf>
    <xf numFmtId="0" fontId="1" fillId="0" borderId="28" xfId="1" applyBorder="1" applyAlignment="1">
      <alignment horizontal="center" vertical="center"/>
    </xf>
    <xf numFmtId="0" fontId="19" fillId="0" borderId="6" xfId="1" applyFont="1" applyBorder="1" applyAlignment="1">
      <alignment horizontal="left" wrapText="1"/>
    </xf>
    <xf numFmtId="183" fontId="19" fillId="3" borderId="24" xfId="1" applyNumberFormat="1" applyFont="1" applyFill="1" applyBorder="1" applyAlignment="1">
      <alignment vertical="center"/>
    </xf>
    <xf numFmtId="0" fontId="1" fillId="0" borderId="0" xfId="1" applyBorder="1" applyAlignment="1">
      <alignment horizontal="left" vertical="center"/>
    </xf>
    <xf numFmtId="183" fontId="19" fillId="3" borderId="46" xfId="1" applyNumberFormat="1" applyFont="1" applyFill="1" applyBorder="1" applyAlignment="1">
      <alignment vertical="center"/>
    </xf>
    <xf numFmtId="183" fontId="19" fillId="3" borderId="11" xfId="1" applyNumberFormat="1" applyFont="1" applyFill="1" applyBorder="1" applyAlignment="1">
      <alignment vertical="center"/>
    </xf>
    <xf numFmtId="183" fontId="19" fillId="3" borderId="41" xfId="1" applyNumberFormat="1" applyFont="1" applyFill="1" applyBorder="1" applyAlignment="1">
      <alignment vertical="center"/>
    </xf>
    <xf numFmtId="183" fontId="1" fillId="3" borderId="33" xfId="1" applyNumberFormat="1" applyFont="1" applyFill="1" applyBorder="1" applyAlignment="1">
      <alignment vertical="center"/>
    </xf>
    <xf numFmtId="183" fontId="19" fillId="3" borderId="33" xfId="1" applyNumberFormat="1" applyFont="1" applyFill="1" applyBorder="1" applyAlignment="1">
      <alignment vertical="center"/>
    </xf>
    <xf numFmtId="183" fontId="1" fillId="0" borderId="46" xfId="1" applyNumberFormat="1" applyFont="1" applyFill="1" applyBorder="1" applyAlignment="1">
      <alignment vertical="center"/>
    </xf>
    <xf numFmtId="183" fontId="19" fillId="0" borderId="10" xfId="1" applyNumberFormat="1" applyFont="1" applyFill="1" applyBorder="1" applyAlignment="1">
      <alignment vertical="center"/>
    </xf>
    <xf numFmtId="183" fontId="1" fillId="0" borderId="11" xfId="1" applyNumberFormat="1" applyFont="1" applyFill="1" applyBorder="1" applyAlignment="1">
      <alignment vertical="center"/>
    </xf>
    <xf numFmtId="183" fontId="19" fillId="0" borderId="13" xfId="1" applyNumberFormat="1" applyFont="1" applyFill="1" applyBorder="1" applyAlignment="1">
      <alignment vertical="center"/>
    </xf>
    <xf numFmtId="183" fontId="1" fillId="0" borderId="24" xfId="1" applyNumberFormat="1" applyFont="1" applyFill="1" applyBorder="1" applyAlignment="1">
      <alignment vertical="center"/>
    </xf>
    <xf numFmtId="183" fontId="19" fillId="0" borderId="21" xfId="1" applyNumberFormat="1" applyFont="1" applyFill="1" applyBorder="1" applyAlignment="1">
      <alignment vertical="center"/>
    </xf>
    <xf numFmtId="183" fontId="1" fillId="3" borderId="73" xfId="1" applyNumberFormat="1" applyFont="1" applyFill="1" applyBorder="1" applyAlignment="1">
      <alignment vertical="center"/>
    </xf>
    <xf numFmtId="183" fontId="1" fillId="0" borderId="73" xfId="1" applyNumberFormat="1" applyFont="1" applyFill="1" applyBorder="1" applyAlignment="1">
      <alignment vertical="center"/>
    </xf>
    <xf numFmtId="183" fontId="19" fillId="0" borderId="71" xfId="1" applyNumberFormat="1" applyFont="1" applyFill="1" applyBorder="1" applyAlignment="1">
      <alignment vertical="center"/>
    </xf>
    <xf numFmtId="183" fontId="1" fillId="0" borderId="13" xfId="1" applyNumberFormat="1" applyFont="1" applyFill="1" applyBorder="1" applyAlignment="1">
      <alignment vertical="center"/>
    </xf>
    <xf numFmtId="0" fontId="15" fillId="0" borderId="0" xfId="1" applyFont="1" applyAlignment="1"/>
    <xf numFmtId="183" fontId="16" fillId="0" borderId="0" xfId="1" applyNumberFormat="1" applyFont="1"/>
    <xf numFmtId="0" fontId="1" fillId="0" borderId="76" xfId="1" applyBorder="1" applyAlignment="1">
      <alignment horizontal="center" vertical="center"/>
    </xf>
    <xf numFmtId="0" fontId="1" fillId="0" borderId="69" xfId="1" applyBorder="1" applyAlignment="1">
      <alignment horizontal="center" vertical="center"/>
    </xf>
    <xf numFmtId="183" fontId="1" fillId="3" borderId="21" xfId="1" applyNumberFormat="1" applyFont="1" applyFill="1" applyBorder="1" applyAlignment="1">
      <alignment vertical="center"/>
    </xf>
    <xf numFmtId="183" fontId="1" fillId="3" borderId="23" xfId="1" applyNumberFormat="1" applyFont="1" applyFill="1" applyBorder="1" applyAlignment="1">
      <alignment vertical="center"/>
    </xf>
    <xf numFmtId="183" fontId="1" fillId="3" borderId="25" xfId="1" applyNumberFormat="1" applyFont="1" applyFill="1" applyBorder="1" applyAlignment="1">
      <alignment vertical="center"/>
    </xf>
    <xf numFmtId="183" fontId="1" fillId="3" borderId="48" xfId="1" applyNumberFormat="1" applyFont="1" applyFill="1" applyBorder="1" applyAlignment="1">
      <alignment vertical="center"/>
    </xf>
    <xf numFmtId="183" fontId="1" fillId="3" borderId="43" xfId="1" applyNumberFormat="1" applyFont="1" applyFill="1" applyBorder="1" applyAlignment="1">
      <alignment vertical="center"/>
    </xf>
    <xf numFmtId="183" fontId="1" fillId="3" borderId="12" xfId="1" applyNumberFormat="1" applyFont="1" applyFill="1" applyBorder="1" applyAlignment="1">
      <alignment vertical="center"/>
    </xf>
    <xf numFmtId="183" fontId="1" fillId="3" borderId="20" xfId="1" applyNumberFormat="1" applyFont="1" applyFill="1" applyBorder="1" applyAlignment="1">
      <alignment vertical="center"/>
    </xf>
    <xf numFmtId="183" fontId="1" fillId="3" borderId="42" xfId="1" applyNumberFormat="1" applyFont="1" applyFill="1" applyBorder="1" applyAlignment="1">
      <alignment vertical="center"/>
    </xf>
    <xf numFmtId="183" fontId="1" fillId="3" borderId="10" xfId="1" applyNumberFormat="1" applyFont="1" applyFill="1" applyBorder="1" applyAlignment="1">
      <alignment vertical="center"/>
    </xf>
    <xf numFmtId="183" fontId="1" fillId="3" borderId="28" xfId="1" applyNumberFormat="1" applyFont="1" applyFill="1" applyBorder="1" applyAlignment="1">
      <alignment vertical="center"/>
    </xf>
    <xf numFmtId="183" fontId="1" fillId="3" borderId="76" xfId="1" applyNumberFormat="1" applyFont="1" applyFill="1" applyBorder="1" applyAlignment="1">
      <alignment vertical="center"/>
    </xf>
    <xf numFmtId="183" fontId="1" fillId="3" borderId="69" xfId="1" applyNumberFormat="1" applyFont="1" applyFill="1" applyBorder="1" applyAlignment="1">
      <alignment vertical="center"/>
    </xf>
    <xf numFmtId="183" fontId="1" fillId="0" borderId="10" xfId="1" applyNumberFormat="1" applyFont="1" applyFill="1" applyBorder="1" applyAlignment="1">
      <alignment vertical="center"/>
    </xf>
    <xf numFmtId="184" fontId="1" fillId="3" borderId="43" xfId="1" applyNumberFormat="1" applyFont="1" applyFill="1" applyBorder="1" applyAlignment="1">
      <alignment vertical="center"/>
    </xf>
    <xf numFmtId="183" fontId="19" fillId="0" borderId="46" xfId="1" applyNumberFormat="1" applyFont="1" applyFill="1" applyBorder="1" applyAlignment="1">
      <alignment vertical="center"/>
    </xf>
    <xf numFmtId="183" fontId="1" fillId="0" borderId="48" xfId="1" applyNumberFormat="1" applyFont="1" applyFill="1" applyBorder="1" applyAlignment="1">
      <alignment vertical="center"/>
    </xf>
    <xf numFmtId="183" fontId="19" fillId="0" borderId="11" xfId="1" applyNumberFormat="1" applyFont="1" applyFill="1" applyBorder="1" applyAlignment="1">
      <alignment vertical="center"/>
    </xf>
    <xf numFmtId="183" fontId="1" fillId="0" borderId="12" xfId="1" applyNumberFormat="1" applyFont="1" applyFill="1" applyBorder="1" applyAlignment="1">
      <alignment vertical="center"/>
    </xf>
    <xf numFmtId="183" fontId="1" fillId="0" borderId="21" xfId="1" applyNumberFormat="1" applyFont="1" applyFill="1" applyBorder="1" applyAlignment="1">
      <alignment vertical="center"/>
    </xf>
    <xf numFmtId="183" fontId="19" fillId="0" borderId="24" xfId="1" applyNumberFormat="1" applyFont="1" applyFill="1" applyBorder="1" applyAlignment="1">
      <alignment vertical="center"/>
    </xf>
    <xf numFmtId="183" fontId="1" fillId="0" borderId="25" xfId="1" applyNumberFormat="1" applyFont="1" applyFill="1" applyBorder="1" applyAlignment="1">
      <alignment vertical="center"/>
    </xf>
    <xf numFmtId="183" fontId="1" fillId="0" borderId="71" xfId="1" applyNumberFormat="1" applyFont="1" applyFill="1" applyBorder="1" applyAlignment="1">
      <alignment vertical="center"/>
    </xf>
    <xf numFmtId="183" fontId="1" fillId="3" borderId="75" xfId="1" applyNumberFormat="1" applyFont="1" applyFill="1" applyBorder="1" applyAlignment="1">
      <alignment vertical="center"/>
    </xf>
    <xf numFmtId="183" fontId="19" fillId="0" borderId="73" xfId="1" applyNumberFormat="1" applyFont="1" applyFill="1" applyBorder="1" applyAlignment="1">
      <alignment vertical="center"/>
    </xf>
    <xf numFmtId="183" fontId="1" fillId="0" borderId="74" xfId="1" applyNumberFormat="1" applyFont="1" applyFill="1" applyBorder="1" applyAlignment="1">
      <alignment vertical="center"/>
    </xf>
    <xf numFmtId="183" fontId="1" fillId="3" borderId="40" xfId="1" applyNumberFormat="1" applyFont="1" applyFill="1" applyBorder="1" applyAlignment="1">
      <alignment vertical="center"/>
    </xf>
    <xf numFmtId="183" fontId="1" fillId="3" borderId="39" xfId="1" applyNumberFormat="1" applyFont="1" applyFill="1" applyBorder="1" applyAlignment="1">
      <alignment vertical="center"/>
    </xf>
    <xf numFmtId="183" fontId="1" fillId="3" borderId="27" xfId="1" applyNumberFormat="1" applyFont="1" applyFill="1" applyBorder="1" applyAlignment="1">
      <alignment vertical="center"/>
    </xf>
    <xf numFmtId="0" fontId="7" fillId="0" borderId="10" xfId="1" applyFont="1" applyBorder="1" applyAlignment="1">
      <alignment vertical="center"/>
    </xf>
    <xf numFmtId="0" fontId="7" fillId="0" borderId="0" xfId="1" applyFont="1" applyBorder="1" applyAlignment="1">
      <alignment horizontal="distributed" vertical="center"/>
    </xf>
    <xf numFmtId="183" fontId="7" fillId="3" borderId="46" xfId="1" applyNumberFormat="1" applyFont="1" applyFill="1" applyBorder="1" applyAlignment="1">
      <alignment vertical="center"/>
    </xf>
    <xf numFmtId="183" fontId="7" fillId="0" borderId="46" xfId="1" applyNumberFormat="1" applyFont="1" applyFill="1" applyBorder="1" applyAlignment="1">
      <alignment vertical="center"/>
    </xf>
    <xf numFmtId="183" fontId="10" fillId="0" borderId="46" xfId="1" applyNumberFormat="1" applyFont="1" applyFill="1" applyBorder="1" applyAlignment="1">
      <alignment vertical="center"/>
    </xf>
    <xf numFmtId="183" fontId="7" fillId="0" borderId="48" xfId="1" applyNumberFormat="1" applyFont="1" applyFill="1" applyBorder="1" applyAlignment="1">
      <alignment vertical="center"/>
    </xf>
    <xf numFmtId="183" fontId="7" fillId="0" borderId="0" xfId="1" applyNumberFormat="1" applyFont="1"/>
    <xf numFmtId="0" fontId="7" fillId="0" borderId="13" xfId="1" applyFont="1" applyBorder="1" applyAlignment="1">
      <alignment vertical="center"/>
    </xf>
    <xf numFmtId="183" fontId="7" fillId="3" borderId="11" xfId="1" applyNumberFormat="1" applyFont="1" applyFill="1" applyBorder="1" applyAlignment="1">
      <alignment vertical="center"/>
    </xf>
    <xf numFmtId="183" fontId="7" fillId="0" borderId="11" xfId="1" applyNumberFormat="1" applyFont="1" applyFill="1" applyBorder="1" applyAlignment="1">
      <alignment vertical="center"/>
    </xf>
    <xf numFmtId="183" fontId="10" fillId="0" borderId="11" xfId="1" applyNumberFormat="1" applyFont="1" applyFill="1" applyBorder="1" applyAlignment="1">
      <alignment vertical="center"/>
    </xf>
    <xf numFmtId="183" fontId="7" fillId="0" borderId="12" xfId="1" applyNumberFormat="1" applyFont="1" applyFill="1" applyBorder="1" applyAlignment="1">
      <alignment vertical="center"/>
    </xf>
    <xf numFmtId="0" fontId="7" fillId="0" borderId="13" xfId="1" applyFont="1" applyBorder="1" applyAlignment="1">
      <alignment vertical="center" wrapText="1"/>
    </xf>
    <xf numFmtId="0" fontId="10" fillId="0" borderId="0" xfId="1" applyFont="1" applyBorder="1" applyAlignment="1">
      <alignment horizontal="distributed" vertical="center"/>
    </xf>
    <xf numFmtId="0" fontId="19" fillId="0" borderId="0" xfId="1" applyFont="1" applyBorder="1" applyAlignment="1">
      <alignment horizontal="distributed" vertical="center"/>
    </xf>
    <xf numFmtId="0" fontId="7" fillId="0" borderId="40" xfId="1" applyFont="1" applyBorder="1" applyAlignment="1">
      <alignment vertical="center"/>
    </xf>
    <xf numFmtId="183" fontId="7" fillId="0" borderId="41" xfId="1" applyNumberFormat="1" applyFont="1" applyFill="1" applyBorder="1" applyAlignment="1">
      <alignment vertical="center"/>
    </xf>
    <xf numFmtId="183" fontId="10" fillId="0" borderId="41" xfId="1" applyNumberFormat="1" applyFont="1" applyFill="1" applyBorder="1" applyAlignment="1">
      <alignment vertical="center"/>
    </xf>
    <xf numFmtId="0" fontId="7" fillId="0" borderId="45" xfId="1" applyFont="1" applyBorder="1" applyAlignment="1">
      <alignment horizontal="distributed" vertical="center"/>
    </xf>
    <xf numFmtId="0" fontId="7" fillId="0" borderId="47" xfId="1" applyFont="1" applyBorder="1" applyAlignment="1">
      <alignment horizontal="distributed" vertical="center"/>
    </xf>
    <xf numFmtId="0" fontId="7" fillId="0" borderId="62" xfId="1" applyFont="1" applyBorder="1" applyAlignment="1">
      <alignment horizontal="distributed" vertical="center"/>
    </xf>
    <xf numFmtId="183" fontId="7" fillId="3" borderId="41" xfId="1" applyNumberFormat="1" applyFont="1" applyFill="1" applyBorder="1" applyAlignment="1">
      <alignment vertical="center"/>
    </xf>
    <xf numFmtId="0" fontId="7" fillId="0" borderId="40" xfId="1" applyFont="1" applyBorder="1"/>
    <xf numFmtId="183" fontId="7" fillId="0" borderId="42" xfId="1" applyNumberFormat="1" applyFont="1" applyFill="1" applyBorder="1" applyAlignment="1">
      <alignment vertical="center"/>
    </xf>
    <xf numFmtId="0" fontId="7" fillId="0" borderId="10" xfId="1" applyFont="1" applyBorder="1" applyAlignment="1">
      <alignment horizontal="left" vertical="center"/>
    </xf>
    <xf numFmtId="0" fontId="7" fillId="0" borderId="40" xfId="1" applyFont="1" applyBorder="1" applyAlignment="1">
      <alignment horizontal="left" vertical="center"/>
    </xf>
    <xf numFmtId="183" fontId="7" fillId="3" borderId="73" xfId="1" applyNumberFormat="1" applyFont="1" applyFill="1" applyBorder="1" applyAlignment="1">
      <alignment vertical="center"/>
    </xf>
    <xf numFmtId="183" fontId="7" fillId="3" borderId="74" xfId="1" applyNumberFormat="1" applyFont="1" applyFill="1" applyBorder="1" applyAlignment="1">
      <alignment vertical="center"/>
    </xf>
    <xf numFmtId="183" fontId="1" fillId="0" borderId="0" xfId="1" applyNumberFormat="1" applyFill="1"/>
    <xf numFmtId="183" fontId="1" fillId="0" borderId="0" xfId="1" applyNumberFormat="1"/>
    <xf numFmtId="183" fontId="10" fillId="3" borderId="73" xfId="1" applyNumberFormat="1" applyFont="1" applyFill="1" applyBorder="1" applyAlignment="1">
      <alignment vertical="center"/>
    </xf>
    <xf numFmtId="183" fontId="7" fillId="0" borderId="0" xfId="1" applyNumberFormat="1" applyFont="1" applyFill="1" applyBorder="1" applyAlignment="1">
      <alignment vertical="center"/>
    </xf>
    <xf numFmtId="0" fontId="30" fillId="0" borderId="0" xfId="1" applyFont="1" applyAlignment="1">
      <alignment horizontal="center" vertical="top"/>
    </xf>
    <xf numFmtId="0" fontId="7" fillId="0" borderId="6" xfId="1" applyFont="1" applyBorder="1" applyAlignment="1">
      <alignment vertical="center"/>
    </xf>
    <xf numFmtId="0" fontId="1" fillId="0" borderId="10" xfId="1" applyBorder="1" applyAlignment="1">
      <alignment horizontal="center"/>
    </xf>
    <xf numFmtId="0" fontId="37" fillId="0" borderId="11" xfId="1" applyFont="1" applyBorder="1" applyAlignment="1">
      <alignment vertical="center"/>
    </xf>
    <xf numFmtId="0" fontId="1" fillId="0" borderId="13" xfId="1" applyBorder="1" applyAlignment="1">
      <alignment horizontal="right"/>
    </xf>
    <xf numFmtId="0" fontId="37" fillId="0" borderId="41" xfId="1" applyFont="1" applyBorder="1" applyAlignment="1">
      <alignment vertical="center"/>
    </xf>
    <xf numFmtId="176" fontId="1" fillId="0" borderId="23" xfId="1" applyNumberFormat="1" applyFont="1" applyFill="1" applyBorder="1" applyAlignment="1">
      <alignment vertical="center"/>
    </xf>
    <xf numFmtId="185" fontId="7" fillId="0" borderId="24" xfId="1" applyNumberFormat="1" applyFont="1" applyFill="1" applyBorder="1" applyAlignment="1">
      <alignment horizontal="center" vertical="center"/>
    </xf>
    <xf numFmtId="176" fontId="1" fillId="0" borderId="24" xfId="1" applyNumberFormat="1" applyFont="1" applyFill="1" applyBorder="1" applyAlignment="1">
      <alignment vertical="center"/>
    </xf>
    <xf numFmtId="176" fontId="7" fillId="0" borderId="24" xfId="1" applyNumberFormat="1" applyFont="1" applyFill="1" applyBorder="1" applyAlignment="1">
      <alignment vertical="center"/>
    </xf>
    <xf numFmtId="176" fontId="1" fillId="0" borderId="25" xfId="1" applyNumberFormat="1" applyFont="1" applyFill="1" applyBorder="1" applyAlignment="1">
      <alignment vertical="center"/>
    </xf>
    <xf numFmtId="176" fontId="1" fillId="0" borderId="39" xfId="1" applyNumberFormat="1" applyFont="1" applyFill="1" applyBorder="1" applyAlignment="1">
      <alignment vertical="center"/>
    </xf>
    <xf numFmtId="178" fontId="1" fillId="0" borderId="0" xfId="1" applyNumberFormat="1"/>
    <xf numFmtId="176" fontId="1" fillId="0" borderId="41" xfId="1" applyNumberFormat="1" applyFont="1" applyFill="1" applyBorder="1" applyAlignment="1">
      <alignment vertical="center"/>
    </xf>
    <xf numFmtId="176" fontId="7" fillId="0" borderId="41" xfId="1" applyNumberFormat="1" applyFont="1" applyFill="1" applyBorder="1" applyAlignment="1">
      <alignment vertical="center"/>
    </xf>
    <xf numFmtId="176" fontId="1" fillId="0" borderId="42" xfId="1" applyNumberFormat="1" applyFont="1" applyFill="1" applyBorder="1" applyAlignment="1">
      <alignment vertical="center"/>
    </xf>
    <xf numFmtId="0" fontId="1" fillId="0" borderId="40" xfId="1" applyBorder="1" applyAlignment="1">
      <alignment horizontal="center" vertical="center"/>
    </xf>
    <xf numFmtId="0" fontId="1" fillId="0" borderId="25" xfId="1" applyBorder="1" applyAlignment="1">
      <alignment horizontal="distributed" vertical="center"/>
    </xf>
    <xf numFmtId="185" fontId="7" fillId="0" borderId="63" xfId="1" applyNumberFormat="1" applyFont="1" applyFill="1" applyBorder="1" applyAlignment="1">
      <alignment horizontal="center" vertical="center"/>
    </xf>
    <xf numFmtId="185" fontId="1" fillId="0" borderId="24" xfId="1" applyNumberFormat="1" applyFont="1" applyFill="1" applyBorder="1" applyAlignment="1">
      <alignment horizontal="center" vertical="center"/>
    </xf>
    <xf numFmtId="185" fontId="1" fillId="0" borderId="25" xfId="1" applyNumberFormat="1" applyFont="1" applyFill="1" applyBorder="1" applyAlignment="1">
      <alignment horizontal="center" vertical="center"/>
    </xf>
    <xf numFmtId="186" fontId="7" fillId="0" borderId="70" xfId="1" applyNumberFormat="1" applyFont="1" applyFill="1" applyBorder="1" applyAlignment="1">
      <alignment horizontal="center" vertical="center"/>
    </xf>
    <xf numFmtId="186" fontId="7" fillId="0" borderId="41" xfId="1" applyNumberFormat="1" applyFont="1" applyFill="1" applyBorder="1" applyAlignment="1">
      <alignment horizontal="center" vertical="center"/>
    </xf>
    <xf numFmtId="186" fontId="1" fillId="0" borderId="41" xfId="1" applyNumberFormat="1" applyFont="1" applyFill="1" applyBorder="1" applyAlignment="1">
      <alignment horizontal="center" vertical="center"/>
    </xf>
    <xf numFmtId="186" fontId="1" fillId="0" borderId="42" xfId="1" applyNumberFormat="1" applyFont="1" applyFill="1" applyBorder="1" applyAlignment="1">
      <alignment horizontal="center" vertical="center"/>
    </xf>
    <xf numFmtId="176" fontId="1" fillId="0" borderId="24" xfId="1" applyNumberFormat="1" applyFont="1" applyFill="1" applyBorder="1" applyAlignment="1">
      <alignment horizontal="center" vertical="center"/>
    </xf>
    <xf numFmtId="176" fontId="1" fillId="0" borderId="70" xfId="1" applyNumberFormat="1" applyFont="1" applyFill="1" applyBorder="1" applyAlignment="1">
      <alignment horizontal="center" vertical="center"/>
    </xf>
    <xf numFmtId="176" fontId="1" fillId="0" borderId="41" xfId="1" applyNumberFormat="1" applyFont="1" applyFill="1" applyBorder="1" applyAlignment="1">
      <alignment horizontal="center" vertical="center"/>
    </xf>
    <xf numFmtId="176" fontId="7" fillId="0" borderId="41" xfId="1" applyNumberFormat="1" applyFont="1" applyFill="1" applyBorder="1" applyAlignment="1">
      <alignment horizontal="center" vertical="center"/>
    </xf>
    <xf numFmtId="176" fontId="1" fillId="0" borderId="42" xfId="1" applyNumberFormat="1" applyFont="1" applyFill="1" applyBorder="1" applyAlignment="1">
      <alignment horizontal="center" vertical="center"/>
    </xf>
    <xf numFmtId="176" fontId="1" fillId="0" borderId="63" xfId="1" applyNumberFormat="1" applyFont="1" applyFill="1" applyBorder="1" applyAlignment="1">
      <alignment vertical="center"/>
    </xf>
    <xf numFmtId="176" fontId="1" fillId="0" borderId="70" xfId="1" applyNumberFormat="1" applyFont="1" applyFill="1" applyBorder="1" applyAlignment="1">
      <alignment vertical="center"/>
    </xf>
    <xf numFmtId="176" fontId="1" fillId="0" borderId="41" xfId="1" applyNumberFormat="1" applyFont="1" applyFill="1" applyBorder="1" applyAlignment="1">
      <alignment horizontal="right" vertical="center"/>
    </xf>
    <xf numFmtId="176" fontId="7" fillId="0" borderId="41" xfId="1" applyNumberFormat="1" applyFont="1" applyFill="1" applyBorder="1" applyAlignment="1">
      <alignment horizontal="right" vertical="center"/>
    </xf>
    <xf numFmtId="176" fontId="1" fillId="0" borderId="42" xfId="1" applyNumberFormat="1" applyFont="1" applyFill="1" applyBorder="1" applyAlignment="1">
      <alignment horizontal="right" vertical="center"/>
    </xf>
    <xf numFmtId="182" fontId="1" fillId="0" borderId="43" xfId="1" applyNumberFormat="1" applyFont="1" applyFill="1" applyBorder="1" applyAlignment="1">
      <alignment horizontal="center" vertical="center"/>
    </xf>
    <xf numFmtId="182" fontId="1" fillId="0" borderId="46" xfId="1" applyNumberFormat="1" applyFont="1" applyFill="1" applyBorder="1" applyAlignment="1">
      <alignment horizontal="center" vertical="center"/>
    </xf>
    <xf numFmtId="182" fontId="7" fillId="0" borderId="46" xfId="1" applyNumberFormat="1" applyFont="1" applyFill="1" applyBorder="1" applyAlignment="1">
      <alignment horizontal="center" vertical="center"/>
    </xf>
    <xf numFmtId="182" fontId="1" fillId="0" borderId="48" xfId="1" applyNumberFormat="1" applyFont="1" applyFill="1" applyBorder="1" applyAlignment="1">
      <alignment horizontal="center" vertical="center"/>
    </xf>
    <xf numFmtId="186" fontId="7" fillId="0" borderId="23" xfId="1" applyNumberFormat="1" applyFont="1" applyFill="1" applyBorder="1" applyAlignment="1">
      <alignment horizontal="center" vertical="center"/>
    </xf>
    <xf numFmtId="186" fontId="7" fillId="0" borderId="24" xfId="1" applyNumberFormat="1" applyFont="1" applyFill="1" applyBorder="1" applyAlignment="1">
      <alignment horizontal="center" vertical="center"/>
    </xf>
    <xf numFmtId="186" fontId="1" fillId="0" borderId="24" xfId="1" applyNumberFormat="1" applyFont="1" applyFill="1" applyBorder="1" applyAlignment="1">
      <alignment horizontal="center" vertical="center"/>
    </xf>
    <xf numFmtId="186" fontId="1" fillId="0" borderId="25" xfId="1" applyNumberFormat="1" applyFont="1" applyFill="1" applyBorder="1" applyAlignment="1">
      <alignment horizontal="center" vertical="center"/>
    </xf>
    <xf numFmtId="186" fontId="7" fillId="0" borderId="26" xfId="1" applyNumberFormat="1" applyFont="1" applyFill="1" applyBorder="1" applyAlignment="1">
      <alignment horizontal="center" vertical="center"/>
    </xf>
    <xf numFmtId="186" fontId="7" fillId="0" borderId="18" xfId="1" applyNumberFormat="1" applyFont="1" applyFill="1" applyBorder="1" applyAlignment="1">
      <alignment horizontal="center" vertical="center"/>
    </xf>
    <xf numFmtId="186" fontId="1" fillId="0" borderId="18" xfId="1" applyNumberFormat="1" applyFont="1" applyFill="1" applyBorder="1" applyAlignment="1">
      <alignment horizontal="center" vertical="center"/>
    </xf>
    <xf numFmtId="186" fontId="1" fillId="0" borderId="19" xfId="1" applyNumberFormat="1" applyFont="1" applyFill="1" applyBorder="1" applyAlignment="1">
      <alignment horizontal="center" vertical="center"/>
    </xf>
    <xf numFmtId="0" fontId="1" fillId="0" borderId="2" xfId="1" applyFill="1" applyBorder="1"/>
    <xf numFmtId="0" fontId="7" fillId="0" borderId="6" xfId="1" applyFont="1" applyFill="1" applyBorder="1" applyAlignment="1">
      <alignment vertical="center"/>
    </xf>
    <xf numFmtId="0" fontId="1" fillId="0" borderId="10" xfId="1" applyFill="1" applyBorder="1" applyAlignment="1">
      <alignment horizontal="center"/>
    </xf>
    <xf numFmtId="0" fontId="37" fillId="0" borderId="11" xfId="1" applyFont="1" applyFill="1" applyBorder="1" applyAlignment="1">
      <alignment vertical="center"/>
    </xf>
    <xf numFmtId="0" fontId="1" fillId="0" borderId="13" xfId="1" applyFill="1" applyBorder="1" applyAlignment="1">
      <alignment horizontal="right"/>
    </xf>
    <xf numFmtId="0" fontId="37" fillId="0" borderId="41" xfId="1" applyFont="1" applyFill="1" applyBorder="1" applyAlignment="1">
      <alignment vertical="center"/>
    </xf>
    <xf numFmtId="178" fontId="1" fillId="0" borderId="21" xfId="1" applyNumberFormat="1" applyFont="1" applyFill="1" applyBorder="1" applyAlignment="1">
      <alignment vertical="center"/>
    </xf>
    <xf numFmtId="178" fontId="1" fillId="0" borderId="40" xfId="1" applyNumberFormat="1" applyFont="1" applyFill="1" applyBorder="1" applyAlignment="1">
      <alignment vertical="center"/>
    </xf>
    <xf numFmtId="178" fontId="1" fillId="0" borderId="24" xfId="1" applyNumberFormat="1" applyFont="1" applyFill="1" applyBorder="1" applyAlignment="1">
      <alignment vertical="center"/>
    </xf>
    <xf numFmtId="178" fontId="1" fillId="0" borderId="41" xfId="1" applyNumberFormat="1" applyFont="1" applyFill="1" applyBorder="1" applyAlignment="1">
      <alignment vertical="center"/>
    </xf>
    <xf numFmtId="182" fontId="1" fillId="0" borderId="63" xfId="1" applyNumberFormat="1" applyFont="1" applyFill="1" applyBorder="1" applyAlignment="1">
      <alignment vertical="center"/>
    </xf>
    <xf numFmtId="185" fontId="1" fillId="0" borderId="24" xfId="1" applyNumberFormat="1" applyFont="1" applyFill="1" applyBorder="1" applyAlignment="1">
      <alignment horizontal="right" vertical="center"/>
    </xf>
    <xf numFmtId="185" fontId="1" fillId="0" borderId="24" xfId="1" applyNumberFormat="1" applyFont="1" applyFill="1" applyBorder="1" applyAlignment="1">
      <alignment vertical="center"/>
    </xf>
    <xf numFmtId="185" fontId="7" fillId="0" borderId="24" xfId="1" applyNumberFormat="1" applyFont="1" applyFill="1" applyBorder="1" applyAlignment="1">
      <alignment vertical="center"/>
    </xf>
    <xf numFmtId="185" fontId="1" fillId="0" borderId="25" xfId="1" applyNumberFormat="1" applyFont="1" applyFill="1" applyBorder="1" applyAlignment="1">
      <alignment vertical="center"/>
    </xf>
    <xf numFmtId="186" fontId="1" fillId="0" borderId="63" xfId="1" applyNumberFormat="1" applyFont="1" applyFill="1" applyBorder="1" applyAlignment="1">
      <alignment vertical="center"/>
    </xf>
    <xf numFmtId="178" fontId="1" fillId="0" borderId="24" xfId="1" applyNumberFormat="1" applyFont="1" applyFill="1" applyBorder="1" applyAlignment="1">
      <alignment horizontal="right" vertical="center"/>
    </xf>
    <xf numFmtId="178" fontId="7" fillId="0" borderId="24" xfId="1" applyNumberFormat="1" applyFont="1" applyFill="1" applyBorder="1" applyAlignment="1">
      <alignment vertical="center"/>
    </xf>
    <xf numFmtId="178" fontId="1" fillId="0" borderId="25" xfId="1" applyNumberFormat="1" applyFont="1" applyFill="1" applyBorder="1" applyAlignment="1">
      <alignment vertical="center"/>
    </xf>
    <xf numFmtId="186" fontId="1" fillId="0" borderId="70" xfId="1" applyNumberFormat="1" applyFont="1" applyFill="1" applyBorder="1" applyAlignment="1">
      <alignment vertical="center"/>
    </xf>
    <xf numFmtId="178" fontId="1" fillId="0" borderId="41" xfId="1" applyNumberFormat="1" applyFont="1" applyFill="1" applyBorder="1" applyAlignment="1">
      <alignment horizontal="right" vertical="center"/>
    </xf>
    <xf numFmtId="178" fontId="7" fillId="0" borderId="41" xfId="1" applyNumberFormat="1" applyFont="1" applyFill="1" applyBorder="1" applyAlignment="1">
      <alignment vertical="center"/>
    </xf>
    <xf numFmtId="178" fontId="1" fillId="0" borderId="42" xfId="1" applyNumberFormat="1" applyFont="1" applyFill="1" applyBorder="1" applyAlignment="1">
      <alignment vertical="center"/>
    </xf>
    <xf numFmtId="178" fontId="1" fillId="0" borderId="21" xfId="1" applyNumberFormat="1" applyFont="1" applyFill="1" applyBorder="1" applyAlignment="1">
      <alignment horizontal="right" vertical="center"/>
    </xf>
    <xf numFmtId="176" fontId="1" fillId="0" borderId="39" xfId="1" applyNumberFormat="1" applyFont="1" applyFill="1" applyBorder="1" applyAlignment="1">
      <alignment horizontal="center" vertical="center"/>
    </xf>
    <xf numFmtId="182" fontId="1" fillId="0" borderId="67" xfId="1" applyNumberFormat="1" applyFont="1" applyFill="1" applyBorder="1" applyAlignment="1">
      <alignment horizontal="center" vertical="center"/>
    </xf>
    <xf numFmtId="185" fontId="1" fillId="0" borderId="46" xfId="1" applyNumberFormat="1" applyFont="1" applyFill="1" applyBorder="1" applyAlignment="1">
      <alignment horizontal="center" vertical="center"/>
    </xf>
    <xf numFmtId="185" fontId="7" fillId="0" borderId="46"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xf>
    <xf numFmtId="186" fontId="1" fillId="0" borderId="23" xfId="1" applyNumberFormat="1" applyFont="1" applyFill="1" applyBorder="1" applyAlignment="1">
      <alignment vertical="center"/>
    </xf>
    <xf numFmtId="186" fontId="1" fillId="0" borderId="14" xfId="1" applyNumberFormat="1" applyFont="1" applyFill="1" applyBorder="1" applyAlignment="1">
      <alignment vertical="center"/>
    </xf>
    <xf numFmtId="178" fontId="1" fillId="0" borderId="18" xfId="1" applyNumberFormat="1" applyFont="1" applyFill="1" applyBorder="1" applyAlignment="1">
      <alignment horizontal="right" vertical="center"/>
    </xf>
    <xf numFmtId="178" fontId="1" fillId="0" borderId="18" xfId="1" applyNumberFormat="1" applyFont="1" applyFill="1" applyBorder="1" applyAlignment="1">
      <alignment vertical="center"/>
    </xf>
    <xf numFmtId="178" fontId="7" fillId="0" borderId="18" xfId="1" applyNumberFormat="1" applyFont="1" applyFill="1" applyBorder="1" applyAlignment="1">
      <alignment vertical="center"/>
    </xf>
    <xf numFmtId="178" fontId="1" fillId="0" borderId="19" xfId="1" applyNumberFormat="1" applyFont="1" applyFill="1" applyBorder="1" applyAlignment="1">
      <alignment vertical="center"/>
    </xf>
    <xf numFmtId="49" fontId="1" fillId="0" borderId="0" xfId="1" applyNumberFormat="1" applyFill="1"/>
    <xf numFmtId="0" fontId="2" fillId="0" borderId="0" xfId="1" applyFont="1" applyFill="1"/>
    <xf numFmtId="0" fontId="1" fillId="0" borderId="0" xfId="1" applyFill="1" applyAlignment="1">
      <alignment horizontal="center"/>
    </xf>
    <xf numFmtId="0" fontId="1" fillId="0" borderId="1" xfId="1" applyFill="1" applyBorder="1"/>
    <xf numFmtId="0" fontId="5" fillId="0" borderId="66" xfId="1" applyFont="1" applyFill="1" applyBorder="1" applyAlignment="1">
      <alignment vertical="center" shrinkToFit="1"/>
    </xf>
    <xf numFmtId="0" fontId="5" fillId="0" borderId="6" xfId="1" applyFont="1" applyFill="1" applyBorder="1" applyAlignment="1">
      <alignment vertical="center" shrinkToFit="1"/>
    </xf>
    <xf numFmtId="0" fontId="1" fillId="0" borderId="8" xfId="1" applyFill="1" applyBorder="1"/>
    <xf numFmtId="0" fontId="1" fillId="0" borderId="0" xfId="1" applyFill="1" applyBorder="1"/>
    <xf numFmtId="184" fontId="1" fillId="0" borderId="21" xfId="1" applyNumberFormat="1" applyFont="1" applyFill="1" applyBorder="1" applyAlignment="1">
      <alignment horizontal="center" vertical="center"/>
    </xf>
    <xf numFmtId="180" fontId="1" fillId="0" borderId="38" xfId="1" applyNumberFormat="1" applyFont="1" applyFill="1" applyBorder="1" applyAlignment="1">
      <alignment horizontal="center" vertical="center"/>
    </xf>
    <xf numFmtId="184" fontId="1" fillId="0" borderId="21" xfId="1" applyNumberFormat="1" applyFont="1" applyFill="1" applyBorder="1" applyAlignment="1">
      <alignment horizontal="center" vertical="center" shrinkToFit="1"/>
    </xf>
    <xf numFmtId="180" fontId="1" fillId="0" borderId="38" xfId="1" applyNumberFormat="1" applyFont="1" applyFill="1" applyBorder="1" applyAlignment="1">
      <alignment horizontal="center" vertical="center" shrinkToFit="1"/>
    </xf>
    <xf numFmtId="184" fontId="7" fillId="0" borderId="21" xfId="1" applyNumberFormat="1" applyFont="1" applyFill="1" applyBorder="1" applyAlignment="1">
      <alignment horizontal="center" vertical="center" shrinkToFit="1"/>
    </xf>
    <xf numFmtId="180" fontId="7" fillId="0" borderId="38" xfId="1" applyNumberFormat="1" applyFont="1" applyFill="1" applyBorder="1" applyAlignment="1">
      <alignment horizontal="center" vertical="center" shrinkToFit="1"/>
    </xf>
    <xf numFmtId="180" fontId="1" fillId="0" borderId="22" xfId="1" applyNumberFormat="1" applyFont="1" applyFill="1" applyBorder="1" applyAlignment="1">
      <alignment horizontal="center" vertical="center" shrinkToFit="1"/>
    </xf>
    <xf numFmtId="0" fontId="1" fillId="0" borderId="13" xfId="1" applyFill="1" applyBorder="1"/>
    <xf numFmtId="180" fontId="1" fillId="0" borderId="22" xfId="1" applyNumberFormat="1" applyFont="1" applyFill="1" applyBorder="1" applyAlignment="1">
      <alignment horizontal="center" vertical="center"/>
    </xf>
    <xf numFmtId="0" fontId="1" fillId="0" borderId="24" xfId="1" applyFill="1" applyBorder="1" applyAlignment="1">
      <alignment horizontal="center" vertical="center"/>
    </xf>
    <xf numFmtId="0" fontId="1" fillId="0" borderId="40" xfId="1" applyFill="1" applyBorder="1"/>
    <xf numFmtId="0" fontId="1" fillId="0" borderId="17" xfId="1" applyFill="1" applyBorder="1"/>
    <xf numFmtId="184" fontId="1" fillId="0" borderId="71" xfId="1" applyNumberFormat="1" applyFont="1" applyFill="1" applyBorder="1" applyAlignment="1">
      <alignment horizontal="center" vertical="center"/>
    </xf>
    <xf numFmtId="180" fontId="1" fillId="0" borderId="72" xfId="1" applyNumberFormat="1" applyFont="1" applyFill="1" applyBorder="1" applyAlignment="1">
      <alignment horizontal="center" vertical="center"/>
    </xf>
    <xf numFmtId="180" fontId="1" fillId="0" borderId="79" xfId="1" applyNumberFormat="1" applyFont="1" applyFill="1" applyBorder="1" applyAlignment="1">
      <alignment horizontal="center" vertical="center"/>
    </xf>
    <xf numFmtId="38" fontId="1" fillId="0" borderId="10" xfId="2" applyFont="1" applyFill="1" applyBorder="1" applyAlignment="1">
      <alignment horizontal="center" vertical="center" shrinkToFit="1"/>
    </xf>
    <xf numFmtId="0" fontId="1" fillId="0" borderId="0" xfId="1" applyFill="1" applyBorder="1" applyAlignment="1">
      <alignment shrinkToFit="1"/>
    </xf>
    <xf numFmtId="0" fontId="1" fillId="0" borderId="13" xfId="1" applyFill="1" applyBorder="1" applyAlignment="1">
      <alignment shrinkToFit="1"/>
    </xf>
    <xf numFmtId="0" fontId="1" fillId="0" borderId="21" xfId="1" applyFill="1" applyBorder="1" applyAlignment="1">
      <alignment horizontal="center" vertical="center" shrinkToFit="1"/>
    </xf>
    <xf numFmtId="0" fontId="1" fillId="0" borderId="40" xfId="1" applyFill="1" applyBorder="1" applyAlignment="1">
      <alignment shrinkToFit="1"/>
    </xf>
    <xf numFmtId="38" fontId="1" fillId="0" borderId="21" xfId="2" applyFont="1" applyFill="1" applyBorder="1" applyAlignment="1">
      <alignment horizontal="center" vertical="center" shrinkToFit="1"/>
    </xf>
    <xf numFmtId="0" fontId="1" fillId="0" borderId="13" xfId="1" applyFill="1" applyBorder="1" applyAlignment="1">
      <alignment horizontal="center" vertical="center" shrinkToFit="1"/>
    </xf>
    <xf numFmtId="0" fontId="1" fillId="0" borderId="46" xfId="1" applyFill="1" applyBorder="1" applyAlignment="1">
      <alignment horizontal="center" vertical="center" shrinkToFit="1"/>
    </xf>
    <xf numFmtId="184" fontId="1" fillId="0" borderId="13" xfId="1" applyNumberFormat="1" applyFont="1" applyFill="1" applyBorder="1" applyAlignment="1">
      <alignment horizontal="center" vertical="center" shrinkToFit="1"/>
    </xf>
    <xf numFmtId="180" fontId="1" fillId="0" borderId="47" xfId="1" applyNumberFormat="1" applyFont="1" applyFill="1" applyBorder="1" applyAlignment="1">
      <alignment horizontal="center" vertical="center" shrinkToFit="1"/>
    </xf>
    <xf numFmtId="184" fontId="7" fillId="0" borderId="13" xfId="1" applyNumberFormat="1" applyFont="1" applyFill="1" applyBorder="1" applyAlignment="1">
      <alignment horizontal="center" vertical="center" shrinkToFit="1"/>
    </xf>
    <xf numFmtId="180" fontId="7" fillId="0" borderId="47" xfId="1" applyNumberFormat="1" applyFont="1" applyFill="1" applyBorder="1" applyAlignment="1">
      <alignment horizontal="center" vertical="center" shrinkToFit="1"/>
    </xf>
    <xf numFmtId="180" fontId="1" fillId="0" borderId="9" xfId="1" applyNumberFormat="1" applyFont="1" applyFill="1" applyBorder="1" applyAlignment="1">
      <alignment horizontal="center" vertical="center" shrinkToFit="1"/>
    </xf>
    <xf numFmtId="0" fontId="1" fillId="0" borderId="11" xfId="1" applyFill="1" applyBorder="1" applyAlignment="1">
      <alignment horizontal="center" vertical="center" shrinkToFit="1"/>
    </xf>
    <xf numFmtId="0" fontId="1" fillId="0" borderId="15" xfId="1" applyFill="1" applyBorder="1" applyAlignment="1">
      <alignment shrinkToFit="1"/>
    </xf>
    <xf numFmtId="0" fontId="1" fillId="0" borderId="17" xfId="1" applyFill="1" applyBorder="1" applyAlignment="1">
      <alignment horizontal="center" vertical="center" shrinkToFit="1"/>
    </xf>
    <xf numFmtId="184" fontId="1" fillId="0" borderId="17" xfId="1" applyNumberFormat="1" applyFont="1" applyFill="1" applyBorder="1" applyAlignment="1">
      <alignment horizontal="center" vertical="center" shrinkToFit="1"/>
    </xf>
    <xf numFmtId="180" fontId="1" fillId="0" borderId="65" xfId="1" applyNumberFormat="1" applyFont="1" applyFill="1" applyBorder="1" applyAlignment="1">
      <alignment horizontal="center" vertical="center" shrinkToFit="1"/>
    </xf>
    <xf numFmtId="184" fontId="7" fillId="0" borderId="17" xfId="1" applyNumberFormat="1" applyFont="1" applyFill="1" applyBorder="1" applyAlignment="1">
      <alignment horizontal="center" vertical="center" shrinkToFit="1"/>
    </xf>
    <xf numFmtId="180" fontId="7" fillId="0" borderId="65" xfId="1" applyNumberFormat="1" applyFont="1" applyFill="1" applyBorder="1" applyAlignment="1">
      <alignment horizontal="center" vertical="center" shrinkToFit="1"/>
    </xf>
    <xf numFmtId="180" fontId="1" fillId="0" borderId="16" xfId="1" applyNumberFormat="1" applyFont="1" applyFill="1" applyBorder="1" applyAlignment="1">
      <alignment horizontal="center" vertical="center" shrinkToFit="1"/>
    </xf>
    <xf numFmtId="184" fontId="1" fillId="0" borderId="0" xfId="1" applyNumberFormat="1" applyFill="1"/>
    <xf numFmtId="0" fontId="4" fillId="0" borderId="0" xfId="1" applyFont="1" applyFill="1" applyAlignment="1">
      <alignment wrapText="1"/>
    </xf>
    <xf numFmtId="0" fontId="15" fillId="0" borderId="0" xfId="1" applyFont="1" applyBorder="1" applyAlignment="1">
      <alignment vertical="top"/>
    </xf>
    <xf numFmtId="0" fontId="16" fillId="0" borderId="1" xfId="1" applyFont="1" applyBorder="1" applyAlignment="1">
      <alignment horizontal="center"/>
    </xf>
    <xf numFmtId="0" fontId="16" fillId="0" borderId="2" xfId="1" applyFont="1" applyBorder="1" applyAlignment="1">
      <alignment horizontal="center"/>
    </xf>
    <xf numFmtId="0" fontId="16" fillId="0" borderId="8" xfId="1" applyFont="1" applyBorder="1"/>
    <xf numFmtId="0" fontId="16" fillId="0" borderId="47" xfId="1" applyFont="1" applyBorder="1" applyAlignment="1">
      <alignment horizontal="center" vertical="center"/>
    </xf>
    <xf numFmtId="0" fontId="16" fillId="0" borderId="70" xfId="1" applyFont="1" applyBorder="1" applyAlignment="1">
      <alignment vertical="top"/>
    </xf>
    <xf numFmtId="0" fontId="16" fillId="0" borderId="61" xfId="1" applyFont="1" applyBorder="1" applyAlignment="1">
      <alignment vertical="top"/>
    </xf>
    <xf numFmtId="0" fontId="16" fillId="0" borderId="61" xfId="1" applyFont="1" applyBorder="1" applyAlignment="1">
      <alignment vertical="center"/>
    </xf>
    <xf numFmtId="0" fontId="16" fillId="0" borderId="62" xfId="1" applyFont="1" applyBorder="1"/>
    <xf numFmtId="0" fontId="18" fillId="0" borderId="41" xfId="1" applyFont="1" applyBorder="1" applyAlignment="1">
      <alignment horizontal="center" vertical="center"/>
    </xf>
    <xf numFmtId="0" fontId="20" fillId="0" borderId="41" xfId="1" applyFont="1" applyBorder="1" applyAlignment="1">
      <alignment horizontal="center" vertical="center"/>
    </xf>
    <xf numFmtId="0" fontId="20" fillId="0" borderId="24" xfId="1" applyFont="1" applyBorder="1" applyAlignment="1">
      <alignment horizontal="center" vertical="center"/>
    </xf>
    <xf numFmtId="0" fontId="18" fillId="0" borderId="24" xfId="1" applyFont="1" applyBorder="1" applyAlignment="1">
      <alignment horizontal="center" vertical="center"/>
    </xf>
    <xf numFmtId="0" fontId="18" fillId="0" borderId="40" xfId="1" applyFont="1" applyBorder="1" applyAlignment="1">
      <alignment horizontal="center" vertical="center"/>
    </xf>
    <xf numFmtId="0" fontId="18" fillId="0" borderId="42" xfId="1" applyFont="1" applyBorder="1" applyAlignment="1">
      <alignment horizontal="center" vertical="center"/>
    </xf>
    <xf numFmtId="176" fontId="17" fillId="0" borderId="46" xfId="1" applyNumberFormat="1" applyFont="1" applyFill="1" applyBorder="1" applyAlignment="1">
      <alignment vertical="center"/>
    </xf>
    <xf numFmtId="176" fontId="16" fillId="0" borderId="46" xfId="1" applyNumberFormat="1" applyFont="1" applyFill="1" applyBorder="1" applyAlignment="1">
      <alignment horizontal="right" vertical="center"/>
    </xf>
    <xf numFmtId="176" fontId="16" fillId="0" borderId="48" xfId="1" applyNumberFormat="1" applyFont="1" applyFill="1" applyBorder="1" applyAlignment="1">
      <alignment horizontal="right" vertical="center"/>
    </xf>
    <xf numFmtId="176" fontId="16" fillId="0" borderId="11" xfId="1" applyNumberFormat="1" applyFont="1" applyFill="1" applyBorder="1" applyAlignment="1">
      <alignment horizontal="right" vertical="center"/>
    </xf>
    <xf numFmtId="176" fontId="16" fillId="0" borderId="12" xfId="1" applyNumberFormat="1" applyFont="1" applyFill="1" applyBorder="1" applyAlignment="1">
      <alignment horizontal="right" vertical="center"/>
    </xf>
    <xf numFmtId="176" fontId="16" fillId="0" borderId="54" xfId="1" applyNumberFormat="1" applyFont="1" applyFill="1" applyBorder="1" applyAlignment="1">
      <alignment horizontal="right" vertical="center"/>
    </xf>
    <xf numFmtId="176" fontId="16" fillId="0" borderId="55" xfId="1" applyNumberFormat="1" applyFont="1" applyFill="1" applyBorder="1" applyAlignment="1">
      <alignment horizontal="right" vertical="center"/>
    </xf>
    <xf numFmtId="0" fontId="18" fillId="0" borderId="0" xfId="1" applyFont="1" applyBorder="1" applyAlignment="1">
      <alignment horizontal="distributed"/>
    </xf>
    <xf numFmtId="49" fontId="18" fillId="0" borderId="0" xfId="1" applyNumberFormat="1" applyFont="1" applyBorder="1" applyAlignment="1">
      <alignment horizontal="center"/>
    </xf>
    <xf numFmtId="176" fontId="18" fillId="0" borderId="11" xfId="1" applyNumberFormat="1" applyFont="1" applyFill="1" applyBorder="1" applyAlignment="1">
      <alignment vertical="center"/>
    </xf>
    <xf numFmtId="176" fontId="18" fillId="0" borderId="13" xfId="1" applyNumberFormat="1" applyFont="1" applyFill="1" applyBorder="1" applyAlignment="1">
      <alignment vertical="center"/>
    </xf>
    <xf numFmtId="176" fontId="18" fillId="0" borderId="47" xfId="1" applyNumberFormat="1" applyFont="1" applyFill="1" applyBorder="1" applyAlignment="1">
      <alignment vertical="center"/>
    </xf>
    <xf numFmtId="176" fontId="18" fillId="0" borderId="11" xfId="1" applyNumberFormat="1" applyFont="1" applyFill="1" applyBorder="1" applyAlignment="1">
      <alignment horizontal="right" vertical="center"/>
    </xf>
    <xf numFmtId="176" fontId="18" fillId="0" borderId="12" xfId="1" applyNumberFormat="1" applyFont="1" applyFill="1" applyBorder="1" applyAlignment="1">
      <alignment horizontal="right" vertical="center"/>
    </xf>
    <xf numFmtId="179" fontId="18" fillId="0" borderId="0" xfId="1" applyNumberFormat="1" applyFont="1" applyBorder="1" applyAlignment="1">
      <alignment horizontal="center"/>
    </xf>
    <xf numFmtId="0" fontId="18" fillId="0" borderId="52" xfId="1" applyFont="1" applyBorder="1" applyAlignment="1">
      <alignment horizontal="distributed"/>
    </xf>
    <xf numFmtId="179" fontId="18" fillId="0" borderId="52" xfId="1" applyNumberFormat="1" applyFont="1" applyBorder="1" applyAlignment="1">
      <alignment horizontal="center"/>
    </xf>
    <xf numFmtId="176" fontId="18" fillId="0" borderId="54" xfId="1" applyNumberFormat="1" applyFont="1" applyFill="1" applyBorder="1" applyAlignment="1">
      <alignment vertical="center"/>
    </xf>
    <xf numFmtId="176" fontId="18" fillId="0" borderId="51" xfId="1" applyNumberFormat="1" applyFont="1" applyFill="1" applyBorder="1" applyAlignment="1">
      <alignment vertical="center"/>
    </xf>
    <xf numFmtId="176" fontId="18" fillId="0" borderId="53" xfId="1" applyNumberFormat="1" applyFont="1" applyFill="1" applyBorder="1" applyAlignment="1">
      <alignment vertical="center"/>
    </xf>
    <xf numFmtId="176" fontId="18" fillId="0" borderId="54" xfId="1" applyNumberFormat="1" applyFont="1" applyFill="1" applyBorder="1" applyAlignment="1">
      <alignment horizontal="right" vertical="center"/>
    </xf>
    <xf numFmtId="176" fontId="18" fillId="0" borderId="55" xfId="1" applyNumberFormat="1" applyFont="1" applyFill="1" applyBorder="1" applyAlignment="1">
      <alignment horizontal="right" vertical="center"/>
    </xf>
    <xf numFmtId="0" fontId="18" fillId="0" borderId="57" xfId="1" applyFont="1" applyBorder="1" applyAlignment="1">
      <alignment horizontal="distributed"/>
    </xf>
    <xf numFmtId="179" fontId="18" fillId="0" borderId="57" xfId="1" applyNumberFormat="1" applyFont="1" applyBorder="1" applyAlignment="1">
      <alignment horizontal="center"/>
    </xf>
    <xf numFmtId="176" fontId="18" fillId="0" borderId="50" xfId="1" applyNumberFormat="1" applyFont="1" applyFill="1" applyBorder="1" applyAlignment="1">
      <alignment vertical="center"/>
    </xf>
    <xf numFmtId="176" fontId="18" fillId="0" borderId="58" xfId="1" applyNumberFormat="1" applyFont="1" applyFill="1" applyBorder="1" applyAlignment="1">
      <alignment vertical="center"/>
    </xf>
    <xf numFmtId="176" fontId="18" fillId="0" borderId="49" xfId="1" applyNumberFormat="1" applyFont="1" applyFill="1" applyBorder="1" applyAlignment="1">
      <alignment vertical="center"/>
    </xf>
    <xf numFmtId="176" fontId="18" fillId="0" borderId="50" xfId="1" applyNumberFormat="1" applyFont="1" applyFill="1" applyBorder="1" applyAlignment="1">
      <alignment horizontal="right" vertical="center"/>
    </xf>
    <xf numFmtId="176" fontId="18" fillId="0" borderId="59" xfId="1" applyNumberFormat="1" applyFont="1" applyFill="1" applyBorder="1" applyAlignment="1">
      <alignment horizontal="right" vertical="center"/>
    </xf>
    <xf numFmtId="0" fontId="20" fillId="0" borderId="57" xfId="1" applyFont="1" applyBorder="1" applyAlignment="1">
      <alignment horizontal="distributed"/>
    </xf>
    <xf numFmtId="179" fontId="18" fillId="0" borderId="49" xfId="1" applyNumberFormat="1" applyFont="1" applyFill="1" applyBorder="1" applyAlignment="1">
      <alignment horizontal="center" vertical="center"/>
    </xf>
    <xf numFmtId="176" fontId="16" fillId="0" borderId="50" xfId="1" applyNumberFormat="1" applyFont="1" applyFill="1" applyBorder="1" applyAlignment="1">
      <alignment horizontal="right" vertical="center"/>
    </xf>
    <xf numFmtId="176" fontId="16" fillId="0" borderId="59" xfId="1" applyNumberFormat="1" applyFont="1" applyFill="1" applyBorder="1" applyAlignment="1">
      <alignment horizontal="right" vertical="center"/>
    </xf>
    <xf numFmtId="176" fontId="17" fillId="0" borderId="41" xfId="1" applyNumberFormat="1" applyFont="1" applyFill="1" applyBorder="1" applyAlignment="1">
      <alignment vertical="center"/>
    </xf>
    <xf numFmtId="176" fontId="16" fillId="0" borderId="41" xfId="1" applyNumberFormat="1" applyFont="1" applyFill="1" applyBorder="1" applyAlignment="1">
      <alignment horizontal="right" vertical="center"/>
    </xf>
    <xf numFmtId="176" fontId="16" fillId="0" borderId="42" xfId="1" applyNumberFormat="1" applyFont="1" applyFill="1" applyBorder="1" applyAlignment="1">
      <alignment horizontal="right" vertical="center"/>
    </xf>
    <xf numFmtId="176" fontId="17" fillId="0" borderId="24" xfId="1" applyNumberFormat="1" applyFont="1" applyFill="1" applyBorder="1" applyAlignment="1">
      <alignment vertical="center"/>
    </xf>
    <xf numFmtId="176" fontId="16" fillId="0" borderId="24" xfId="1" applyNumberFormat="1" applyFont="1" applyFill="1" applyBorder="1" applyAlignment="1">
      <alignment horizontal="right" vertical="center"/>
    </xf>
    <xf numFmtId="176" fontId="16" fillId="0" borderId="25" xfId="1" applyNumberFormat="1" applyFont="1" applyFill="1" applyBorder="1" applyAlignment="1">
      <alignment horizontal="right" vertical="center"/>
    </xf>
    <xf numFmtId="176" fontId="17" fillId="0" borderId="18" xfId="1" applyNumberFormat="1" applyFont="1" applyFill="1" applyBorder="1" applyAlignment="1">
      <alignment vertical="center"/>
    </xf>
    <xf numFmtId="176" fontId="16" fillId="0" borderId="18" xfId="1" applyNumberFormat="1" applyFont="1" applyFill="1" applyBorder="1" applyAlignment="1">
      <alignment horizontal="right" vertical="center"/>
    </xf>
    <xf numFmtId="176" fontId="16" fillId="0" borderId="19" xfId="1" applyNumberFormat="1" applyFont="1" applyFill="1" applyBorder="1" applyAlignment="1">
      <alignment horizontal="right" vertical="center"/>
    </xf>
    <xf numFmtId="176" fontId="18" fillId="0" borderId="46" xfId="1" applyNumberFormat="1" applyFont="1" applyFill="1" applyBorder="1" applyAlignment="1">
      <alignment vertical="center"/>
    </xf>
    <xf numFmtId="0" fontId="18" fillId="0" borderId="0" xfId="1" applyFont="1" applyBorder="1" applyAlignment="1">
      <alignment horizontal="distributed" vertical="center"/>
    </xf>
    <xf numFmtId="49" fontId="18" fillId="0" borderId="0" xfId="1" applyNumberFormat="1" applyFont="1" applyBorder="1" applyAlignment="1">
      <alignment horizontal="center" vertical="center"/>
    </xf>
    <xf numFmtId="179" fontId="18" fillId="0" borderId="0" xfId="1" applyNumberFormat="1" applyFont="1" applyBorder="1" applyAlignment="1">
      <alignment horizontal="center" vertical="center"/>
    </xf>
    <xf numFmtId="0" fontId="18" fillId="0" borderId="52" xfId="1" applyFont="1" applyBorder="1" applyAlignment="1">
      <alignment horizontal="distributed" vertical="center"/>
    </xf>
    <xf numFmtId="179" fontId="18" fillId="0" borderId="52" xfId="1" applyNumberFormat="1" applyFont="1" applyBorder="1" applyAlignment="1">
      <alignment horizontal="center" vertical="center"/>
    </xf>
    <xf numFmtId="0" fontId="18" fillId="0" borderId="57" xfId="1" applyFont="1" applyBorder="1" applyAlignment="1">
      <alignment horizontal="distributed" vertical="center"/>
    </xf>
    <xf numFmtId="179" fontId="18" fillId="0" borderId="57" xfId="1" applyNumberFormat="1" applyFont="1" applyBorder="1" applyAlignment="1">
      <alignment horizontal="center" vertical="center"/>
    </xf>
    <xf numFmtId="176" fontId="18" fillId="0" borderId="41" xfId="1" applyNumberFormat="1" applyFont="1" applyFill="1" applyBorder="1" applyAlignment="1">
      <alignment vertical="center"/>
    </xf>
    <xf numFmtId="176" fontId="18" fillId="0" borderId="24" xfId="1" applyNumberFormat="1" applyFont="1" applyFill="1" applyBorder="1" applyAlignment="1">
      <alignment vertical="center"/>
    </xf>
    <xf numFmtId="176" fontId="18" fillId="0" borderId="18" xfId="1" applyNumberFormat="1" applyFont="1" applyFill="1" applyBorder="1" applyAlignment="1">
      <alignment vertical="center"/>
    </xf>
    <xf numFmtId="0" fontId="1" fillId="0" borderId="3" xfId="1" applyBorder="1"/>
    <xf numFmtId="0" fontId="1" fillId="0" borderId="46" xfId="1" applyBorder="1" applyAlignment="1">
      <alignment horizontal="center" vertical="center"/>
    </xf>
    <xf numFmtId="0" fontId="1" fillId="0" borderId="48" xfId="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xf>
    <xf numFmtId="0" fontId="1" fillId="0" borderId="8" xfId="1" applyBorder="1" applyAlignment="1">
      <alignment horizontal="center" vertical="center"/>
    </xf>
    <xf numFmtId="0" fontId="1" fillId="0" borderId="11" xfId="1" applyFont="1" applyBorder="1" applyAlignment="1">
      <alignment vertical="center"/>
    </xf>
    <xf numFmtId="0" fontId="1" fillId="0" borderId="12" xfId="1" applyFont="1" applyBorder="1" applyAlignment="1">
      <alignment vertical="center"/>
    </xf>
    <xf numFmtId="0" fontId="1" fillId="0" borderId="47" xfId="1" applyFont="1" applyBorder="1" applyAlignment="1">
      <alignment vertical="center"/>
    </xf>
    <xf numFmtId="0" fontId="1" fillId="0" borderId="14" xfId="1" applyBorder="1" applyAlignment="1">
      <alignment horizontal="center" vertical="center"/>
    </xf>
    <xf numFmtId="0" fontId="1" fillId="0" borderId="18" xfId="1" applyFont="1" applyBorder="1" applyAlignment="1">
      <alignment vertical="center"/>
    </xf>
    <xf numFmtId="0" fontId="1" fillId="0" borderId="81" xfId="1" applyBorder="1" applyAlignment="1">
      <alignment horizontal="center" vertical="center"/>
    </xf>
    <xf numFmtId="0" fontId="1" fillId="0" borderId="82" xfId="1" applyFont="1" applyBorder="1" applyAlignment="1">
      <alignment vertical="center"/>
    </xf>
    <xf numFmtId="0" fontId="1" fillId="0" borderId="83" xfId="1" applyFont="1" applyBorder="1" applyAlignment="1">
      <alignment vertical="center"/>
    </xf>
    <xf numFmtId="0" fontId="1" fillId="0" borderId="84" xfId="1" applyFont="1" applyBorder="1" applyAlignment="1">
      <alignment vertical="center"/>
    </xf>
    <xf numFmtId="0" fontId="1" fillId="0" borderId="66" xfId="1" applyBorder="1"/>
    <xf numFmtId="0" fontId="1" fillId="0" borderId="34" xfId="1" applyBorder="1"/>
    <xf numFmtId="0" fontId="1" fillId="0" borderId="20" xfId="1" applyBorder="1" applyAlignment="1">
      <alignment horizontal="center" vertical="center"/>
    </xf>
    <xf numFmtId="187" fontId="1" fillId="0" borderId="11" xfId="1" applyNumberFormat="1" applyFont="1" applyBorder="1" applyAlignment="1">
      <alignment vertical="center"/>
    </xf>
    <xf numFmtId="188" fontId="1" fillId="0" borderId="9" xfId="1" applyNumberFormat="1" applyFont="1" applyBorder="1" applyAlignment="1">
      <alignment vertical="center"/>
    </xf>
    <xf numFmtId="0" fontId="1" fillId="0" borderId="20" xfId="1" applyBorder="1" applyAlignment="1">
      <alignment vertical="center"/>
    </xf>
    <xf numFmtId="0" fontId="1" fillId="0" borderId="26" xfId="1" applyBorder="1" applyAlignment="1">
      <alignment horizontal="center" vertical="center"/>
    </xf>
    <xf numFmtId="187" fontId="1" fillId="0" borderId="18" xfId="1" applyNumberFormat="1" applyFont="1" applyBorder="1" applyAlignment="1">
      <alignment vertical="center"/>
    </xf>
    <xf numFmtId="188" fontId="1" fillId="0" borderId="16" xfId="1" applyNumberFormat="1" applyFont="1" applyBorder="1" applyAlignment="1">
      <alignment vertical="center"/>
    </xf>
    <xf numFmtId="0" fontId="1" fillId="0" borderId="85" xfId="1" applyBorder="1" applyAlignment="1">
      <alignment horizontal="center" vertical="center"/>
    </xf>
    <xf numFmtId="187" fontId="1" fillId="0" borderId="18" xfId="1" applyNumberFormat="1" applyFont="1" applyBorder="1" applyAlignment="1">
      <alignment horizontal="right" vertical="center" indent="1"/>
    </xf>
    <xf numFmtId="188" fontId="1" fillId="0" borderId="16" xfId="1" applyNumberFormat="1" applyFont="1" applyBorder="1" applyAlignment="1">
      <alignment horizontal="right" vertical="center" indent="1"/>
    </xf>
    <xf numFmtId="38" fontId="1" fillId="0" borderId="0" xfId="2" applyFont="1" applyBorder="1" applyAlignment="1">
      <alignment vertical="center"/>
    </xf>
    <xf numFmtId="38" fontId="1" fillId="0" borderId="11" xfId="2" applyFont="1" applyBorder="1" applyAlignment="1">
      <alignment vertical="center"/>
    </xf>
    <xf numFmtId="188" fontId="1" fillId="0" borderId="12" xfId="1" applyNumberFormat="1" applyFont="1" applyBorder="1" applyAlignment="1">
      <alignment vertical="center"/>
    </xf>
    <xf numFmtId="189" fontId="1" fillId="0" borderId="11" xfId="1" applyNumberFormat="1" applyFont="1" applyBorder="1" applyAlignment="1">
      <alignment vertical="center"/>
    </xf>
    <xf numFmtId="190" fontId="1" fillId="0" borderId="9" xfId="1" applyNumberFormat="1" applyFont="1" applyBorder="1" applyAlignment="1">
      <alignment vertical="center"/>
    </xf>
    <xf numFmtId="190" fontId="1" fillId="0" borderId="12" xfId="1" applyNumberFormat="1" applyFont="1" applyBorder="1" applyAlignment="1">
      <alignment vertical="center"/>
    </xf>
    <xf numFmtId="38" fontId="1" fillId="0" borderId="18" xfId="2" applyFont="1" applyBorder="1" applyAlignment="1">
      <alignment vertical="center"/>
    </xf>
    <xf numFmtId="189" fontId="1" fillId="0" borderId="18" xfId="1" applyNumberFormat="1" applyFont="1" applyBorder="1" applyAlignment="1">
      <alignment vertical="center"/>
    </xf>
    <xf numFmtId="190" fontId="1" fillId="0" borderId="19" xfId="1" applyNumberFormat="1" applyFont="1" applyBorder="1" applyAlignment="1">
      <alignment vertical="center"/>
    </xf>
    <xf numFmtId="38" fontId="1" fillId="0" borderId="83" xfId="2" applyFont="1" applyBorder="1" applyAlignment="1">
      <alignment vertical="center"/>
    </xf>
    <xf numFmtId="189" fontId="1" fillId="0" borderId="83" xfId="1" applyNumberFormat="1" applyFont="1" applyBorder="1" applyAlignment="1">
      <alignment vertical="center"/>
    </xf>
    <xf numFmtId="190" fontId="1" fillId="0" borderId="86" xfId="1" applyNumberFormat="1" applyFont="1" applyBorder="1" applyAlignment="1">
      <alignment vertical="center"/>
    </xf>
    <xf numFmtId="187" fontId="1" fillId="0" borderId="0" xfId="1" applyNumberFormat="1" applyBorder="1" applyAlignment="1">
      <alignment vertical="center"/>
    </xf>
    <xf numFmtId="188" fontId="1" fillId="0" borderId="0" xfId="1" applyNumberFormat="1" applyBorder="1" applyAlignment="1">
      <alignment vertical="center"/>
    </xf>
    <xf numFmtId="0" fontId="14" fillId="0" borderId="0" xfId="1" applyFont="1" applyBorder="1" applyAlignment="1">
      <alignment vertical="center"/>
    </xf>
    <xf numFmtId="0" fontId="16" fillId="0" borderId="40" xfId="1" applyFont="1" applyBorder="1" applyAlignment="1">
      <alignment horizontal="center" vertical="center"/>
    </xf>
    <xf numFmtId="0" fontId="16" fillId="0" borderId="0" xfId="1" applyFont="1" applyAlignment="1">
      <alignment vertical="top"/>
    </xf>
    <xf numFmtId="0" fontId="16" fillId="0" borderId="0" xfId="1" applyFont="1" applyAlignment="1">
      <alignment wrapText="1"/>
    </xf>
    <xf numFmtId="0" fontId="16" fillId="0" borderId="5" xfId="1" applyFont="1" applyBorder="1" applyAlignment="1">
      <alignment horizontal="center" vertical="center"/>
    </xf>
    <xf numFmtId="0" fontId="16" fillId="0" borderId="4" xfId="1" applyFont="1" applyBorder="1" applyAlignment="1">
      <alignment horizontal="center" vertical="center"/>
    </xf>
    <xf numFmtId="0" fontId="16" fillId="0" borderId="41" xfId="1" applyFont="1" applyBorder="1" applyAlignment="1">
      <alignment horizontal="center" vertical="center"/>
    </xf>
    <xf numFmtId="176" fontId="16" fillId="0" borderId="46" xfId="1" applyNumberFormat="1" applyFont="1" applyBorder="1" applyAlignment="1">
      <alignment vertical="center"/>
    </xf>
    <xf numFmtId="176" fontId="16" fillId="0" borderId="48" xfId="1" applyNumberFormat="1" applyFont="1" applyBorder="1" applyAlignment="1">
      <alignment vertical="center"/>
    </xf>
    <xf numFmtId="191" fontId="16" fillId="0" borderId="41" xfId="1" applyNumberFormat="1" applyFont="1" applyBorder="1" applyAlignment="1">
      <alignment vertical="center"/>
    </xf>
    <xf numFmtId="192" fontId="16" fillId="0" borderId="41" xfId="1" applyNumberFormat="1" applyFont="1" applyBorder="1" applyAlignment="1">
      <alignment vertical="center"/>
    </xf>
    <xf numFmtId="192" fontId="16" fillId="0" borderId="42" xfId="1" applyNumberFormat="1" applyFont="1" applyBorder="1" applyAlignment="1">
      <alignment vertical="center"/>
    </xf>
    <xf numFmtId="191" fontId="16" fillId="0" borderId="11" xfId="1" applyNumberFormat="1" applyFont="1" applyFill="1" applyBorder="1" applyAlignment="1">
      <alignment vertical="center"/>
    </xf>
    <xf numFmtId="192" fontId="16" fillId="0" borderId="41" xfId="1" applyNumberFormat="1" applyFont="1" applyFill="1" applyBorder="1" applyAlignment="1">
      <alignment vertical="center"/>
    </xf>
    <xf numFmtId="192" fontId="16" fillId="0" borderId="42" xfId="1" applyNumberFormat="1" applyFont="1" applyFill="1" applyBorder="1" applyAlignment="1">
      <alignment vertical="center"/>
    </xf>
    <xf numFmtId="186" fontId="16" fillId="0" borderId="39" xfId="1" applyNumberFormat="1" applyFont="1" applyBorder="1" applyAlignment="1">
      <alignment horizontal="center" vertical="center"/>
    </xf>
    <xf numFmtId="186" fontId="16" fillId="0" borderId="24" xfId="1" applyNumberFormat="1" applyFont="1" applyBorder="1" applyAlignment="1">
      <alignment horizontal="center" vertical="center"/>
    </xf>
    <xf numFmtId="178" fontId="16" fillId="0" borderId="24" xfId="1" applyNumberFormat="1" applyFont="1" applyFill="1" applyBorder="1" applyAlignment="1">
      <alignment horizontal="right" vertical="center"/>
    </xf>
    <xf numFmtId="178" fontId="16" fillId="0" borderId="25" xfId="1" applyNumberFormat="1" applyFont="1" applyFill="1" applyBorder="1" applyAlignment="1">
      <alignment horizontal="right" vertical="center"/>
    </xf>
    <xf numFmtId="186" fontId="16" fillId="0" borderId="0" xfId="1" applyNumberFormat="1" applyFont="1"/>
    <xf numFmtId="176" fontId="16" fillId="0" borderId="11" xfId="1" applyNumberFormat="1" applyFont="1" applyBorder="1" applyAlignment="1">
      <alignment vertical="center"/>
    </xf>
    <xf numFmtId="176" fontId="16" fillId="0" borderId="12" xfId="1" applyNumberFormat="1" applyFont="1" applyBorder="1" applyAlignment="1">
      <alignment vertical="center"/>
    </xf>
    <xf numFmtId="0" fontId="16" fillId="0" borderId="46" xfId="1" applyFont="1" applyBorder="1" applyAlignment="1">
      <alignment horizontal="distributed" vertical="center"/>
    </xf>
    <xf numFmtId="0" fontId="16" fillId="0" borderId="11" xfId="1" applyFont="1" applyBorder="1" applyAlignment="1">
      <alignment horizontal="distributed" vertical="center"/>
    </xf>
    <xf numFmtId="0" fontId="17" fillId="0" borderId="11" xfId="1" applyFont="1" applyBorder="1" applyAlignment="1">
      <alignment horizontal="right" vertical="center" wrapText="1"/>
    </xf>
    <xf numFmtId="176" fontId="17" fillId="0" borderId="11" xfId="1" applyNumberFormat="1" applyFont="1" applyBorder="1" applyAlignment="1">
      <alignment vertical="center"/>
    </xf>
    <xf numFmtId="176" fontId="17" fillId="0" borderId="12" xfId="1" applyNumberFormat="1" applyFont="1" applyBorder="1" applyAlignment="1">
      <alignment vertical="center"/>
    </xf>
    <xf numFmtId="0" fontId="16" fillId="0" borderId="18" xfId="1" applyFont="1" applyBorder="1" applyAlignment="1">
      <alignment horizontal="distributed" vertical="center"/>
    </xf>
    <xf numFmtId="176" fontId="16" fillId="0" borderId="18" xfId="1" applyNumberFormat="1" applyFont="1" applyBorder="1" applyAlignment="1">
      <alignment vertical="center"/>
    </xf>
    <xf numFmtId="176" fontId="16" fillId="0" borderId="19" xfId="1" applyNumberFormat="1" applyFont="1" applyBorder="1" applyAlignment="1">
      <alignment vertical="center"/>
    </xf>
    <xf numFmtId="0" fontId="16" fillId="0" borderId="0" xfId="4" applyFont="1"/>
    <xf numFmtId="0" fontId="16" fillId="0" borderId="1" xfId="4" applyFont="1" applyBorder="1"/>
    <xf numFmtId="0" fontId="16" fillId="0" borderId="34" xfId="4" applyFont="1" applyBorder="1" applyAlignment="1">
      <alignment horizontal="right" vertical="center"/>
    </xf>
    <xf numFmtId="0" fontId="16" fillId="0" borderId="8" xfId="4" applyFont="1" applyBorder="1"/>
    <xf numFmtId="0" fontId="16" fillId="0" borderId="47" xfId="4" applyFont="1" applyBorder="1"/>
    <xf numFmtId="0" fontId="16" fillId="0" borderId="70" xfId="4" applyFont="1" applyBorder="1" applyAlignment="1">
      <alignment vertical="center"/>
    </xf>
    <xf numFmtId="0" fontId="16" fillId="0" borderId="62" xfId="4" applyFont="1" applyBorder="1"/>
    <xf numFmtId="0" fontId="16" fillId="0" borderId="61" xfId="4" applyFont="1" applyBorder="1"/>
    <xf numFmtId="0" fontId="16" fillId="0" borderId="24" xfId="4" applyFont="1" applyBorder="1" applyAlignment="1">
      <alignment horizontal="center" vertical="center"/>
    </xf>
    <xf numFmtId="0" fontId="16" fillId="0" borderId="40" xfId="4" applyFont="1" applyBorder="1"/>
    <xf numFmtId="0" fontId="16" fillId="0" borderId="25" xfId="4" applyFont="1" applyBorder="1" applyAlignment="1">
      <alignment horizontal="center" vertical="center"/>
    </xf>
    <xf numFmtId="0" fontId="16" fillId="0" borderId="46" xfId="4" applyFont="1" applyBorder="1" applyAlignment="1">
      <alignment horizontal="center" vertical="center"/>
    </xf>
    <xf numFmtId="176" fontId="16" fillId="0" borderId="13" xfId="4" applyNumberFormat="1" applyFont="1" applyBorder="1" applyAlignment="1">
      <alignment vertical="center"/>
    </xf>
    <xf numFmtId="177" fontId="16" fillId="0" borderId="11" xfId="4" applyNumberFormat="1" applyFont="1" applyBorder="1" applyAlignment="1">
      <alignment horizontal="right" vertical="center"/>
    </xf>
    <xf numFmtId="176" fontId="16" fillId="0" borderId="0" xfId="4" applyNumberFormat="1" applyFont="1" applyBorder="1" applyAlignment="1">
      <alignment vertical="center"/>
    </xf>
    <xf numFmtId="177" fontId="16" fillId="0" borderId="12" xfId="4" applyNumberFormat="1" applyFont="1" applyBorder="1" applyAlignment="1">
      <alignment horizontal="right" vertical="center"/>
    </xf>
    <xf numFmtId="0" fontId="16" fillId="0" borderId="11" xfId="4" applyFont="1" applyBorder="1" applyAlignment="1">
      <alignment horizontal="center" vertical="center"/>
    </xf>
    <xf numFmtId="0" fontId="16" fillId="0" borderId="41" xfId="4" applyFont="1" applyBorder="1" applyAlignment="1">
      <alignment horizontal="center" vertical="center"/>
    </xf>
    <xf numFmtId="176" fontId="16" fillId="0" borderId="40" xfId="4" applyNumberFormat="1" applyFont="1" applyBorder="1" applyAlignment="1">
      <alignment vertical="center"/>
    </xf>
    <xf numFmtId="177" fontId="16" fillId="0" borderId="41" xfId="4" applyNumberFormat="1" applyFont="1" applyBorder="1" applyAlignment="1">
      <alignment horizontal="right" vertical="center"/>
    </xf>
    <xf numFmtId="176" fontId="16" fillId="0" borderId="61" xfId="4" applyNumberFormat="1" applyFont="1" applyBorder="1" applyAlignment="1">
      <alignment vertical="center"/>
    </xf>
    <xf numFmtId="177" fontId="16" fillId="0" borderId="42" xfId="4" applyNumberFormat="1" applyFont="1" applyBorder="1" applyAlignment="1">
      <alignment horizontal="right" vertical="center"/>
    </xf>
    <xf numFmtId="0" fontId="16" fillId="0" borderId="0" xfId="4" applyFont="1" applyBorder="1"/>
    <xf numFmtId="0" fontId="16" fillId="0" borderId="11" xfId="4" applyFont="1" applyBorder="1" applyAlignment="1">
      <alignment horizontal="right" vertical="center"/>
    </xf>
    <xf numFmtId="176" fontId="16" fillId="0" borderId="46" xfId="4" applyNumberFormat="1" applyFont="1" applyBorder="1" applyAlignment="1">
      <alignment vertical="center"/>
    </xf>
    <xf numFmtId="176" fontId="16" fillId="0" borderId="11" xfId="4" applyNumberFormat="1" applyFont="1" applyBorder="1" applyAlignment="1">
      <alignment vertical="center"/>
    </xf>
    <xf numFmtId="0" fontId="16" fillId="0" borderId="0" xfId="4" applyFont="1" applyBorder="1" applyAlignment="1">
      <alignment vertical="center"/>
    </xf>
    <xf numFmtId="49" fontId="16" fillId="0" borderId="11" xfId="4" applyNumberFormat="1" applyFont="1" applyBorder="1" applyAlignment="1">
      <alignment horizontal="right" vertical="center"/>
    </xf>
    <xf numFmtId="0" fontId="16" fillId="0" borderId="41" xfId="4" applyFont="1" applyBorder="1" applyAlignment="1">
      <alignment horizontal="right" vertical="center"/>
    </xf>
    <xf numFmtId="176" fontId="16" fillId="0" borderId="41" xfId="4" applyNumberFormat="1" applyFont="1" applyBorder="1" applyAlignment="1">
      <alignment vertical="center"/>
    </xf>
    <xf numFmtId="0" fontId="16" fillId="0" borderId="46" xfId="4" applyFont="1" applyBorder="1" applyAlignment="1">
      <alignment horizontal="distributed" vertical="center"/>
    </xf>
    <xf numFmtId="0" fontId="16" fillId="0" borderId="11" xfId="4" applyFont="1" applyBorder="1" applyAlignment="1">
      <alignment horizontal="distributed" vertical="center"/>
    </xf>
    <xf numFmtId="0" fontId="20" fillId="0" borderId="11" xfId="4" applyFont="1" applyBorder="1" applyAlignment="1">
      <alignment horizontal="right" vertical="center"/>
    </xf>
    <xf numFmtId="176" fontId="17" fillId="0" borderId="13" xfId="4" applyNumberFormat="1" applyFont="1" applyBorder="1" applyAlignment="1">
      <alignment vertical="center"/>
    </xf>
    <xf numFmtId="177" fontId="17" fillId="0" borderId="11" xfId="4" applyNumberFormat="1" applyFont="1" applyBorder="1" applyAlignment="1">
      <alignment horizontal="right" vertical="center"/>
    </xf>
    <xf numFmtId="177" fontId="17" fillId="0" borderId="12" xfId="4" applyNumberFormat="1" applyFont="1" applyBorder="1" applyAlignment="1">
      <alignment horizontal="right" vertical="center"/>
    </xf>
    <xf numFmtId="176" fontId="17" fillId="0" borderId="11" xfId="4" applyNumberFormat="1" applyFont="1" applyBorder="1" applyAlignment="1">
      <alignment vertical="center"/>
    </xf>
    <xf numFmtId="0" fontId="16" fillId="0" borderId="18" xfId="4" applyFont="1" applyFill="1" applyBorder="1" applyAlignment="1">
      <alignment horizontal="distributed" vertical="center"/>
    </xf>
    <xf numFmtId="176" fontId="16" fillId="0" borderId="17" xfId="4" applyNumberFormat="1" applyFont="1" applyFill="1" applyBorder="1" applyAlignment="1">
      <alignment vertical="center"/>
    </xf>
    <xf numFmtId="177" fontId="16" fillId="0" borderId="18" xfId="4" applyNumberFormat="1" applyFont="1" applyFill="1" applyBorder="1" applyAlignment="1">
      <alignment horizontal="right" vertical="center"/>
    </xf>
    <xf numFmtId="176" fontId="16" fillId="0" borderId="18" xfId="4" applyNumberFormat="1" applyFont="1" applyFill="1" applyBorder="1" applyAlignment="1">
      <alignment vertical="center"/>
    </xf>
    <xf numFmtId="177" fontId="16" fillId="0" borderId="19" xfId="4" applyNumberFormat="1" applyFont="1" applyFill="1" applyBorder="1" applyAlignment="1">
      <alignment horizontal="right" vertical="center"/>
    </xf>
    <xf numFmtId="176" fontId="16" fillId="0" borderId="41" xfId="4" applyNumberFormat="1" applyFont="1" applyFill="1" applyBorder="1" applyAlignment="1">
      <alignment vertical="center"/>
    </xf>
    <xf numFmtId="0" fontId="18" fillId="0" borderId="0" xfId="4" applyFont="1"/>
    <xf numFmtId="176" fontId="16" fillId="0" borderId="0" xfId="4" applyNumberFormat="1" applyFont="1"/>
    <xf numFmtId="38" fontId="16" fillId="0" borderId="0" xfId="5" applyFont="1"/>
    <xf numFmtId="38" fontId="16" fillId="0" borderId="0" xfId="4" applyNumberFormat="1" applyFont="1"/>
    <xf numFmtId="177" fontId="16" fillId="0" borderId="11" xfId="4" applyNumberFormat="1" applyFont="1" applyBorder="1" applyAlignment="1">
      <alignment horizontal="right" vertical="center" shrinkToFit="1"/>
    </xf>
    <xf numFmtId="177" fontId="16" fillId="0" borderId="12" xfId="4" applyNumberFormat="1" applyFont="1" applyBorder="1" applyAlignment="1">
      <alignment horizontal="right" vertical="center" shrinkToFit="1"/>
    </xf>
    <xf numFmtId="0" fontId="16" fillId="0" borderId="46" xfId="4" applyFont="1" applyBorder="1" applyAlignment="1">
      <alignment horizontal="right" vertical="center"/>
    </xf>
    <xf numFmtId="177" fontId="16" fillId="0" borderId="46" xfId="4" applyNumberFormat="1" applyFont="1" applyBorder="1" applyAlignment="1">
      <alignment horizontal="right" vertical="center" shrinkToFit="1"/>
    </xf>
    <xf numFmtId="177" fontId="16" fillId="0" borderId="46" xfId="4" applyNumberFormat="1" applyFont="1" applyBorder="1" applyAlignment="1">
      <alignment horizontal="right" vertical="center"/>
    </xf>
    <xf numFmtId="177" fontId="16" fillId="0" borderId="48" xfId="4" applyNumberFormat="1" applyFont="1" applyBorder="1" applyAlignment="1">
      <alignment horizontal="right" vertical="center" shrinkToFit="1"/>
    </xf>
    <xf numFmtId="177" fontId="18" fillId="0" borderId="11" xfId="4" applyNumberFormat="1" applyFont="1" applyBorder="1" applyAlignment="1">
      <alignment horizontal="right" vertical="center" shrinkToFit="1"/>
    </xf>
    <xf numFmtId="177" fontId="16" fillId="0" borderId="41" xfId="4" applyNumberFormat="1" applyFont="1" applyBorder="1" applyAlignment="1">
      <alignment horizontal="right" vertical="center" shrinkToFit="1"/>
    </xf>
    <xf numFmtId="177" fontId="16" fillId="0" borderId="42" xfId="4" applyNumberFormat="1" applyFont="1" applyBorder="1" applyAlignment="1">
      <alignment horizontal="right" vertical="center" shrinkToFit="1"/>
    </xf>
    <xf numFmtId="176" fontId="16" fillId="0" borderId="46" xfId="4" applyNumberFormat="1" applyFont="1" applyBorder="1" applyAlignment="1">
      <alignment vertical="center" shrinkToFit="1"/>
    </xf>
    <xf numFmtId="176" fontId="16" fillId="0" borderId="11" xfId="4" applyNumberFormat="1" applyFont="1" applyBorder="1" applyAlignment="1">
      <alignment vertical="center" shrinkToFit="1"/>
    </xf>
    <xf numFmtId="0" fontId="24" fillId="0" borderId="11" xfId="4" applyFont="1" applyBorder="1" applyAlignment="1">
      <alignment horizontal="right" vertical="center"/>
    </xf>
    <xf numFmtId="176" fontId="17" fillId="0" borderId="11" xfId="4" applyNumberFormat="1" applyFont="1" applyBorder="1" applyAlignment="1">
      <alignment vertical="center" shrinkToFit="1"/>
    </xf>
    <xf numFmtId="177" fontId="17" fillId="0" borderId="11" xfId="4" applyNumberFormat="1" applyFont="1" applyBorder="1" applyAlignment="1">
      <alignment horizontal="right" vertical="center" shrinkToFit="1"/>
    </xf>
    <xf numFmtId="177" fontId="17" fillId="0" borderId="12" xfId="4" applyNumberFormat="1" applyFont="1" applyBorder="1" applyAlignment="1">
      <alignment horizontal="right" vertical="center" shrinkToFit="1"/>
    </xf>
    <xf numFmtId="176" fontId="16" fillId="0" borderId="18" xfId="4" applyNumberFormat="1" applyFont="1" applyFill="1" applyBorder="1" applyAlignment="1">
      <alignment vertical="center" shrinkToFit="1"/>
    </xf>
    <xf numFmtId="177" fontId="16" fillId="0" borderId="18" xfId="4" applyNumberFormat="1" applyFont="1" applyFill="1" applyBorder="1" applyAlignment="1">
      <alignment horizontal="right" vertical="center" shrinkToFit="1"/>
    </xf>
    <xf numFmtId="177" fontId="16" fillId="0" borderId="19" xfId="4" applyNumberFormat="1" applyFont="1" applyFill="1" applyBorder="1" applyAlignment="1">
      <alignment horizontal="right" vertical="center" shrinkToFit="1"/>
    </xf>
    <xf numFmtId="0" fontId="30" fillId="0" borderId="0" xfId="4" applyFont="1" applyBorder="1" applyAlignment="1">
      <alignment horizontal="center" vertical="top"/>
    </xf>
    <xf numFmtId="0" fontId="16" fillId="0" borderId="1" xfId="4" applyFont="1" applyBorder="1" applyAlignment="1">
      <alignment horizontal="center"/>
    </xf>
    <xf numFmtId="0" fontId="16" fillId="0" borderId="2" xfId="4" applyFont="1" applyBorder="1" applyAlignment="1">
      <alignment horizontal="center"/>
    </xf>
    <xf numFmtId="0" fontId="16" fillId="0" borderId="2" xfId="4" applyFont="1" applyBorder="1"/>
    <xf numFmtId="0" fontId="16" fillId="0" borderId="0" xfId="4" applyFont="1" applyBorder="1" applyAlignment="1">
      <alignment horizontal="center" vertical="center"/>
    </xf>
    <xf numFmtId="0" fontId="16" fillId="0" borderId="8" xfId="4" applyFont="1" applyBorder="1" applyAlignment="1">
      <alignment vertical="center"/>
    </xf>
    <xf numFmtId="49" fontId="17" fillId="0" borderId="0" xfId="4" applyNumberFormat="1" applyFont="1" applyBorder="1" applyAlignment="1">
      <alignment horizontal="center" vertical="center"/>
    </xf>
    <xf numFmtId="176" fontId="16" fillId="4" borderId="46" xfId="4" applyNumberFormat="1" applyFont="1" applyFill="1" applyBorder="1"/>
    <xf numFmtId="176" fontId="16" fillId="0" borderId="46" xfId="4" applyNumberFormat="1" applyFont="1" applyBorder="1"/>
    <xf numFmtId="176" fontId="16" fillId="4" borderId="11" xfId="4" applyNumberFormat="1" applyFont="1" applyFill="1" applyBorder="1"/>
    <xf numFmtId="176" fontId="16" fillId="0" borderId="11" xfId="4" applyNumberFormat="1" applyFont="1" applyBorder="1"/>
    <xf numFmtId="0" fontId="16" fillId="0" borderId="87" xfId="4" applyFont="1" applyBorder="1" applyAlignment="1">
      <alignment vertical="center"/>
    </xf>
    <xf numFmtId="49" fontId="17" fillId="0" borderId="52" xfId="4" applyNumberFormat="1" applyFont="1" applyBorder="1" applyAlignment="1">
      <alignment horizontal="center" vertical="center"/>
    </xf>
    <xf numFmtId="176" fontId="16" fillId="4" borderId="54" xfId="4" applyNumberFormat="1" applyFont="1" applyFill="1" applyBorder="1"/>
    <xf numFmtId="176" fontId="16" fillId="0" borderId="54" xfId="4" applyNumberFormat="1" applyFont="1" applyBorder="1"/>
    <xf numFmtId="0" fontId="18" fillId="0" borderId="0" xfId="4" applyFont="1" applyBorder="1" applyAlignment="1">
      <alignment horizontal="distributed" vertical="center"/>
    </xf>
    <xf numFmtId="49" fontId="20" fillId="0" borderId="0" xfId="4" applyNumberFormat="1" applyFont="1" applyBorder="1" applyAlignment="1">
      <alignment horizontal="center" vertical="center"/>
    </xf>
    <xf numFmtId="176" fontId="18" fillId="4" borderId="11" xfId="4" applyNumberFormat="1" applyFont="1" applyFill="1" applyBorder="1"/>
    <xf numFmtId="176" fontId="18" fillId="0" borderId="11" xfId="4" applyNumberFormat="1" applyFont="1" applyBorder="1"/>
    <xf numFmtId="0" fontId="18" fillId="0" borderId="52" xfId="4" applyFont="1" applyBorder="1" applyAlignment="1">
      <alignment horizontal="distributed" vertical="center"/>
    </xf>
    <xf numFmtId="49" fontId="20" fillId="0" borderId="52" xfId="4" applyNumberFormat="1" applyFont="1" applyBorder="1" applyAlignment="1">
      <alignment horizontal="center" vertical="center"/>
    </xf>
    <xf numFmtId="176" fontId="18" fillId="4" borderId="54" xfId="4" applyNumberFormat="1" applyFont="1" applyFill="1" applyBorder="1"/>
    <xf numFmtId="176" fontId="18" fillId="0" borderId="54" xfId="4" applyNumberFormat="1" applyFont="1" applyBorder="1"/>
    <xf numFmtId="0" fontId="18" fillId="0" borderId="57" xfId="4" applyFont="1" applyBorder="1" applyAlignment="1">
      <alignment horizontal="distributed" vertical="center"/>
    </xf>
    <xf numFmtId="49" fontId="20" fillId="0" borderId="57" xfId="4" applyNumberFormat="1" applyFont="1" applyBorder="1" applyAlignment="1">
      <alignment horizontal="center" vertical="center"/>
    </xf>
    <xf numFmtId="176" fontId="18" fillId="4" borderId="50" xfId="4" applyNumberFormat="1" applyFont="1" applyFill="1" applyBorder="1"/>
    <xf numFmtId="176" fontId="18" fillId="0" borderId="50" xfId="4" applyNumberFormat="1" applyFont="1" applyBorder="1"/>
    <xf numFmtId="0" fontId="24" fillId="0" borderId="0" xfId="4" applyFont="1" applyBorder="1" applyAlignment="1">
      <alignment horizontal="distributed" vertical="center"/>
    </xf>
    <xf numFmtId="0" fontId="16" fillId="0" borderId="68" xfId="4" applyFont="1" applyBorder="1"/>
    <xf numFmtId="0" fontId="16" fillId="0" borderId="57" xfId="4" applyFont="1" applyBorder="1"/>
    <xf numFmtId="0" fontId="16" fillId="0" borderId="8" xfId="4" applyFont="1" applyBorder="1" applyAlignment="1">
      <alignment horizontal="center" vertical="center"/>
    </xf>
    <xf numFmtId="0" fontId="16" fillId="0" borderId="8" xfId="4" applyFont="1" applyBorder="1" applyAlignment="1">
      <alignment horizontal="center"/>
    </xf>
    <xf numFmtId="0" fontId="18" fillId="0" borderId="8" xfId="4" applyFont="1" applyBorder="1" applyAlignment="1">
      <alignment horizontal="center"/>
    </xf>
    <xf numFmtId="0" fontId="18" fillId="0" borderId="0" xfId="4" applyFont="1" applyBorder="1"/>
    <xf numFmtId="0" fontId="16" fillId="0" borderId="87" xfId="4" applyFont="1" applyBorder="1" applyAlignment="1">
      <alignment horizontal="center"/>
    </xf>
    <xf numFmtId="0" fontId="18" fillId="0" borderId="68" xfId="4" applyFont="1" applyBorder="1"/>
    <xf numFmtId="0" fontId="18" fillId="0" borderId="57" xfId="4" applyFont="1" applyBorder="1"/>
    <xf numFmtId="0" fontId="18" fillId="0" borderId="8" xfId="4" applyFont="1" applyBorder="1"/>
    <xf numFmtId="0" fontId="20" fillId="0" borderId="0" xfId="4" applyFont="1" applyBorder="1" applyAlignment="1">
      <alignment horizontal="distributed" vertical="center"/>
    </xf>
    <xf numFmtId="176" fontId="16" fillId="4" borderId="73" xfId="4" applyNumberFormat="1" applyFont="1" applyFill="1" applyBorder="1" applyAlignment="1">
      <alignment vertical="center"/>
    </xf>
    <xf numFmtId="0" fontId="15" fillId="0" borderId="0" xfId="4" applyFont="1" applyBorder="1" applyAlignment="1">
      <alignment vertical="top"/>
    </xf>
    <xf numFmtId="0" fontId="16" fillId="0" borderId="3" xfId="4" applyFont="1" applyBorder="1" applyAlignment="1">
      <alignment vertical="center"/>
    </xf>
    <xf numFmtId="0" fontId="16" fillId="0" borderId="40" xfId="4" applyFont="1" applyBorder="1" applyAlignment="1">
      <alignment vertical="center"/>
    </xf>
    <xf numFmtId="0" fontId="16" fillId="0" borderId="61" xfId="4" applyFont="1" applyBorder="1" applyAlignment="1">
      <alignment vertical="center"/>
    </xf>
    <xf numFmtId="176" fontId="16" fillId="0" borderId="10" xfId="4" applyNumberFormat="1" applyFont="1" applyBorder="1"/>
    <xf numFmtId="0" fontId="16" fillId="0" borderId="13" xfId="4" applyFont="1" applyBorder="1" applyAlignment="1">
      <alignment vertical="center"/>
    </xf>
    <xf numFmtId="49" fontId="17" fillId="0" borderId="9" xfId="4" applyNumberFormat="1" applyFont="1" applyBorder="1" applyAlignment="1">
      <alignment horizontal="center" vertical="center"/>
    </xf>
    <xf numFmtId="176" fontId="16" fillId="0" borderId="0" xfId="4" applyNumberFormat="1" applyFont="1" applyBorder="1"/>
    <xf numFmtId="176" fontId="16" fillId="0" borderId="13" xfId="4" applyNumberFormat="1" applyFont="1" applyBorder="1"/>
    <xf numFmtId="176" fontId="16" fillId="0" borderId="51" xfId="4" applyNumberFormat="1" applyFont="1" applyBorder="1"/>
    <xf numFmtId="0" fontId="16" fillId="0" borderId="51" xfId="4" applyFont="1" applyBorder="1" applyAlignment="1">
      <alignment vertical="center"/>
    </xf>
    <xf numFmtId="49" fontId="17" fillId="0" borderId="88" xfId="4" applyNumberFormat="1" applyFont="1" applyBorder="1" applyAlignment="1">
      <alignment horizontal="center" vertical="center"/>
    </xf>
    <xf numFmtId="176" fontId="18" fillId="0" borderId="13" xfId="4" applyNumberFormat="1" applyFont="1" applyBorder="1"/>
    <xf numFmtId="0" fontId="18" fillId="0" borderId="13" xfId="4" applyFont="1" applyBorder="1"/>
    <xf numFmtId="49" fontId="20" fillId="0" borderId="9" xfId="4" applyNumberFormat="1" applyFont="1" applyBorder="1" applyAlignment="1">
      <alignment horizontal="center" vertical="center"/>
    </xf>
    <xf numFmtId="0" fontId="18" fillId="0" borderId="13" xfId="4" applyFont="1" applyBorder="1" applyAlignment="1">
      <alignment vertical="center"/>
    </xf>
    <xf numFmtId="0" fontId="18" fillId="0" borderId="0" xfId="4" applyFont="1" applyBorder="1" applyAlignment="1">
      <alignment vertical="center"/>
    </xf>
    <xf numFmtId="0" fontId="17" fillId="0" borderId="0" xfId="4" applyFont="1" applyBorder="1" applyAlignment="1">
      <alignment horizontal="distributed" vertical="center"/>
    </xf>
    <xf numFmtId="0" fontId="18" fillId="0" borderId="58" xfId="4" applyFont="1" applyBorder="1" applyAlignment="1">
      <alignment vertical="center"/>
    </xf>
    <xf numFmtId="0" fontId="18" fillId="0" borderId="57" xfId="4" applyFont="1" applyBorder="1" applyAlignment="1">
      <alignment vertical="center"/>
    </xf>
    <xf numFmtId="49" fontId="20" fillId="0" borderId="89" xfId="4" applyNumberFormat="1" applyFont="1" applyBorder="1" applyAlignment="1">
      <alignment horizontal="center" vertical="center"/>
    </xf>
    <xf numFmtId="176" fontId="18" fillId="0" borderId="51" xfId="4" applyNumberFormat="1" applyFont="1" applyBorder="1"/>
    <xf numFmtId="0" fontId="18" fillId="0" borderId="51" xfId="4" applyFont="1" applyBorder="1" applyAlignment="1">
      <alignment vertical="center"/>
    </xf>
    <xf numFmtId="0" fontId="18" fillId="0" borderId="52" xfId="4" applyFont="1" applyBorder="1" applyAlignment="1">
      <alignment vertical="center"/>
    </xf>
    <xf numFmtId="49" fontId="20" fillId="0" borderId="88" xfId="4" applyNumberFormat="1" applyFont="1" applyBorder="1" applyAlignment="1">
      <alignment horizontal="center" vertical="center"/>
    </xf>
    <xf numFmtId="176" fontId="18" fillId="0" borderId="58" xfId="4" applyNumberFormat="1" applyFont="1" applyBorder="1"/>
    <xf numFmtId="0" fontId="18" fillId="0" borderId="51" xfId="4" applyFont="1" applyBorder="1"/>
    <xf numFmtId="0" fontId="18" fillId="0" borderId="52" xfId="4" applyFont="1" applyBorder="1"/>
    <xf numFmtId="0" fontId="20" fillId="0" borderId="52" xfId="4" applyFont="1" applyBorder="1" applyAlignment="1">
      <alignment horizontal="distributed" vertical="center"/>
    </xf>
    <xf numFmtId="0" fontId="18" fillId="0" borderId="58" xfId="4" applyFont="1" applyBorder="1"/>
    <xf numFmtId="0" fontId="16" fillId="0" borderId="13" xfId="4" applyFont="1" applyBorder="1" applyAlignment="1">
      <alignment horizontal="center" vertical="center"/>
    </xf>
    <xf numFmtId="0" fontId="16" fillId="0" borderId="13" xfId="4" applyFont="1" applyBorder="1" applyAlignment="1">
      <alignment horizontal="center"/>
    </xf>
    <xf numFmtId="0" fontId="18" fillId="0" borderId="13" xfId="4" applyFont="1" applyBorder="1" applyAlignment="1">
      <alignment horizontal="center"/>
    </xf>
    <xf numFmtId="0" fontId="16" fillId="0" borderId="0" xfId="4" applyFont="1" applyFill="1" applyBorder="1"/>
    <xf numFmtId="0" fontId="16" fillId="0" borderId="51" xfId="4" applyFont="1" applyBorder="1" applyAlignment="1">
      <alignment horizontal="center"/>
    </xf>
    <xf numFmtId="0" fontId="16" fillId="0" borderId="13" xfId="4" applyFont="1" applyBorder="1"/>
    <xf numFmtId="0" fontId="2" fillId="0" borderId="0" xfId="4" applyFont="1" applyBorder="1" applyAlignment="1"/>
    <xf numFmtId="0" fontId="16" fillId="0" borderId="0" xfId="4" applyFont="1" applyBorder="1" applyAlignment="1">
      <alignment horizontal="right" vertical="center"/>
    </xf>
    <xf numFmtId="0" fontId="16" fillId="0" borderId="13" xfId="4" applyFont="1" applyBorder="1" applyAlignment="1">
      <alignment horizontal="left" vertical="center"/>
    </xf>
    <xf numFmtId="0" fontId="16" fillId="0" borderId="0" xfId="4" applyFont="1" applyBorder="1" applyAlignment="1">
      <alignment horizontal="left" vertical="center"/>
    </xf>
    <xf numFmtId="0" fontId="16" fillId="0" borderId="9" xfId="4" applyFont="1" applyBorder="1" applyAlignment="1">
      <alignment horizontal="left" vertical="center"/>
    </xf>
    <xf numFmtId="0" fontId="16" fillId="0" borderId="9" xfId="4" applyFont="1" applyBorder="1" applyAlignment="1">
      <alignment horizontal="center" vertical="center"/>
    </xf>
    <xf numFmtId="0" fontId="16" fillId="0" borderId="70" xfId="4" applyFont="1" applyBorder="1" applyAlignment="1">
      <alignment vertical="top"/>
    </xf>
    <xf numFmtId="0" fontId="16" fillId="0" borderId="70" xfId="4" applyFont="1" applyBorder="1"/>
    <xf numFmtId="176" fontId="22" fillId="4" borderId="46" xfId="4" applyNumberFormat="1" applyFont="1" applyFill="1" applyBorder="1"/>
    <xf numFmtId="176" fontId="22" fillId="0" borderId="46" xfId="4" applyNumberFormat="1" applyFont="1" applyBorder="1"/>
    <xf numFmtId="176" fontId="23" fillId="0" borderId="45" xfId="4" applyNumberFormat="1" applyFont="1" applyBorder="1"/>
    <xf numFmtId="176" fontId="22" fillId="0" borderId="11" xfId="4" applyNumberFormat="1" applyFont="1" applyBorder="1"/>
    <xf numFmtId="176" fontId="22" fillId="0" borderId="45" xfId="4" applyNumberFormat="1" applyFont="1" applyBorder="1"/>
    <xf numFmtId="176" fontId="22" fillId="0" borderId="10" xfId="4" applyNumberFormat="1" applyFont="1" applyBorder="1"/>
    <xf numFmtId="176" fontId="22" fillId="4" borderId="11" xfId="4" applyNumberFormat="1" applyFont="1" applyFill="1" applyBorder="1"/>
    <xf numFmtId="176" fontId="23" fillId="0" borderId="47" xfId="4" applyNumberFormat="1" applyFont="1" applyBorder="1"/>
    <xf numFmtId="176" fontId="22" fillId="0" borderId="47" xfId="4" applyNumberFormat="1" applyFont="1" applyBorder="1"/>
    <xf numFmtId="176" fontId="22" fillId="0" borderId="13" xfId="4" applyNumberFormat="1" applyFont="1" applyBorder="1"/>
    <xf numFmtId="176" fontId="22" fillId="4" borderId="54" xfId="4" applyNumberFormat="1" applyFont="1" applyFill="1" applyBorder="1"/>
    <xf numFmtId="176" fontId="22" fillId="0" borderId="54" xfId="4" applyNumberFormat="1" applyFont="1" applyBorder="1"/>
    <xf numFmtId="176" fontId="23" fillId="0" borderId="53" xfId="4" applyNumberFormat="1" applyFont="1" applyBorder="1"/>
    <xf numFmtId="176" fontId="22" fillId="0" borderId="53" xfId="4" applyNumberFormat="1" applyFont="1" applyBorder="1"/>
    <xf numFmtId="176" fontId="22" fillId="0" borderId="51" xfId="4" applyNumberFormat="1" applyFont="1" applyBorder="1"/>
    <xf numFmtId="176" fontId="27" fillId="0" borderId="47" xfId="4" applyNumberFormat="1" applyFont="1" applyBorder="1"/>
    <xf numFmtId="176" fontId="18" fillId="0" borderId="47" xfId="4" applyNumberFormat="1" applyFont="1" applyBorder="1"/>
    <xf numFmtId="176" fontId="18" fillId="0" borderId="11" xfId="4" applyNumberFormat="1" applyFont="1" applyFill="1" applyBorder="1"/>
    <xf numFmtId="176" fontId="27" fillId="0" borderId="53" xfId="4" applyNumberFormat="1" applyFont="1" applyBorder="1"/>
    <xf numFmtId="176" fontId="18" fillId="0" borderId="53" xfId="4" applyNumberFormat="1" applyFont="1" applyBorder="1"/>
    <xf numFmtId="176" fontId="27" fillId="0" borderId="49" xfId="4" applyNumberFormat="1" applyFont="1" applyBorder="1"/>
    <xf numFmtId="176" fontId="18" fillId="0" borderId="49" xfId="4" applyNumberFormat="1" applyFont="1" applyBorder="1"/>
    <xf numFmtId="176" fontId="18" fillId="0" borderId="47" xfId="4" applyNumberFormat="1" applyFont="1" applyFill="1" applyBorder="1"/>
    <xf numFmtId="0" fontId="18" fillId="0" borderId="47" xfId="4" applyFont="1" applyBorder="1"/>
    <xf numFmtId="0" fontId="22" fillId="0" borderId="47" xfId="4" applyFont="1" applyBorder="1"/>
    <xf numFmtId="0" fontId="22" fillId="0" borderId="0" xfId="4" applyFont="1" applyBorder="1"/>
    <xf numFmtId="0" fontId="22" fillId="0" borderId="54" xfId="4" applyFont="1" applyBorder="1"/>
    <xf numFmtId="176" fontId="23" fillId="0" borderId="62" xfId="4" applyNumberFormat="1" applyFont="1" applyBorder="1"/>
    <xf numFmtId="176" fontId="22" fillId="0" borderId="40" xfId="4" applyNumberFormat="1" applyFont="1" applyBorder="1"/>
    <xf numFmtId="176" fontId="22" fillId="0" borderId="41" xfId="4" applyNumberFormat="1" applyFont="1" applyBorder="1"/>
    <xf numFmtId="0" fontId="16" fillId="0" borderId="40" xfId="4" applyFont="1" applyBorder="1" applyAlignment="1">
      <alignment horizontal="center"/>
    </xf>
    <xf numFmtId="49" fontId="17" fillId="0" borderId="80" xfId="4" applyNumberFormat="1" applyFont="1" applyBorder="1" applyAlignment="1">
      <alignment horizontal="center" vertical="center"/>
    </xf>
    <xf numFmtId="176" fontId="22" fillId="4" borderId="24" xfId="4" applyNumberFormat="1" applyFont="1" applyFill="1" applyBorder="1"/>
    <xf numFmtId="176" fontId="23" fillId="4" borderId="24" xfId="4" applyNumberFormat="1" applyFont="1" applyFill="1" applyBorder="1"/>
    <xf numFmtId="176" fontId="22" fillId="4" borderId="38" xfId="4" applyNumberFormat="1" applyFont="1" applyFill="1" applyBorder="1"/>
    <xf numFmtId="0" fontId="16" fillId="0" borderId="67" xfId="4" applyFont="1" applyBorder="1"/>
    <xf numFmtId="0" fontId="16" fillId="0" borderId="44" xfId="4" applyFont="1" applyBorder="1" applyAlignment="1">
      <alignment vertical="center"/>
    </xf>
    <xf numFmtId="0" fontId="18" fillId="0" borderId="44" xfId="4" applyFont="1" applyBorder="1" applyAlignment="1">
      <alignment horizontal="distributed" vertical="center"/>
    </xf>
    <xf numFmtId="0" fontId="16" fillId="0" borderId="45" xfId="4" applyFont="1" applyBorder="1" applyAlignment="1">
      <alignment vertical="center"/>
    </xf>
    <xf numFmtId="176" fontId="23" fillId="0" borderId="46" xfId="4" applyNumberFormat="1" applyFont="1" applyBorder="1"/>
    <xf numFmtId="0" fontId="16" fillId="0" borderId="10" xfId="4" applyFont="1" applyBorder="1"/>
    <xf numFmtId="0" fontId="16" fillId="0" borderId="9" xfId="4" applyFont="1" applyBorder="1" applyAlignment="1">
      <alignment vertical="center"/>
    </xf>
    <xf numFmtId="0" fontId="16" fillId="0" borderId="47" xfId="4" applyFont="1" applyBorder="1" applyAlignment="1">
      <alignment vertical="center"/>
    </xf>
    <xf numFmtId="176" fontId="23" fillId="0" borderId="11" xfId="4" applyNumberFormat="1" applyFont="1" applyBorder="1"/>
    <xf numFmtId="0" fontId="16" fillId="0" borderId="14" xfId="4" applyFont="1" applyBorder="1"/>
    <xf numFmtId="0" fontId="16" fillId="0" borderId="15" xfId="4" applyFont="1" applyBorder="1" applyAlignment="1">
      <alignment vertical="center"/>
    </xf>
    <xf numFmtId="0" fontId="18" fillId="0" borderId="15" xfId="4" applyFont="1" applyBorder="1" applyAlignment="1">
      <alignment horizontal="distributed" vertical="center"/>
    </xf>
    <xf numFmtId="0" fontId="16" fillId="0" borderId="65" xfId="4" applyFont="1" applyBorder="1" applyAlignment="1">
      <alignment vertical="center"/>
    </xf>
    <xf numFmtId="176" fontId="22" fillId="4" borderId="18" xfId="4" applyNumberFormat="1" applyFont="1" applyFill="1" applyBorder="1"/>
    <xf numFmtId="176" fontId="22" fillId="0" borderId="18" xfId="4" applyNumberFormat="1" applyFont="1" applyBorder="1"/>
    <xf numFmtId="176" fontId="23" fillId="0" borderId="18" xfId="4" applyNumberFormat="1" applyFont="1" applyBorder="1"/>
    <xf numFmtId="176" fontId="22" fillId="0" borderId="65" xfId="4" applyNumberFormat="1" applyFont="1" applyBorder="1"/>
    <xf numFmtId="0" fontId="16" fillId="0" borderId="17" xfId="4" applyFont="1" applyBorder="1"/>
    <xf numFmtId="0" fontId="16" fillId="0" borderId="16" xfId="4" applyFont="1" applyBorder="1" applyAlignment="1">
      <alignment vertical="center"/>
    </xf>
    <xf numFmtId="176" fontId="16" fillId="0" borderId="45" xfId="4" applyNumberFormat="1" applyFont="1" applyBorder="1" applyAlignment="1">
      <alignment vertical="center"/>
    </xf>
    <xf numFmtId="176" fontId="16" fillId="0" borderId="47" xfId="4" applyNumberFormat="1" applyFont="1" applyBorder="1" applyAlignment="1">
      <alignment vertical="center"/>
    </xf>
    <xf numFmtId="176" fontId="16" fillId="0" borderId="62" xfId="4" applyNumberFormat="1" applyFont="1" applyBorder="1" applyAlignment="1">
      <alignment vertical="center"/>
    </xf>
    <xf numFmtId="176" fontId="17" fillId="0" borderId="47" xfId="4" applyNumberFormat="1" applyFont="1" applyBorder="1" applyAlignment="1">
      <alignment vertical="center"/>
    </xf>
    <xf numFmtId="0" fontId="18" fillId="0" borderId="0" xfId="4" applyBorder="1" applyAlignment="1">
      <alignment horizontal="center" vertical="center"/>
    </xf>
    <xf numFmtId="176" fontId="16" fillId="4" borderId="50" xfId="4" applyNumberFormat="1" applyFont="1" applyFill="1" applyBorder="1"/>
    <xf numFmtId="176" fontId="16" fillId="0" borderId="45" xfId="4" applyNumberFormat="1" applyFont="1" applyBorder="1"/>
    <xf numFmtId="176" fontId="16" fillId="0" borderId="47" xfId="4" applyNumberFormat="1" applyFont="1" applyBorder="1"/>
    <xf numFmtId="176" fontId="16" fillId="0" borderId="53" xfId="4" applyNumberFormat="1" applyFont="1" applyBorder="1"/>
    <xf numFmtId="176" fontId="16" fillId="4" borderId="72" xfId="4" applyNumberFormat="1" applyFont="1" applyFill="1" applyBorder="1" applyAlignment="1">
      <alignment vertical="center"/>
    </xf>
    <xf numFmtId="176" fontId="23" fillId="0" borderId="54" xfId="4" applyNumberFormat="1" applyFont="1" applyBorder="1"/>
    <xf numFmtId="176" fontId="27" fillId="0" borderId="11" xfId="4" applyNumberFormat="1" applyFont="1" applyBorder="1"/>
    <xf numFmtId="176" fontId="27" fillId="0" borderId="54" xfId="4" applyNumberFormat="1" applyFont="1" applyBorder="1"/>
    <xf numFmtId="176" fontId="27" fillId="0" borderId="50" xfId="4" applyNumberFormat="1" applyFont="1" applyBorder="1"/>
    <xf numFmtId="176" fontId="23" fillId="0" borderId="41" xfId="4" applyNumberFormat="1" applyFont="1" applyBorder="1"/>
    <xf numFmtId="176" fontId="23" fillId="4" borderId="38" xfId="4" applyNumberFormat="1" applyFont="1" applyFill="1" applyBorder="1"/>
    <xf numFmtId="0" fontId="16" fillId="0" borderId="34" xfId="4" applyFont="1" applyBorder="1" applyAlignment="1">
      <alignment horizontal="right"/>
    </xf>
    <xf numFmtId="0" fontId="16" fillId="0" borderId="47" xfId="4" applyFont="1" applyBorder="1" applyAlignment="1">
      <alignment horizontal="right" vertical="center"/>
    </xf>
    <xf numFmtId="0" fontId="22" fillId="0" borderId="13" xfId="4" applyFont="1" applyBorder="1" applyAlignment="1">
      <alignment horizontal="center" vertical="center"/>
    </xf>
    <xf numFmtId="0" fontId="22" fillId="0" borderId="0" xfId="4" applyFont="1" applyBorder="1" applyAlignment="1">
      <alignment horizontal="center" vertical="center"/>
    </xf>
    <xf numFmtId="0" fontId="22" fillId="0" borderId="40" xfId="4" applyFont="1" applyBorder="1"/>
    <xf numFmtId="0" fontId="22" fillId="0" borderId="61" xfId="4" applyFont="1" applyBorder="1"/>
    <xf numFmtId="178" fontId="16" fillId="0" borderId="11" xfId="4" applyNumberFormat="1" applyFont="1" applyBorder="1" applyAlignment="1">
      <alignment horizontal="right" vertical="center"/>
    </xf>
    <xf numFmtId="0" fontId="40" fillId="0" borderId="0" xfId="4" applyFont="1" applyAlignment="1">
      <alignment horizontal="left" vertical="center" readingOrder="1"/>
    </xf>
    <xf numFmtId="3" fontId="16" fillId="0" borderId="0" xfId="4" applyNumberFormat="1" applyFont="1"/>
    <xf numFmtId="0" fontId="16" fillId="0" borderId="41" xfId="4" applyFont="1" applyBorder="1" applyAlignment="1">
      <alignment horizontal="distributed" vertical="center"/>
    </xf>
    <xf numFmtId="178" fontId="16" fillId="0" borderId="41" xfId="4" applyNumberFormat="1" applyFont="1" applyBorder="1" applyAlignment="1">
      <alignment horizontal="right" vertical="center"/>
    </xf>
    <xf numFmtId="193" fontId="16" fillId="0" borderId="0" xfId="4" applyNumberFormat="1" applyFont="1"/>
    <xf numFmtId="0" fontId="16" fillId="0" borderId="10" xfId="4" applyFont="1" applyBorder="1" applyAlignment="1">
      <alignment horizontal="distributed" vertical="center"/>
    </xf>
    <xf numFmtId="178" fontId="16" fillId="0" borderId="46" xfId="4" applyNumberFormat="1" applyFont="1" applyBorder="1" applyAlignment="1">
      <alignment horizontal="right" vertical="center"/>
    </xf>
    <xf numFmtId="176" fontId="41" fillId="0" borderId="46" xfId="4" applyNumberFormat="1" applyFont="1" applyBorder="1" applyAlignment="1">
      <alignment vertical="center"/>
    </xf>
    <xf numFmtId="0" fontId="16" fillId="0" borderId="13" xfId="4" applyFont="1" applyBorder="1" applyAlignment="1">
      <alignment horizontal="distributed" vertical="center"/>
    </xf>
    <xf numFmtId="176" fontId="41" fillId="0" borderId="11" xfId="4" applyNumberFormat="1" applyFont="1" applyBorder="1" applyAlignment="1">
      <alignment vertical="center"/>
    </xf>
    <xf numFmtId="0" fontId="20" fillId="0" borderId="13" xfId="4" applyFont="1" applyBorder="1" applyAlignment="1">
      <alignment horizontal="distributed" vertical="center"/>
    </xf>
    <xf numFmtId="178" fontId="17" fillId="0" borderId="11" xfId="4" applyNumberFormat="1" applyFont="1" applyBorder="1" applyAlignment="1">
      <alignment horizontal="right" vertical="center"/>
    </xf>
    <xf numFmtId="176" fontId="42" fillId="0" borderId="11" xfId="4" applyNumberFormat="1" applyFont="1" applyBorder="1" applyAlignment="1">
      <alignment vertical="center"/>
    </xf>
    <xf numFmtId="176" fontId="41" fillId="0" borderId="0" xfId="4" applyNumberFormat="1" applyFont="1" applyBorder="1" applyAlignment="1">
      <alignment vertical="center"/>
    </xf>
    <xf numFmtId="176" fontId="16" fillId="4" borderId="13" xfId="4" applyNumberFormat="1" applyFont="1" applyFill="1" applyBorder="1" applyAlignment="1">
      <alignment vertical="center"/>
    </xf>
    <xf numFmtId="176" fontId="18" fillId="4" borderId="47" xfId="4" applyNumberFormat="1" applyFill="1" applyBorder="1" applyAlignment="1">
      <alignment vertical="center"/>
    </xf>
    <xf numFmtId="176" fontId="16" fillId="4" borderId="9" xfId="4" applyNumberFormat="1" applyFont="1" applyFill="1" applyBorder="1" applyAlignment="1">
      <alignment vertical="center"/>
    </xf>
    <xf numFmtId="0" fontId="41" fillId="0" borderId="0" xfId="4" applyFont="1" applyBorder="1" applyAlignment="1">
      <alignment vertical="center"/>
    </xf>
    <xf numFmtId="0" fontId="17" fillId="0" borderId="13" xfId="4" applyFont="1" applyBorder="1" applyAlignment="1">
      <alignment horizontal="distributed" vertical="center" wrapText="1"/>
    </xf>
    <xf numFmtId="178" fontId="16" fillId="0" borderId="11" xfId="4" applyNumberFormat="1" applyFont="1" applyBorder="1" applyAlignment="1">
      <alignment horizontal="right" vertical="center" shrinkToFit="1"/>
    </xf>
    <xf numFmtId="0" fontId="17" fillId="0" borderId="17" xfId="4" applyFont="1" applyFill="1" applyBorder="1" applyAlignment="1">
      <alignment horizontal="distributed" vertical="center" wrapText="1"/>
    </xf>
    <xf numFmtId="178" fontId="16" fillId="0" borderId="18" xfId="4" applyNumberFormat="1" applyFont="1" applyBorder="1" applyAlignment="1">
      <alignment horizontal="right" vertical="center" shrinkToFit="1"/>
    </xf>
    <xf numFmtId="176" fontId="41" fillId="0" borderId="18" xfId="4" applyNumberFormat="1" applyFont="1" applyFill="1" applyBorder="1" applyAlignment="1">
      <alignment vertical="center"/>
    </xf>
    <xf numFmtId="0" fontId="16" fillId="0" borderId="0" xfId="4" applyFont="1" applyAlignment="1"/>
    <xf numFmtId="176" fontId="16" fillId="0" borderId="2" xfId="4" applyNumberFormat="1" applyFont="1" applyBorder="1" applyAlignment="1">
      <alignment vertical="center"/>
    </xf>
    <xf numFmtId="176" fontId="18" fillId="0" borderId="2" xfId="4" applyNumberFormat="1" applyBorder="1" applyAlignment="1">
      <alignment vertical="center"/>
    </xf>
    <xf numFmtId="176" fontId="16" fillId="0" borderId="0" xfId="4" applyNumberFormat="1" applyFont="1" applyAlignment="1"/>
    <xf numFmtId="176" fontId="16" fillId="0" borderId="2" xfId="4" applyNumberFormat="1" applyFont="1" applyBorder="1" applyAlignment="1"/>
    <xf numFmtId="0" fontId="30" fillId="0" borderId="0" xfId="4" applyFont="1" applyAlignment="1">
      <alignment horizontal="center" vertical="top"/>
    </xf>
    <xf numFmtId="0" fontId="16" fillId="0" borderId="0" xfId="4" applyFont="1" applyBorder="1" applyAlignment="1">
      <alignment horizontal="right"/>
    </xf>
    <xf numFmtId="0" fontId="22" fillId="0" borderId="0" xfId="4" applyFont="1" applyBorder="1" applyAlignment="1">
      <alignment horizontal="right" vertical="center"/>
    </xf>
    <xf numFmtId="0" fontId="43" fillId="0" borderId="0" xfId="4" applyFont="1"/>
    <xf numFmtId="176" fontId="16" fillId="0" borderId="11" xfId="4" applyNumberFormat="1" applyFont="1" applyFill="1" applyBorder="1" applyAlignment="1">
      <alignment vertical="center"/>
    </xf>
    <xf numFmtId="177" fontId="16" fillId="0" borderId="11" xfId="4" applyNumberFormat="1" applyFont="1" applyFill="1" applyBorder="1" applyAlignment="1">
      <alignment horizontal="right" vertical="center"/>
    </xf>
    <xf numFmtId="177" fontId="16" fillId="0" borderId="12" xfId="4" applyNumberFormat="1" applyFont="1" applyFill="1" applyBorder="1" applyAlignment="1">
      <alignment horizontal="right" vertical="center"/>
    </xf>
    <xf numFmtId="0" fontId="18" fillId="0" borderId="0" xfId="4" applyBorder="1" applyAlignment="1">
      <alignment vertical="center"/>
    </xf>
    <xf numFmtId="176" fontId="16" fillId="4" borderId="41" xfId="4" applyNumberFormat="1" applyFont="1" applyFill="1" applyBorder="1" applyAlignment="1">
      <alignment vertical="center"/>
    </xf>
    <xf numFmtId="177" fontId="16" fillId="4" borderId="11" xfId="4" applyNumberFormat="1" applyFont="1" applyFill="1" applyBorder="1" applyAlignment="1">
      <alignment horizontal="right" vertical="center"/>
    </xf>
    <xf numFmtId="176" fontId="16" fillId="4" borderId="11" xfId="4" applyNumberFormat="1" applyFont="1" applyFill="1" applyBorder="1" applyAlignment="1">
      <alignment vertical="center"/>
    </xf>
    <xf numFmtId="177" fontId="16" fillId="4" borderId="41" xfId="4" applyNumberFormat="1" applyFont="1" applyFill="1" applyBorder="1" applyAlignment="1">
      <alignment horizontal="right" vertical="center"/>
    </xf>
    <xf numFmtId="177" fontId="16" fillId="4" borderId="42" xfId="4" applyNumberFormat="1" applyFont="1" applyFill="1" applyBorder="1" applyAlignment="1">
      <alignment horizontal="right" vertical="center"/>
    </xf>
    <xf numFmtId="177" fontId="16" fillId="0" borderId="48" xfId="4" applyNumberFormat="1" applyFont="1" applyBorder="1" applyAlignment="1">
      <alignment horizontal="right" vertical="center"/>
    </xf>
    <xf numFmtId="0" fontId="22" fillId="0" borderId="0" xfId="4" applyFont="1" applyBorder="1" applyAlignment="1">
      <alignment vertical="center" wrapText="1"/>
    </xf>
    <xf numFmtId="177" fontId="16" fillId="4" borderId="12" xfId="4" applyNumberFormat="1" applyFont="1" applyFill="1" applyBorder="1" applyAlignment="1">
      <alignment horizontal="right" vertical="center"/>
    </xf>
    <xf numFmtId="177" fontId="16" fillId="4" borderId="46" xfId="4" applyNumberFormat="1" applyFont="1" applyFill="1" applyBorder="1" applyAlignment="1">
      <alignment horizontal="right" vertical="center"/>
    </xf>
    <xf numFmtId="177" fontId="16" fillId="4" borderId="48" xfId="4" applyNumberFormat="1" applyFont="1" applyFill="1" applyBorder="1" applyAlignment="1">
      <alignment horizontal="right" vertical="center"/>
    </xf>
    <xf numFmtId="177" fontId="17" fillId="4" borderId="11" xfId="4" applyNumberFormat="1" applyFont="1" applyFill="1" applyBorder="1" applyAlignment="1">
      <alignment horizontal="right" vertical="center"/>
    </xf>
    <xf numFmtId="177" fontId="17" fillId="4" borderId="12" xfId="4" applyNumberFormat="1" applyFont="1" applyFill="1" applyBorder="1" applyAlignment="1">
      <alignment horizontal="right" vertical="center"/>
    </xf>
    <xf numFmtId="177" fontId="16" fillId="4" borderId="18" xfId="4" applyNumberFormat="1" applyFont="1" applyFill="1" applyBorder="1" applyAlignment="1">
      <alignment horizontal="right" vertical="center"/>
    </xf>
    <xf numFmtId="0" fontId="22" fillId="0" borderId="0" xfId="4" applyFont="1" applyBorder="1" applyAlignment="1">
      <alignment horizontal="distributed" vertical="center"/>
    </xf>
    <xf numFmtId="0" fontId="22" fillId="0" borderId="11" xfId="4" applyFont="1" applyBorder="1" applyAlignment="1">
      <alignment horizontal="center" vertical="center"/>
    </xf>
    <xf numFmtId="0" fontId="22" fillId="0" borderId="46" xfId="4" applyFont="1" applyBorder="1" applyAlignment="1">
      <alignment horizontal="center" vertical="center"/>
    </xf>
    <xf numFmtId="0" fontId="22" fillId="0" borderId="48" xfId="4" applyFont="1" applyBorder="1" applyAlignment="1">
      <alignment horizontal="center" vertical="center"/>
    </xf>
    <xf numFmtId="0" fontId="22" fillId="0" borderId="41" xfId="4" applyFont="1" applyBorder="1" applyAlignment="1">
      <alignment horizontal="center"/>
    </xf>
    <xf numFmtId="0" fontId="22" fillId="0" borderId="41" xfId="4" applyFont="1" applyBorder="1" applyAlignment="1">
      <alignment horizontal="center" vertical="center"/>
    </xf>
    <xf numFmtId="0" fontId="22" fillId="0" borderId="42" xfId="4" applyFont="1" applyBorder="1" applyAlignment="1">
      <alignment horizontal="center" vertical="center"/>
    </xf>
    <xf numFmtId="0" fontId="18" fillId="0" borderId="0" xfId="4" applyBorder="1" applyAlignment="1">
      <alignment horizontal="distributed" vertical="center"/>
    </xf>
    <xf numFmtId="176" fontId="16" fillId="0" borderId="9" xfId="4" applyNumberFormat="1" applyFont="1" applyBorder="1" applyAlignment="1">
      <alignment vertical="center"/>
    </xf>
    <xf numFmtId="176" fontId="16" fillId="0" borderId="12" xfId="4" applyNumberFormat="1" applyFont="1" applyFill="1" applyBorder="1" applyAlignment="1">
      <alignment vertical="center"/>
    </xf>
    <xf numFmtId="176" fontId="16" fillId="4" borderId="42" xfId="4" applyNumberFormat="1" applyFont="1" applyFill="1" applyBorder="1" applyAlignment="1">
      <alignment vertical="center"/>
    </xf>
    <xf numFmtId="176" fontId="16" fillId="0" borderId="44" xfId="4" applyNumberFormat="1" applyFont="1" applyBorder="1" applyAlignment="1">
      <alignment vertical="center"/>
    </xf>
    <xf numFmtId="176" fontId="16" fillId="0" borderId="90" xfId="4" applyNumberFormat="1" applyFont="1" applyBorder="1" applyAlignment="1">
      <alignment vertical="center"/>
    </xf>
    <xf numFmtId="176" fontId="16" fillId="0" borderId="80" xfId="4" applyNumberFormat="1" applyFont="1" applyBorder="1" applyAlignment="1">
      <alignment vertical="center"/>
    </xf>
    <xf numFmtId="176" fontId="41" fillId="0" borderId="10" xfId="4" applyNumberFormat="1" applyFont="1" applyBorder="1" applyAlignment="1">
      <alignment vertical="center"/>
    </xf>
    <xf numFmtId="176" fontId="41" fillId="0" borderId="90" xfId="4" applyNumberFormat="1" applyFont="1" applyBorder="1" applyAlignment="1">
      <alignment vertical="center"/>
    </xf>
    <xf numFmtId="176" fontId="41" fillId="0" borderId="13" xfId="4" applyNumberFormat="1" applyFont="1" applyBorder="1" applyAlignment="1">
      <alignment vertical="center"/>
    </xf>
    <xf numFmtId="176" fontId="41" fillId="0" borderId="9" xfId="4" applyNumberFormat="1" applyFont="1" applyBorder="1" applyAlignment="1">
      <alignment vertical="center"/>
    </xf>
    <xf numFmtId="176" fontId="17" fillId="4" borderId="11" xfId="4" applyNumberFormat="1" applyFont="1" applyFill="1" applyBorder="1" applyAlignment="1">
      <alignment vertical="center"/>
    </xf>
    <xf numFmtId="176" fontId="42" fillId="0" borderId="13" xfId="4" applyNumberFormat="1" applyFont="1" applyBorder="1" applyAlignment="1">
      <alignment vertical="center"/>
    </xf>
    <xf numFmtId="176" fontId="42" fillId="0" borderId="9" xfId="4" applyNumberFormat="1" applyFont="1" applyBorder="1" applyAlignment="1">
      <alignment vertical="center"/>
    </xf>
    <xf numFmtId="176" fontId="16" fillId="4" borderId="18" xfId="4" applyNumberFormat="1" applyFont="1" applyFill="1" applyBorder="1" applyAlignment="1">
      <alignment vertical="center"/>
    </xf>
    <xf numFmtId="176" fontId="41" fillId="0" borderId="17" xfId="4" applyNumberFormat="1" applyFont="1" applyFill="1" applyBorder="1" applyAlignment="1">
      <alignment vertical="center"/>
    </xf>
    <xf numFmtId="176" fontId="41" fillId="0" borderId="16" xfId="4" applyNumberFormat="1" applyFont="1" applyFill="1" applyBorder="1" applyAlignment="1">
      <alignment vertical="center"/>
    </xf>
    <xf numFmtId="0" fontId="41" fillId="0" borderId="0" xfId="4" applyFont="1"/>
    <xf numFmtId="3" fontId="43" fillId="0" borderId="0" xfId="4" applyNumberFormat="1" applyFont="1"/>
    <xf numFmtId="0" fontId="18" fillId="0" borderId="41" xfId="4" applyFont="1" applyBorder="1" applyAlignment="1">
      <alignment vertical="center" wrapText="1"/>
    </xf>
    <xf numFmtId="0" fontId="18" fillId="0" borderId="41" xfId="4" applyFont="1" applyBorder="1" applyAlignment="1">
      <alignment horizontal="center" vertical="center"/>
    </xf>
    <xf numFmtId="0" fontId="18" fillId="0" borderId="42" xfId="4" applyFont="1" applyBorder="1" applyAlignment="1">
      <alignment horizontal="center" vertical="center"/>
    </xf>
    <xf numFmtId="176" fontId="41" fillId="0" borderId="11" xfId="4" applyNumberFormat="1" applyFont="1" applyFill="1" applyBorder="1" applyAlignment="1">
      <alignment vertical="center"/>
    </xf>
    <xf numFmtId="176" fontId="41" fillId="4" borderId="41" xfId="4" applyNumberFormat="1" applyFont="1" applyFill="1" applyBorder="1" applyAlignment="1">
      <alignment vertical="center"/>
    </xf>
    <xf numFmtId="176" fontId="17" fillId="0" borderId="9" xfId="4" applyNumberFormat="1" applyFont="1" applyBorder="1" applyAlignment="1">
      <alignment vertical="center"/>
    </xf>
    <xf numFmtId="176" fontId="16" fillId="0" borderId="65" xfId="4" applyNumberFormat="1" applyFont="1" applyFill="1" applyBorder="1" applyAlignment="1">
      <alignment vertical="center"/>
    </xf>
    <xf numFmtId="176" fontId="16" fillId="0" borderId="16" xfId="4" applyNumberFormat="1" applyFont="1" applyFill="1" applyBorder="1" applyAlignment="1">
      <alignment vertical="center"/>
    </xf>
    <xf numFmtId="176" fontId="44" fillId="0" borderId="0" xfId="4" applyNumberFormat="1" applyFont="1"/>
    <xf numFmtId="0" fontId="18" fillId="0" borderId="0" xfId="4" applyAlignment="1">
      <alignment horizontal="center" vertical="top"/>
    </xf>
    <xf numFmtId="0" fontId="15" fillId="0" borderId="15" xfId="4" applyFont="1" applyBorder="1" applyAlignment="1">
      <alignment shrinkToFit="1"/>
    </xf>
    <xf numFmtId="0" fontId="22" fillId="0" borderId="0" xfId="4" applyFont="1" applyBorder="1" applyAlignment="1">
      <alignment horizontal="left" vertical="center"/>
    </xf>
    <xf numFmtId="176" fontId="16" fillId="0" borderId="12" xfId="4" applyNumberFormat="1" applyFont="1" applyBorder="1" applyAlignment="1">
      <alignment vertical="center"/>
    </xf>
    <xf numFmtId="183" fontId="16" fillId="0" borderId="0" xfId="4" applyNumberFormat="1" applyFont="1" applyBorder="1" applyAlignment="1">
      <alignment horizontal="right" vertical="center"/>
    </xf>
    <xf numFmtId="176" fontId="16" fillId="0" borderId="46" xfId="4" applyNumberFormat="1" applyFont="1" applyFill="1" applyBorder="1" applyAlignment="1">
      <alignment vertical="center"/>
    </xf>
    <xf numFmtId="176" fontId="16" fillId="0" borderId="48" xfId="4" applyNumberFormat="1" applyFont="1" applyFill="1" applyBorder="1" applyAlignment="1">
      <alignment vertical="center"/>
    </xf>
    <xf numFmtId="176" fontId="16" fillId="0" borderId="42" xfId="4" applyNumberFormat="1" applyFont="1" applyFill="1" applyBorder="1" applyAlignment="1">
      <alignment vertical="center"/>
    </xf>
    <xf numFmtId="176" fontId="17" fillId="0" borderId="11" xfId="4" applyNumberFormat="1" applyFont="1" applyFill="1" applyBorder="1" applyAlignment="1">
      <alignment vertical="center"/>
    </xf>
    <xf numFmtId="176" fontId="17" fillId="0" borderId="12" xfId="4" applyNumberFormat="1" applyFont="1" applyFill="1" applyBorder="1" applyAlignment="1">
      <alignment vertical="center"/>
    </xf>
    <xf numFmtId="0" fontId="20" fillId="0" borderId="13" xfId="4" applyFont="1" applyBorder="1" applyAlignment="1">
      <alignment horizontal="distributed" vertical="center" wrapText="1"/>
    </xf>
    <xf numFmtId="176" fontId="16" fillId="0" borderId="11" xfId="4" applyNumberFormat="1" applyFont="1" applyBorder="1" applyAlignment="1">
      <alignment horizontal="right" vertical="center"/>
    </xf>
    <xf numFmtId="0" fontId="20" fillId="0" borderId="17" xfId="4" applyFont="1" applyFill="1" applyBorder="1" applyAlignment="1">
      <alignment horizontal="distributed" vertical="center" wrapText="1"/>
    </xf>
    <xf numFmtId="176" fontId="16" fillId="0" borderId="18" xfId="4" applyNumberFormat="1" applyFont="1" applyBorder="1" applyAlignment="1">
      <alignment horizontal="right" vertical="center"/>
    </xf>
    <xf numFmtId="176" fontId="16" fillId="0" borderId="19" xfId="4" applyNumberFormat="1" applyFont="1" applyFill="1" applyBorder="1" applyAlignment="1">
      <alignment vertical="center"/>
    </xf>
    <xf numFmtId="176" fontId="45" fillId="0" borderId="0" xfId="4" applyNumberFormat="1" applyFont="1"/>
    <xf numFmtId="194" fontId="16" fillId="0" borderId="0" xfId="4" applyNumberFormat="1" applyFont="1"/>
    <xf numFmtId="0" fontId="16" fillId="0" borderId="8" xfId="4" applyFont="1" applyBorder="1" applyAlignment="1">
      <alignment vertical="center" shrinkToFit="1"/>
    </xf>
    <xf numFmtId="0" fontId="18" fillId="0" borderId="0" xfId="4" applyBorder="1" applyAlignment="1">
      <alignment vertical="center" shrinkToFit="1"/>
    </xf>
    <xf numFmtId="0" fontId="22" fillId="0" borderId="46" xfId="4" applyFont="1" applyBorder="1" applyAlignment="1">
      <alignment horizontal="distributed" vertical="center" shrinkToFit="1"/>
    </xf>
    <xf numFmtId="0" fontId="16" fillId="0" borderId="0" xfId="4" applyFont="1" applyBorder="1" applyAlignment="1">
      <alignment horizontal="center" vertical="center" shrinkToFit="1"/>
    </xf>
    <xf numFmtId="0" fontId="16" fillId="0" borderId="0" xfId="4" applyFont="1" applyAlignment="1">
      <alignment shrinkToFit="1"/>
    </xf>
    <xf numFmtId="194" fontId="16" fillId="0" borderId="0" xfId="4" applyNumberFormat="1" applyFont="1" applyAlignment="1">
      <alignment shrinkToFit="1"/>
    </xf>
    <xf numFmtId="0" fontId="17" fillId="0" borderId="11" xfId="4" applyFont="1" applyBorder="1" applyAlignment="1">
      <alignment vertical="center"/>
    </xf>
    <xf numFmtId="0" fontId="17" fillId="0" borderId="41" xfId="4" applyFont="1" applyBorder="1" applyAlignment="1">
      <alignment horizontal="right" vertical="center"/>
    </xf>
    <xf numFmtId="176" fontId="16" fillId="0" borderId="12" xfId="4" applyNumberFormat="1" applyFont="1" applyBorder="1" applyAlignment="1">
      <alignment horizontal="right" vertical="center"/>
    </xf>
    <xf numFmtId="176" fontId="16" fillId="4" borderId="46" xfId="4" applyNumberFormat="1" applyFont="1" applyFill="1" applyBorder="1" applyAlignment="1">
      <alignment vertical="center"/>
    </xf>
    <xf numFmtId="176" fontId="16" fillId="0" borderId="46" xfId="4" applyNumberFormat="1" applyFont="1" applyBorder="1" applyAlignment="1">
      <alignment horizontal="right" vertical="center"/>
    </xf>
    <xf numFmtId="176" fontId="16" fillId="0" borderId="48" xfId="4" applyNumberFormat="1" applyFont="1" applyBorder="1" applyAlignment="1">
      <alignment horizontal="right" vertical="center"/>
    </xf>
    <xf numFmtId="194" fontId="16" fillId="0" borderId="0" xfId="4" applyNumberFormat="1" applyFont="1" applyBorder="1"/>
    <xf numFmtId="183" fontId="16" fillId="0" borderId="0" xfId="4" applyNumberFormat="1" applyFont="1" applyBorder="1" applyAlignment="1">
      <alignment horizontal="center" vertical="center"/>
    </xf>
    <xf numFmtId="194" fontId="16" fillId="0" borderId="0" xfId="4" applyNumberFormat="1" applyFont="1" applyBorder="1" applyAlignment="1">
      <alignment horizontal="center" vertical="center"/>
    </xf>
    <xf numFmtId="176" fontId="16" fillId="0" borderId="48" xfId="4" applyNumberFormat="1" applyFont="1" applyBorder="1" applyAlignment="1">
      <alignment vertical="center"/>
    </xf>
    <xf numFmtId="176" fontId="17" fillId="0" borderId="12" xfId="4" applyNumberFormat="1" applyFont="1" applyBorder="1" applyAlignment="1">
      <alignment vertical="center"/>
    </xf>
    <xf numFmtId="183" fontId="16" fillId="0" borderId="38" xfId="4" applyNumberFormat="1" applyFont="1" applyBorder="1"/>
    <xf numFmtId="0" fontId="14" fillId="0" borderId="0" xfId="4" applyFont="1" applyBorder="1" applyAlignment="1">
      <alignment horizontal="left" shrinkToFit="1"/>
    </xf>
    <xf numFmtId="183" fontId="16" fillId="0" borderId="0" xfId="4" applyNumberFormat="1" applyFont="1" applyBorder="1"/>
    <xf numFmtId="176" fontId="16" fillId="0" borderId="13" xfId="4" applyNumberFormat="1" applyFont="1" applyFill="1" applyBorder="1" applyAlignment="1">
      <alignment vertical="center"/>
    </xf>
    <xf numFmtId="176" fontId="16" fillId="0" borderId="10" xfId="4" applyNumberFormat="1" applyFont="1" applyBorder="1" applyAlignment="1">
      <alignment vertical="center"/>
    </xf>
    <xf numFmtId="0" fontId="16" fillId="0" borderId="2" xfId="4" applyFont="1" applyBorder="1" applyAlignment="1">
      <alignment horizontal="left" vertical="center"/>
    </xf>
    <xf numFmtId="0" fontId="18" fillId="0" borderId="0" xfId="4" applyBorder="1" applyAlignment="1">
      <alignment horizontal="left" vertical="center"/>
    </xf>
    <xf numFmtId="0" fontId="46" fillId="0" borderId="0" xfId="4" applyFont="1" applyBorder="1" applyAlignment="1">
      <alignment vertical="top"/>
    </xf>
    <xf numFmtId="0" fontId="16" fillId="0" borderId="87" xfId="4" applyFont="1" applyBorder="1" applyAlignment="1">
      <alignment horizontal="center" vertical="center"/>
    </xf>
    <xf numFmtId="0" fontId="16" fillId="0" borderId="68" xfId="4" applyFont="1" applyBorder="1" applyAlignment="1">
      <alignment horizontal="center"/>
    </xf>
    <xf numFmtId="0" fontId="18" fillId="0" borderId="6" xfId="4" applyFont="1" applyFill="1" applyBorder="1" applyAlignment="1">
      <alignment vertical="center"/>
    </xf>
    <xf numFmtId="0" fontId="20" fillId="0" borderId="11" xfId="4" applyFont="1" applyFill="1" applyBorder="1" applyAlignment="1">
      <alignment vertical="center"/>
    </xf>
    <xf numFmtId="0" fontId="33" fillId="0" borderId="41" xfId="4" applyFont="1" applyFill="1" applyBorder="1" applyAlignment="1">
      <alignment vertical="center"/>
    </xf>
    <xf numFmtId="176" fontId="18" fillId="0" borderId="10" xfId="4" applyNumberFormat="1" applyFont="1" applyFill="1" applyBorder="1" applyAlignment="1">
      <alignment vertical="center"/>
    </xf>
    <xf numFmtId="176" fontId="18" fillId="0" borderId="13" xfId="4" applyNumberFormat="1" applyFont="1" applyFill="1" applyBorder="1" applyAlignment="1">
      <alignment vertical="center"/>
    </xf>
    <xf numFmtId="176" fontId="16" fillId="0" borderId="54" xfId="4" applyNumberFormat="1" applyFont="1" applyFill="1" applyBorder="1" applyAlignment="1">
      <alignment vertical="center"/>
    </xf>
    <xf numFmtId="176" fontId="16" fillId="0" borderId="54" xfId="4" applyNumberFormat="1" applyFont="1" applyBorder="1" applyAlignment="1">
      <alignment vertical="center"/>
    </xf>
    <xf numFmtId="176" fontId="18" fillId="0" borderId="51" xfId="4" applyNumberFormat="1" applyFont="1" applyFill="1" applyBorder="1" applyAlignment="1">
      <alignment vertical="center"/>
    </xf>
    <xf numFmtId="176" fontId="16" fillId="0" borderId="51" xfId="4" applyNumberFormat="1" applyFont="1" applyBorder="1" applyAlignment="1">
      <alignment vertical="center"/>
    </xf>
    <xf numFmtId="176" fontId="16" fillId="0" borderId="55" xfId="4" applyNumberFormat="1" applyFont="1" applyBorder="1" applyAlignment="1">
      <alignment vertical="center"/>
    </xf>
    <xf numFmtId="176" fontId="18" fillId="0" borderId="11" xfId="4" applyNumberFormat="1" applyFont="1" applyFill="1" applyBorder="1" applyAlignment="1">
      <alignment vertical="center"/>
    </xf>
    <xf numFmtId="176" fontId="18" fillId="0" borderId="11" xfId="4" applyNumberFormat="1" applyFont="1" applyBorder="1" applyAlignment="1">
      <alignment vertical="center"/>
    </xf>
    <xf numFmtId="176" fontId="17" fillId="0" borderId="13" xfId="4" applyNumberFormat="1" applyFont="1" applyFill="1" applyBorder="1" applyAlignment="1">
      <alignment vertical="center"/>
    </xf>
    <xf numFmtId="176" fontId="18" fillId="0" borderId="13" xfId="4" applyNumberFormat="1" applyFont="1" applyBorder="1" applyAlignment="1">
      <alignment vertical="center"/>
    </xf>
    <xf numFmtId="176" fontId="18" fillId="0" borderId="12" xfId="4" applyNumberFormat="1" applyFont="1" applyBorder="1" applyAlignment="1">
      <alignment vertical="center"/>
    </xf>
    <xf numFmtId="176" fontId="18" fillId="0" borderId="54" xfId="4" applyNumberFormat="1" applyFont="1" applyFill="1" applyBorder="1" applyAlignment="1">
      <alignment vertical="center"/>
    </xf>
    <xf numFmtId="176" fontId="18" fillId="0" borderId="54" xfId="4" applyNumberFormat="1" applyFont="1" applyBorder="1" applyAlignment="1">
      <alignment vertical="center"/>
    </xf>
    <xf numFmtId="176" fontId="17" fillId="0" borderId="51" xfId="4" applyNumberFormat="1" applyFont="1" applyFill="1" applyBorder="1" applyAlignment="1">
      <alignment vertical="center"/>
    </xf>
    <xf numFmtId="176" fontId="18" fillId="0" borderId="51" xfId="4" applyNumberFormat="1" applyFont="1" applyBorder="1" applyAlignment="1">
      <alignment vertical="center"/>
    </xf>
    <xf numFmtId="176" fontId="18" fillId="0" borderId="55" xfId="4" applyNumberFormat="1" applyFont="1" applyBorder="1" applyAlignment="1">
      <alignment vertical="center"/>
    </xf>
    <xf numFmtId="176" fontId="18" fillId="0" borderId="50" xfId="4" applyNumberFormat="1" applyFont="1" applyFill="1" applyBorder="1" applyAlignment="1">
      <alignment vertical="center"/>
    </xf>
    <xf numFmtId="176" fontId="18" fillId="0" borderId="50" xfId="4" applyNumberFormat="1" applyFont="1" applyBorder="1" applyAlignment="1">
      <alignment vertical="center"/>
    </xf>
    <xf numFmtId="176" fontId="17" fillId="0" borderId="58" xfId="4" applyNumberFormat="1" applyFont="1" applyFill="1" applyBorder="1" applyAlignment="1">
      <alignment vertical="center"/>
    </xf>
    <xf numFmtId="176" fontId="18" fillId="0" borderId="58" xfId="4" applyNumberFormat="1" applyFont="1" applyBorder="1" applyAlignment="1">
      <alignment vertical="center"/>
    </xf>
    <xf numFmtId="176" fontId="18" fillId="0" borderId="59" xfId="4" applyNumberFormat="1" applyFont="1" applyBorder="1" applyAlignment="1">
      <alignment vertical="center"/>
    </xf>
    <xf numFmtId="176" fontId="16" fillId="0" borderId="73" xfId="4" applyNumberFormat="1" applyFont="1" applyFill="1" applyBorder="1"/>
    <xf numFmtId="176" fontId="18" fillId="0" borderId="71" xfId="4" applyNumberFormat="1" applyFont="1" applyFill="1" applyBorder="1"/>
    <xf numFmtId="176" fontId="16" fillId="0" borderId="71" xfId="4" applyNumberFormat="1" applyFont="1" applyFill="1" applyBorder="1"/>
    <xf numFmtId="176" fontId="16" fillId="0" borderId="74" xfId="4" applyNumberFormat="1" applyFont="1" applyFill="1" applyBorder="1"/>
    <xf numFmtId="176" fontId="18" fillId="0" borderId="0" xfId="4" applyNumberFormat="1" applyBorder="1" applyAlignment="1">
      <alignment vertical="center"/>
    </xf>
    <xf numFmtId="176" fontId="16" fillId="2" borderId="46" xfId="4" applyNumberFormat="1" applyFont="1" applyFill="1" applyBorder="1" applyAlignment="1">
      <alignment vertical="center"/>
    </xf>
    <xf numFmtId="176" fontId="16" fillId="2" borderId="11" xfId="4" applyNumberFormat="1" applyFont="1" applyFill="1" applyBorder="1" applyAlignment="1">
      <alignment vertical="center"/>
    </xf>
    <xf numFmtId="176" fontId="16" fillId="2" borderId="54" xfId="4" applyNumberFormat="1" applyFont="1" applyFill="1" applyBorder="1" applyAlignment="1">
      <alignment vertical="center"/>
    </xf>
    <xf numFmtId="176" fontId="18" fillId="2" borderId="11" xfId="4" applyNumberFormat="1" applyFont="1" applyFill="1" applyBorder="1" applyAlignment="1">
      <alignment vertical="center"/>
    </xf>
    <xf numFmtId="176" fontId="18" fillId="2" borderId="54" xfId="4" applyNumberFormat="1" applyFont="1" applyFill="1" applyBorder="1" applyAlignment="1">
      <alignment vertical="center"/>
    </xf>
    <xf numFmtId="176" fontId="18" fillId="2" borderId="50" xfId="4" applyNumberFormat="1" applyFont="1" applyFill="1" applyBorder="1" applyAlignment="1">
      <alignment vertical="center"/>
    </xf>
    <xf numFmtId="176" fontId="16" fillId="2" borderId="73" xfId="4" applyNumberFormat="1" applyFont="1" applyFill="1" applyBorder="1" applyAlignment="1">
      <alignment vertical="center"/>
    </xf>
    <xf numFmtId="176" fontId="16" fillId="2" borderId="73" xfId="4" applyNumberFormat="1" applyFont="1" applyFill="1" applyBorder="1"/>
    <xf numFmtId="176" fontId="18" fillId="2" borderId="71" xfId="4" applyNumberFormat="1" applyFont="1" applyFill="1" applyBorder="1"/>
    <xf numFmtId="176" fontId="16" fillId="2" borderId="74" xfId="4" applyNumberFormat="1" applyFont="1" applyFill="1" applyBorder="1"/>
    <xf numFmtId="0" fontId="14" fillId="0" borderId="0" xfId="4" applyFont="1" applyAlignment="1"/>
    <xf numFmtId="0" fontId="18" fillId="0" borderId="44" xfId="4" applyBorder="1" applyAlignment="1">
      <alignment horizontal="center" vertical="center"/>
    </xf>
    <xf numFmtId="0" fontId="18" fillId="0" borderId="90" xfId="4" applyBorder="1" applyAlignment="1">
      <alignment horizontal="center" vertical="center"/>
    </xf>
    <xf numFmtId="0" fontId="16" fillId="0" borderId="8" xfId="4" applyFont="1" applyBorder="1" applyAlignment="1">
      <alignment vertical="center" wrapText="1"/>
    </xf>
    <xf numFmtId="0" fontId="18" fillId="0" borderId="47" xfId="4" applyBorder="1" applyAlignment="1">
      <alignment vertical="center" wrapText="1"/>
    </xf>
    <xf numFmtId="176" fontId="16" fillId="4" borderId="47" xfId="4" applyNumberFormat="1" applyFont="1" applyFill="1" applyBorder="1" applyAlignment="1">
      <alignment vertical="center"/>
    </xf>
    <xf numFmtId="176" fontId="16" fillId="4" borderId="62" xfId="4" applyNumberFormat="1" applyFont="1" applyFill="1" applyBorder="1" applyAlignment="1">
      <alignment vertical="center"/>
    </xf>
    <xf numFmtId="0" fontId="17" fillId="0" borderId="11" xfId="4" applyFont="1" applyBorder="1" applyAlignment="1">
      <alignment horizontal="distributed" vertical="center"/>
    </xf>
    <xf numFmtId="0" fontId="18" fillId="0" borderId="11" xfId="4" applyFont="1" applyBorder="1" applyAlignment="1">
      <alignment horizontal="distributed" vertical="center" wrapText="1"/>
    </xf>
    <xf numFmtId="0" fontId="17" fillId="0" borderId="18" xfId="4" applyFont="1" applyBorder="1" applyAlignment="1">
      <alignment horizontal="distributed" vertical="center" wrapText="1"/>
    </xf>
    <xf numFmtId="0" fontId="22" fillId="0" borderId="38" xfId="4" applyFont="1" applyBorder="1" applyAlignment="1">
      <alignment horizontal="center" vertical="center"/>
    </xf>
    <xf numFmtId="0" fontId="18" fillId="0" borderId="47" xfId="4" applyBorder="1" applyAlignment="1">
      <alignment vertical="center"/>
    </xf>
    <xf numFmtId="176" fontId="41" fillId="0" borderId="12" xfId="4" applyNumberFormat="1" applyFont="1" applyFill="1" applyBorder="1" applyAlignment="1">
      <alignment vertical="center"/>
    </xf>
    <xf numFmtId="176" fontId="41" fillId="4" borderId="42" xfId="4" applyNumberFormat="1" applyFont="1" applyFill="1" applyBorder="1" applyAlignment="1">
      <alignment vertical="center"/>
    </xf>
    <xf numFmtId="0" fontId="17" fillId="0" borderId="11" xfId="4" applyFont="1" applyBorder="1" applyAlignment="1">
      <alignment horizontal="distributed" vertical="center" wrapText="1"/>
    </xf>
    <xf numFmtId="0" fontId="18" fillId="0" borderId="18" xfId="4" applyFont="1" applyBorder="1" applyAlignment="1">
      <alignment horizontal="distributed" vertical="center" wrapText="1"/>
    </xf>
    <xf numFmtId="176" fontId="47" fillId="0" borderId="0" xfId="4" applyNumberFormat="1" applyFont="1"/>
    <xf numFmtId="176" fontId="16" fillId="0" borderId="11" xfId="4" applyNumberFormat="1" applyFont="1" applyFill="1" applyBorder="1" applyAlignment="1">
      <alignment horizontal="right" vertical="center"/>
    </xf>
    <xf numFmtId="176" fontId="16" fillId="4" borderId="41" xfId="4" applyNumberFormat="1" applyFont="1" applyFill="1" applyBorder="1" applyAlignment="1">
      <alignment horizontal="right" vertical="center"/>
    </xf>
    <xf numFmtId="183" fontId="16" fillId="0" borderId="0" xfId="4" applyNumberFormat="1" applyFont="1" applyFill="1" applyAlignment="1">
      <alignment horizontal="right" vertical="center"/>
    </xf>
    <xf numFmtId="0" fontId="16" fillId="0" borderId="0" xfId="4" applyFont="1" applyFill="1"/>
    <xf numFmtId="0" fontId="14" fillId="0" borderId="0" xfId="4" applyFont="1" applyFill="1" applyAlignment="1"/>
    <xf numFmtId="0" fontId="16" fillId="0" borderId="0" xfId="4" applyFont="1" applyFill="1" applyBorder="1" applyAlignment="1">
      <alignment horizontal="right"/>
    </xf>
    <xf numFmtId="0" fontId="16" fillId="0" borderId="1" xfId="4" applyFont="1" applyFill="1" applyBorder="1"/>
    <xf numFmtId="0" fontId="16" fillId="0" borderId="8" xfId="4" applyFont="1" applyFill="1" applyBorder="1"/>
    <xf numFmtId="0" fontId="16" fillId="0" borderId="0" xfId="4" applyFont="1" applyFill="1" applyBorder="1" applyAlignment="1">
      <alignment horizontal="right" vertical="center"/>
    </xf>
    <xf numFmtId="176" fontId="16" fillId="4" borderId="11" xfId="4" applyNumberFormat="1" applyFont="1" applyFill="1" applyBorder="1" applyAlignment="1">
      <alignment horizontal="right" vertical="center"/>
    </xf>
    <xf numFmtId="176" fontId="16" fillId="0" borderId="12" xfId="4" applyNumberFormat="1" applyFont="1" applyFill="1" applyBorder="1" applyAlignment="1">
      <alignment horizontal="right" vertical="center"/>
    </xf>
    <xf numFmtId="176" fontId="16" fillId="4" borderId="42" xfId="4" applyNumberFormat="1" applyFont="1" applyFill="1" applyBorder="1" applyAlignment="1">
      <alignment horizontal="right" vertical="center"/>
    </xf>
    <xf numFmtId="176" fontId="16" fillId="0" borderId="46" xfId="4" applyNumberFormat="1" applyFont="1" applyFill="1" applyBorder="1" applyAlignment="1">
      <alignment horizontal="right" vertical="center"/>
    </xf>
    <xf numFmtId="176" fontId="16" fillId="0" borderId="90" xfId="4" applyNumberFormat="1" applyFont="1" applyFill="1" applyBorder="1" applyAlignment="1">
      <alignment horizontal="right" vertical="center"/>
    </xf>
    <xf numFmtId="176" fontId="16" fillId="0" borderId="9" xfId="4" applyNumberFormat="1" applyFont="1" applyFill="1" applyBorder="1" applyAlignment="1">
      <alignment horizontal="right" vertical="center"/>
    </xf>
    <xf numFmtId="176" fontId="16" fillId="0" borderId="41" xfId="4" applyNumberFormat="1" applyFont="1" applyFill="1" applyBorder="1" applyAlignment="1">
      <alignment horizontal="right" vertical="center"/>
    </xf>
    <xf numFmtId="176" fontId="16" fillId="0" borderId="80" xfId="4" applyNumberFormat="1" applyFont="1" applyFill="1" applyBorder="1" applyAlignment="1">
      <alignment horizontal="right" vertical="center"/>
    </xf>
    <xf numFmtId="176" fontId="16" fillId="0" borderId="48" xfId="4" applyNumberFormat="1" applyFont="1" applyFill="1" applyBorder="1" applyAlignment="1">
      <alignment horizontal="right" vertical="center"/>
    </xf>
    <xf numFmtId="176" fontId="17" fillId="4" borderId="11" xfId="4" applyNumberFormat="1" applyFont="1" applyFill="1" applyBorder="1" applyAlignment="1">
      <alignment horizontal="right" vertical="center"/>
    </xf>
    <xf numFmtId="176" fontId="17" fillId="0" borderId="11" xfId="4" applyNumberFormat="1" applyFont="1" applyFill="1" applyBorder="1" applyAlignment="1">
      <alignment horizontal="right" vertical="center"/>
    </xf>
    <xf numFmtId="176" fontId="17" fillId="0" borderId="12" xfId="4" applyNumberFormat="1" applyFont="1" applyFill="1" applyBorder="1" applyAlignment="1">
      <alignment horizontal="right" vertical="center"/>
    </xf>
    <xf numFmtId="176" fontId="16" fillId="4" borderId="18" xfId="4" applyNumberFormat="1" applyFont="1" applyFill="1" applyBorder="1" applyAlignment="1">
      <alignment horizontal="right" vertical="center"/>
    </xf>
    <xf numFmtId="176" fontId="16" fillId="0" borderId="18" xfId="4" applyNumberFormat="1" applyFont="1" applyFill="1" applyBorder="1" applyAlignment="1">
      <alignment horizontal="right" vertical="center"/>
    </xf>
    <xf numFmtId="176" fontId="16" fillId="0" borderId="19" xfId="4" applyNumberFormat="1" applyFont="1" applyFill="1" applyBorder="1" applyAlignment="1">
      <alignment horizontal="right" vertical="center"/>
    </xf>
    <xf numFmtId="0" fontId="18" fillId="0" borderId="0" xfId="4" applyFont="1" applyFill="1"/>
    <xf numFmtId="176" fontId="16" fillId="0" borderId="0" xfId="4" applyNumberFormat="1" applyFont="1" applyFill="1"/>
    <xf numFmtId="0" fontId="16" fillId="0" borderId="46" xfId="4" applyFont="1" applyBorder="1" applyAlignment="1">
      <alignment horizontal="center" vertical="center" shrinkToFit="1"/>
    </xf>
    <xf numFmtId="176" fontId="16" fillId="2" borderId="11" xfId="4" applyNumberFormat="1" applyFont="1" applyFill="1" applyBorder="1" applyAlignment="1">
      <alignment horizontal="right" vertical="center"/>
    </xf>
    <xf numFmtId="176" fontId="16" fillId="0" borderId="13" xfId="4" applyNumberFormat="1" applyFont="1" applyFill="1" applyBorder="1" applyAlignment="1">
      <alignment horizontal="right" vertical="center"/>
    </xf>
    <xf numFmtId="176" fontId="16" fillId="0" borderId="46" xfId="4" applyNumberFormat="1" applyFont="1" applyFill="1" applyBorder="1" applyAlignment="1">
      <alignment horizontal="center" vertical="center"/>
    </xf>
    <xf numFmtId="176" fontId="16" fillId="3" borderId="11" xfId="4" applyNumberFormat="1" applyFont="1" applyFill="1" applyBorder="1" applyAlignment="1">
      <alignment horizontal="right" vertical="center"/>
    </xf>
    <xf numFmtId="176" fontId="16" fillId="0" borderId="11" xfId="4" applyNumberFormat="1" applyFont="1" applyFill="1" applyBorder="1" applyAlignment="1">
      <alignment horizontal="center" vertical="center"/>
    </xf>
    <xf numFmtId="176" fontId="16" fillId="0" borderId="0" xfId="4" applyNumberFormat="1" applyFont="1" applyFill="1" applyBorder="1" applyAlignment="1">
      <alignment horizontal="right" vertical="center"/>
    </xf>
    <xf numFmtId="0" fontId="16" fillId="0" borderId="11" xfId="4" applyFont="1" applyBorder="1" applyAlignment="1">
      <alignment horizontal="center" vertical="center" shrinkToFit="1"/>
    </xf>
    <xf numFmtId="176" fontId="16" fillId="2" borderId="41" xfId="4" applyNumberFormat="1" applyFont="1" applyFill="1" applyBorder="1" applyAlignment="1">
      <alignment horizontal="right" vertical="center"/>
    </xf>
    <xf numFmtId="176" fontId="16" fillId="3" borderId="41" xfId="4" applyNumberFormat="1" applyFont="1" applyFill="1" applyBorder="1" applyAlignment="1">
      <alignment horizontal="right" vertical="center"/>
    </xf>
    <xf numFmtId="176" fontId="16" fillId="3" borderId="13" xfId="4" applyNumberFormat="1" applyFont="1" applyFill="1" applyBorder="1" applyAlignment="1">
      <alignment horizontal="right" vertical="center"/>
    </xf>
    <xf numFmtId="176" fontId="16" fillId="3" borderId="42" xfId="4" applyNumberFormat="1" applyFont="1" applyFill="1" applyBorder="1" applyAlignment="1">
      <alignment horizontal="right" vertical="center"/>
    </xf>
    <xf numFmtId="176" fontId="16" fillId="2" borderId="46" xfId="4" applyNumberFormat="1" applyFont="1" applyFill="1" applyBorder="1" applyAlignment="1">
      <alignment horizontal="right" vertical="center"/>
    </xf>
    <xf numFmtId="176" fontId="16" fillId="0" borderId="44" xfId="4" applyNumberFormat="1" applyFont="1" applyFill="1" applyBorder="1" applyAlignment="1">
      <alignment horizontal="right" vertical="center"/>
    </xf>
    <xf numFmtId="176" fontId="16" fillId="2" borderId="10" xfId="4" applyNumberFormat="1" applyFont="1" applyFill="1" applyBorder="1" applyAlignment="1">
      <alignment horizontal="right" vertical="center"/>
    </xf>
    <xf numFmtId="176" fontId="16" fillId="2" borderId="13" xfId="4" applyNumberFormat="1" applyFont="1" applyFill="1" applyBorder="1" applyAlignment="1">
      <alignment horizontal="right" vertical="center"/>
    </xf>
    <xf numFmtId="176" fontId="16" fillId="0" borderId="40" xfId="4" applyNumberFormat="1" applyFont="1" applyFill="1" applyBorder="1" applyAlignment="1">
      <alignment horizontal="right" vertical="center"/>
    </xf>
    <xf numFmtId="176" fontId="16" fillId="2" borderId="40" xfId="4" applyNumberFormat="1" applyFont="1" applyFill="1" applyBorder="1" applyAlignment="1">
      <alignment horizontal="right" vertical="center"/>
    </xf>
    <xf numFmtId="176" fontId="16" fillId="0" borderId="42" xfId="4" applyNumberFormat="1" applyFont="1" applyFill="1" applyBorder="1" applyAlignment="1">
      <alignment horizontal="right" vertical="center"/>
    </xf>
    <xf numFmtId="176" fontId="16" fillId="0" borderId="45" xfId="4" applyNumberFormat="1" applyFont="1" applyFill="1" applyBorder="1" applyAlignment="1">
      <alignment horizontal="right" vertical="center"/>
    </xf>
    <xf numFmtId="176" fontId="16" fillId="0" borderId="47" xfId="4" applyNumberFormat="1" applyFont="1" applyFill="1" applyBorder="1" applyAlignment="1">
      <alignment horizontal="right" vertical="center"/>
    </xf>
    <xf numFmtId="176" fontId="17" fillId="2" borderId="11" xfId="4" applyNumberFormat="1" applyFont="1" applyFill="1" applyBorder="1" applyAlignment="1">
      <alignment horizontal="right" vertical="center"/>
    </xf>
    <xf numFmtId="176" fontId="17" fillId="0" borderId="47" xfId="4" applyNumberFormat="1" applyFont="1" applyFill="1" applyBorder="1" applyAlignment="1">
      <alignment horizontal="right" vertical="center"/>
    </xf>
    <xf numFmtId="176" fontId="17" fillId="0" borderId="0" xfId="4" applyNumberFormat="1" applyFont="1" applyFill="1" applyBorder="1" applyAlignment="1">
      <alignment horizontal="right" vertical="center"/>
    </xf>
    <xf numFmtId="176" fontId="17" fillId="2" borderId="13" xfId="4" applyNumberFormat="1" applyFont="1" applyFill="1" applyBorder="1" applyAlignment="1">
      <alignment horizontal="right" vertical="center"/>
    </xf>
    <xf numFmtId="176" fontId="16" fillId="2" borderId="18" xfId="4" applyNumberFormat="1" applyFont="1" applyFill="1" applyBorder="1" applyAlignment="1">
      <alignment horizontal="right" vertical="center"/>
    </xf>
    <xf numFmtId="176" fontId="16" fillId="0" borderId="65" xfId="4" applyNumberFormat="1" applyFont="1" applyFill="1" applyBorder="1" applyAlignment="1">
      <alignment horizontal="right" vertical="center"/>
    </xf>
    <xf numFmtId="176" fontId="16" fillId="0" borderId="15" xfId="4" applyNumberFormat="1" applyFont="1" applyFill="1" applyBorder="1" applyAlignment="1">
      <alignment horizontal="right" vertical="center"/>
    </xf>
    <xf numFmtId="176" fontId="16" fillId="2" borderId="17" xfId="4" applyNumberFormat="1" applyFont="1" applyFill="1" applyBorder="1" applyAlignment="1">
      <alignment horizontal="right" vertical="center"/>
    </xf>
    <xf numFmtId="176" fontId="16" fillId="0" borderId="11" xfId="4" applyNumberFormat="1" applyFont="1" applyFill="1" applyBorder="1" applyAlignment="1">
      <alignment horizontal="right" vertical="center" shrinkToFit="1"/>
    </xf>
    <xf numFmtId="176" fontId="16" fillId="0" borderId="12" xfId="4" applyNumberFormat="1" applyFont="1" applyFill="1" applyBorder="1" applyAlignment="1">
      <alignment horizontal="right" vertical="center" shrinkToFit="1"/>
    </xf>
    <xf numFmtId="176" fontId="16" fillId="0" borderId="41" xfId="4" applyNumberFormat="1" applyFont="1" applyFill="1" applyBorder="1" applyAlignment="1">
      <alignment horizontal="right" vertical="center" shrinkToFit="1"/>
    </xf>
    <xf numFmtId="176" fontId="16" fillId="0" borderId="42" xfId="4" applyNumberFormat="1" applyFont="1" applyFill="1" applyBorder="1" applyAlignment="1">
      <alignment horizontal="right" vertical="center" shrinkToFit="1"/>
    </xf>
    <xf numFmtId="176" fontId="16" fillId="0" borderId="46" xfId="4" applyNumberFormat="1" applyFont="1" applyFill="1" applyBorder="1" applyAlignment="1">
      <alignment horizontal="right" vertical="center" shrinkToFit="1"/>
    </xf>
    <xf numFmtId="176" fontId="16" fillId="0" borderId="45" xfId="4" applyNumberFormat="1" applyFont="1" applyFill="1" applyBorder="1" applyAlignment="1">
      <alignment horizontal="right" vertical="center" shrinkToFit="1"/>
    </xf>
    <xf numFmtId="176" fontId="16" fillId="0" borderId="0" xfId="4" applyNumberFormat="1" applyFont="1" applyFill="1" applyBorder="1" applyAlignment="1">
      <alignment horizontal="right" vertical="center" shrinkToFit="1"/>
    </xf>
    <xf numFmtId="176" fontId="16" fillId="0" borderId="47" xfId="4" applyNumberFormat="1" applyFont="1" applyFill="1" applyBorder="1" applyAlignment="1">
      <alignment horizontal="right" vertical="center" shrinkToFit="1"/>
    </xf>
    <xf numFmtId="0" fontId="20" fillId="0" borderId="11" xfId="4" applyFont="1" applyBorder="1" applyAlignment="1">
      <alignment horizontal="distributed" vertical="center" wrapText="1"/>
    </xf>
    <xf numFmtId="176" fontId="17" fillId="0" borderId="11" xfId="4" applyNumberFormat="1" applyFont="1" applyFill="1" applyBorder="1" applyAlignment="1">
      <alignment horizontal="right" vertical="center" shrinkToFit="1"/>
    </xf>
    <xf numFmtId="176" fontId="17" fillId="0" borderId="47" xfId="4" applyNumberFormat="1" applyFont="1" applyFill="1" applyBorder="1" applyAlignment="1">
      <alignment horizontal="right" vertical="center" shrinkToFit="1"/>
    </xf>
    <xf numFmtId="176" fontId="17" fillId="0" borderId="0" xfId="4" applyNumberFormat="1" applyFont="1" applyFill="1" applyBorder="1" applyAlignment="1">
      <alignment horizontal="right" vertical="center" shrinkToFit="1"/>
    </xf>
    <xf numFmtId="176" fontId="17" fillId="0" borderId="12" xfId="4" applyNumberFormat="1" applyFont="1" applyFill="1" applyBorder="1" applyAlignment="1">
      <alignment horizontal="right" vertical="center" shrinkToFit="1"/>
    </xf>
    <xf numFmtId="176" fontId="16" fillId="0" borderId="18" xfId="4" applyNumberFormat="1" applyFont="1" applyFill="1" applyBorder="1" applyAlignment="1">
      <alignment horizontal="right" vertical="center" shrinkToFit="1"/>
    </xf>
    <xf numFmtId="176" fontId="16" fillId="0" borderId="19" xfId="4" applyNumberFormat="1" applyFont="1" applyFill="1" applyBorder="1" applyAlignment="1">
      <alignment horizontal="right" vertical="center" shrinkToFit="1"/>
    </xf>
    <xf numFmtId="0" fontId="15" fillId="0" borderId="1" xfId="4" applyFont="1" applyBorder="1" applyAlignment="1">
      <alignment vertical="top"/>
    </xf>
    <xf numFmtId="0" fontId="16" fillId="0" borderId="44" xfId="4" applyFont="1" applyBorder="1" applyAlignment="1">
      <alignment horizontal="center" vertical="center"/>
    </xf>
    <xf numFmtId="0" fontId="33" fillId="0" borderId="44" xfId="4" applyFont="1" applyBorder="1" applyAlignment="1">
      <alignment horizontal="center" vertical="center" textRotation="255"/>
    </xf>
    <xf numFmtId="0" fontId="16" fillId="0" borderId="44" xfId="4" applyFont="1" applyBorder="1" applyAlignment="1">
      <alignment horizontal="center" vertical="distributed" textRotation="255"/>
    </xf>
    <xf numFmtId="0" fontId="16" fillId="0" borderId="45" xfId="4" applyFont="1" applyBorder="1" applyAlignment="1">
      <alignment horizontal="center" vertical="distributed" textRotation="255"/>
    </xf>
    <xf numFmtId="0" fontId="16" fillId="0" borderId="0" xfId="4" applyFont="1" applyBorder="1" applyAlignment="1">
      <alignment horizontal="center" vertical="distributed" textRotation="255"/>
    </xf>
    <xf numFmtId="0" fontId="18" fillId="0" borderId="12" xfId="4" applyBorder="1" applyAlignment="1">
      <alignment horizontal="center" vertical="center"/>
    </xf>
    <xf numFmtId="0" fontId="18" fillId="0" borderId="42" xfId="4" applyBorder="1" applyAlignment="1">
      <alignment horizontal="center" vertical="center"/>
    </xf>
    <xf numFmtId="176" fontId="16" fillId="2" borderId="62" xfId="4" applyNumberFormat="1" applyFont="1" applyFill="1" applyBorder="1" applyAlignment="1">
      <alignment horizontal="right" vertical="center"/>
    </xf>
    <xf numFmtId="176" fontId="16" fillId="2" borderId="42" xfId="4" applyNumberFormat="1" applyFont="1" applyFill="1" applyBorder="1" applyAlignment="1">
      <alignment horizontal="right" vertical="center"/>
    </xf>
    <xf numFmtId="176" fontId="16" fillId="0" borderId="41" xfId="4" applyNumberFormat="1" applyFont="1" applyBorder="1" applyAlignment="1">
      <alignment horizontal="right" vertical="center"/>
    </xf>
    <xf numFmtId="176" fontId="16" fillId="0" borderId="42" xfId="4" applyNumberFormat="1" applyFont="1" applyBorder="1" applyAlignment="1">
      <alignment horizontal="right" vertical="center"/>
    </xf>
    <xf numFmtId="176" fontId="16" fillId="0" borderId="19" xfId="4" applyNumberFormat="1" applyFont="1" applyBorder="1" applyAlignment="1">
      <alignment horizontal="right" vertical="center"/>
    </xf>
    <xf numFmtId="0" fontId="18" fillId="0" borderId="2" xfId="4" applyFont="1" applyBorder="1" applyAlignment="1">
      <alignment horizontal="left" vertical="center"/>
    </xf>
    <xf numFmtId="0" fontId="18" fillId="0" borderId="4" xfId="4" applyBorder="1" applyAlignment="1">
      <alignment horizontal="center" vertical="center"/>
    </xf>
    <xf numFmtId="0" fontId="18" fillId="0" borderId="7" xfId="4" applyBorder="1" applyAlignment="1">
      <alignment horizontal="center" vertical="center"/>
    </xf>
    <xf numFmtId="0" fontId="15" fillId="0" borderId="8" xfId="4" applyFont="1" applyBorder="1" applyAlignment="1">
      <alignment vertical="top"/>
    </xf>
    <xf numFmtId="0" fontId="17" fillId="0" borderId="11" xfId="4" applyFont="1" applyBorder="1" applyAlignment="1">
      <alignment horizontal="center" vertical="center"/>
    </xf>
    <xf numFmtId="0" fontId="17" fillId="0" borderId="12" xfId="4" applyFont="1" applyBorder="1" applyAlignment="1">
      <alignment horizontal="center" vertical="center"/>
    </xf>
    <xf numFmtId="0" fontId="18" fillId="0" borderId="8" xfId="4" applyBorder="1" applyAlignment="1">
      <alignment vertical="center"/>
    </xf>
    <xf numFmtId="0" fontId="18" fillId="0" borderId="11" xfId="4" applyFont="1" applyBorder="1" applyAlignment="1">
      <alignment horizontal="center" vertical="center" textRotation="255"/>
    </xf>
    <xf numFmtId="0" fontId="18" fillId="0" borderId="11" xfId="4" applyFont="1" applyBorder="1" applyAlignment="1">
      <alignment horizontal="center" vertical="center"/>
    </xf>
    <xf numFmtId="0" fontId="18" fillId="0" borderId="12" xfId="4" applyFont="1" applyBorder="1" applyAlignment="1">
      <alignment horizontal="center" vertical="center"/>
    </xf>
    <xf numFmtId="0" fontId="16" fillId="0" borderId="0" xfId="4" applyFont="1" applyBorder="1" applyAlignment="1">
      <alignment horizontal="center" vertical="center" textRotation="255"/>
    </xf>
    <xf numFmtId="0" fontId="17" fillId="0" borderId="70" xfId="4" applyFont="1" applyBorder="1" applyAlignment="1">
      <alignment horizontal="left" vertical="center"/>
    </xf>
    <xf numFmtId="0" fontId="18" fillId="0" borderId="61" xfId="4" applyBorder="1" applyAlignment="1">
      <alignment vertical="center"/>
    </xf>
    <xf numFmtId="0" fontId="16" fillId="0" borderId="41" xfId="4" applyFont="1" applyBorder="1" applyAlignment="1">
      <alignment horizontal="center" vertical="center" textRotation="255"/>
    </xf>
    <xf numFmtId="0" fontId="16" fillId="0" borderId="42" xfId="4" applyFont="1" applyBorder="1" applyAlignment="1">
      <alignment horizontal="center" vertical="center" textRotation="255"/>
    </xf>
    <xf numFmtId="0" fontId="18" fillId="2" borderId="46" xfId="4" applyFont="1" applyFill="1" applyBorder="1" applyAlignment="1">
      <alignment horizontal="center" vertical="center"/>
    </xf>
    <xf numFmtId="176" fontId="18" fillId="2" borderId="24" xfId="4" applyNumberFormat="1" applyFont="1" applyFill="1" applyBorder="1" applyAlignment="1">
      <alignment horizontal="right" vertical="center"/>
    </xf>
    <xf numFmtId="176" fontId="17" fillId="2" borderId="24" xfId="4" applyNumberFormat="1" applyFont="1" applyFill="1" applyBorder="1" applyAlignment="1">
      <alignment horizontal="right" vertical="center"/>
    </xf>
    <xf numFmtId="178" fontId="18" fillId="2" borderId="25" xfId="4" applyNumberFormat="1" applyFont="1" applyFill="1" applyBorder="1" applyAlignment="1">
      <alignment horizontal="right" vertical="center"/>
    </xf>
    <xf numFmtId="0" fontId="18" fillId="0" borderId="46" xfId="4" applyFont="1" applyBorder="1" applyAlignment="1">
      <alignment horizontal="distributed" vertical="center"/>
    </xf>
    <xf numFmtId="176" fontId="18" fillId="0" borderId="11" xfId="4" applyNumberFormat="1" applyFont="1" applyBorder="1" applyAlignment="1">
      <alignment horizontal="right" vertical="center"/>
    </xf>
    <xf numFmtId="176" fontId="18" fillId="0" borderId="11" xfId="4" applyNumberFormat="1" applyFont="1" applyFill="1" applyBorder="1" applyAlignment="1">
      <alignment horizontal="right" vertical="center"/>
    </xf>
    <xf numFmtId="176" fontId="18" fillId="2" borderId="11" xfId="4" applyNumberFormat="1" applyFont="1" applyFill="1" applyBorder="1" applyAlignment="1">
      <alignment horizontal="right" vertical="center"/>
    </xf>
    <xf numFmtId="178" fontId="18" fillId="2" borderId="12" xfId="4" applyNumberFormat="1" applyFont="1" applyFill="1" applyBorder="1" applyAlignment="1">
      <alignment horizontal="right" vertical="center"/>
    </xf>
    <xf numFmtId="0" fontId="18" fillId="0" borderId="11" xfId="4" applyFont="1" applyBorder="1" applyAlignment="1">
      <alignment horizontal="distributed" vertical="center"/>
    </xf>
    <xf numFmtId="176" fontId="17" fillId="0" borderId="11" xfId="4" applyNumberFormat="1" applyFont="1" applyBorder="1" applyAlignment="1">
      <alignment horizontal="right" vertical="center"/>
    </xf>
    <xf numFmtId="178" fontId="17" fillId="2" borderId="12" xfId="4" applyNumberFormat="1" applyFont="1" applyFill="1" applyBorder="1" applyAlignment="1">
      <alignment horizontal="right" vertical="center"/>
    </xf>
    <xf numFmtId="176" fontId="18" fillId="2" borderId="46" xfId="4" applyNumberFormat="1" applyFont="1" applyFill="1" applyBorder="1" applyAlignment="1">
      <alignment horizontal="right" vertical="center"/>
    </xf>
    <xf numFmtId="176" fontId="18" fillId="2" borderId="47" xfId="4" applyNumberFormat="1" applyFont="1" applyFill="1" applyBorder="1" applyAlignment="1">
      <alignment horizontal="right" vertical="center"/>
    </xf>
    <xf numFmtId="0" fontId="18" fillId="0" borderId="13" xfId="4" applyFont="1" applyBorder="1" applyAlignment="1">
      <alignment horizontal="distributed" vertical="center"/>
    </xf>
    <xf numFmtId="176" fontId="18" fillId="0" borderId="18" xfId="4" applyNumberFormat="1" applyFont="1" applyBorder="1" applyAlignment="1">
      <alignment horizontal="right" vertical="center"/>
    </xf>
    <xf numFmtId="176" fontId="18" fillId="2" borderId="18" xfId="4" applyNumberFormat="1" applyFont="1" applyFill="1" applyBorder="1" applyAlignment="1">
      <alignment horizontal="right" vertical="center"/>
    </xf>
    <xf numFmtId="178" fontId="18" fillId="2" borderId="19" xfId="4" applyNumberFormat="1" applyFont="1" applyFill="1" applyBorder="1" applyAlignment="1">
      <alignment horizontal="right" vertical="center"/>
    </xf>
    <xf numFmtId="176" fontId="16" fillId="0" borderId="0" xfId="4" applyNumberFormat="1" applyFont="1" applyBorder="1" applyAlignment="1">
      <alignment horizontal="right"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vertical="top" indent="1"/>
    </xf>
    <xf numFmtId="0" fontId="0" fillId="0" borderId="0" xfId="0" applyAlignment="1">
      <alignment horizontal="left" indent="3"/>
    </xf>
    <xf numFmtId="0" fontId="0" fillId="0" borderId="0" xfId="0" applyAlignment="1">
      <alignment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3" xfId="0" applyBorder="1" applyAlignment="1">
      <alignment horizontal="left" vertical="center" indent="1"/>
    </xf>
    <xf numFmtId="0" fontId="0" fillId="0" borderId="47" xfId="0" applyBorder="1" applyAlignment="1">
      <alignment horizontal="left" vertical="center" indent="1"/>
    </xf>
    <xf numFmtId="0" fontId="0" fillId="0" borderId="40" xfId="0" applyBorder="1" applyAlignment="1">
      <alignment horizontal="left" vertical="center" indent="1"/>
    </xf>
    <xf numFmtId="0" fontId="0" fillId="0" borderId="62" xfId="0" applyBorder="1" applyAlignment="1">
      <alignment horizontal="left" vertical="center" indent="1"/>
    </xf>
    <xf numFmtId="0" fontId="0" fillId="0" borderId="92" xfId="0" applyBorder="1" applyAlignment="1">
      <alignment horizontal="left" vertical="center" indent="2"/>
    </xf>
    <xf numFmtId="0" fontId="0" fillId="0" borderId="93" xfId="0" applyBorder="1" applyAlignment="1">
      <alignment horizontal="left" vertical="center" indent="2"/>
    </xf>
    <xf numFmtId="0" fontId="12" fillId="0" borderId="0" xfId="0" applyFont="1" applyAlignment="1">
      <alignment vertical="center"/>
    </xf>
    <xf numFmtId="0" fontId="36" fillId="0" borderId="0" xfId="1" applyFont="1" applyFill="1" applyAlignment="1">
      <alignment vertical="top"/>
    </xf>
    <xf numFmtId="0" fontId="36" fillId="0" borderId="0" xfId="1" applyFont="1" applyAlignment="1">
      <alignment vertical="top"/>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distributed" indent="10"/>
    </xf>
    <xf numFmtId="0" fontId="0" fillId="0" borderId="0" xfId="0" applyAlignment="1">
      <alignment horizontal="left" vertical="center" indent="1" shrinkToFit="1"/>
    </xf>
    <xf numFmtId="0" fontId="0" fillId="0" borderId="24" xfId="0" applyBorder="1" applyAlignment="1">
      <alignment horizontal="center" vertical="center"/>
    </xf>
    <xf numFmtId="0" fontId="0" fillId="0" borderId="40" xfId="0" applyBorder="1" applyAlignment="1">
      <alignment horizontal="left" vertical="center" indent="2"/>
    </xf>
    <xf numFmtId="0" fontId="0" fillId="0" borderId="62" xfId="0" applyBorder="1" applyAlignment="1">
      <alignment horizontal="left" vertical="center" indent="2"/>
    </xf>
    <xf numFmtId="0" fontId="0" fillId="0" borderId="10" xfId="0" applyBorder="1" applyAlignment="1">
      <alignment horizontal="left" vertical="center" indent="1"/>
    </xf>
    <xf numFmtId="0" fontId="0" fillId="0" borderId="45" xfId="0" applyBorder="1" applyAlignment="1">
      <alignment horizontal="left" vertical="center" indent="1"/>
    </xf>
    <xf numFmtId="0" fontId="0" fillId="0" borderId="40" xfId="0" applyBorder="1" applyAlignment="1">
      <alignment horizontal="right" vertical="center" indent="3"/>
    </xf>
    <xf numFmtId="0" fontId="0" fillId="0" borderId="62" xfId="0" applyBorder="1" applyAlignment="1">
      <alignment horizontal="right" vertical="center" indent="3"/>
    </xf>
    <xf numFmtId="0" fontId="0" fillId="0" borderId="13" xfId="0" applyBorder="1" applyAlignment="1">
      <alignment horizontal="left" vertical="center" indent="2"/>
    </xf>
    <xf numFmtId="0" fontId="0" fillId="0" borderId="47" xfId="0" applyBorder="1" applyAlignment="1">
      <alignment horizontal="left" vertical="center" indent="2"/>
    </xf>
    <xf numFmtId="0" fontId="0" fillId="0" borderId="13" xfId="0" applyBorder="1" applyAlignment="1">
      <alignment horizontal="left" vertical="center" indent="1"/>
    </xf>
    <xf numFmtId="0" fontId="0" fillId="0" borderId="47" xfId="0" applyBorder="1" applyAlignment="1">
      <alignment horizontal="left" vertical="center" indent="1"/>
    </xf>
    <xf numFmtId="0" fontId="0" fillId="0" borderId="40" xfId="0" applyBorder="1" applyAlignment="1">
      <alignment vertical="center"/>
    </xf>
    <xf numFmtId="0" fontId="0" fillId="0" borderId="62" xfId="0" applyBorder="1" applyAlignment="1">
      <alignment vertical="center"/>
    </xf>
    <xf numFmtId="0" fontId="0" fillId="0" borderId="10" xfId="0" applyBorder="1" applyAlignment="1">
      <alignment vertical="center" wrapText="1"/>
    </xf>
    <xf numFmtId="0" fontId="0" fillId="0" borderId="45" xfId="0" applyBorder="1" applyAlignment="1">
      <alignment vertical="center" wrapText="1"/>
    </xf>
    <xf numFmtId="0" fontId="0" fillId="0" borderId="13" xfId="0" applyBorder="1" applyAlignment="1">
      <alignment vertical="center" wrapText="1"/>
    </xf>
    <xf numFmtId="0" fontId="0" fillId="0" borderId="47" xfId="0" applyBorder="1" applyAlignment="1">
      <alignment vertical="center" wrapText="1"/>
    </xf>
    <xf numFmtId="0" fontId="0" fillId="0" borderId="40" xfId="0" applyBorder="1" applyAlignment="1">
      <alignment vertical="center" wrapText="1"/>
    </xf>
    <xf numFmtId="0" fontId="0" fillId="0" borderId="62" xfId="0" applyBorder="1" applyAlignment="1">
      <alignment vertical="center" wrapText="1"/>
    </xf>
    <xf numFmtId="0" fontId="0" fillId="0" borderId="10" xfId="0" applyBorder="1" applyAlignment="1">
      <alignment vertical="center"/>
    </xf>
    <xf numFmtId="0" fontId="0" fillId="0" borderId="45" xfId="0" applyBorder="1" applyAlignment="1">
      <alignment vertical="center"/>
    </xf>
    <xf numFmtId="0" fontId="0" fillId="0" borderId="10" xfId="0" applyBorder="1" applyAlignment="1">
      <alignment horizontal="left" vertical="center"/>
    </xf>
    <xf numFmtId="0" fontId="0" fillId="0" borderId="45" xfId="0" applyBorder="1" applyAlignment="1">
      <alignment horizontal="left" vertical="center"/>
    </xf>
    <xf numFmtId="0" fontId="0" fillId="0" borderId="40" xfId="0" applyBorder="1" applyAlignment="1">
      <alignment horizontal="left" vertical="center" indent="1"/>
    </xf>
    <xf numFmtId="0" fontId="0" fillId="0" borderId="62" xfId="0" applyBorder="1" applyAlignment="1">
      <alignment horizontal="left" vertical="center" indent="1"/>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vertical="center" wrapText="1"/>
    </xf>
    <xf numFmtId="0" fontId="0" fillId="0" borderId="24" xfId="0" applyBorder="1" applyAlignment="1">
      <alignment horizontal="left" vertical="center" wrapText="1"/>
    </xf>
    <xf numFmtId="0" fontId="0" fillId="0" borderId="41" xfId="0" applyBorder="1" applyAlignment="1">
      <alignment horizontal="left" vertical="center" wrapText="1"/>
    </xf>
    <xf numFmtId="0" fontId="0" fillId="0" borderId="13" xfId="0" applyBorder="1" applyAlignment="1">
      <alignment horizontal="left" vertical="center"/>
    </xf>
    <xf numFmtId="0" fontId="0" fillId="0" borderId="47" xfId="0" applyBorder="1" applyAlignment="1">
      <alignment horizontal="left" vertical="center"/>
    </xf>
    <xf numFmtId="0" fontId="0" fillId="0" borderId="41" xfId="0" applyBorder="1" applyAlignment="1">
      <alignment horizontal="center" vertical="center"/>
    </xf>
    <xf numFmtId="0" fontId="0" fillId="0" borderId="94" xfId="0" applyBorder="1" applyAlignment="1">
      <alignment horizontal="left" vertical="center" wrapText="1"/>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91" xfId="0" applyBorder="1" applyAlignment="1">
      <alignment horizontal="center" vertical="center"/>
    </xf>
    <xf numFmtId="0" fontId="36" fillId="0" borderId="0" xfId="1" applyFont="1" applyAlignment="1">
      <alignment horizontal="center" vertical="top"/>
    </xf>
    <xf numFmtId="0" fontId="2" fillId="0" borderId="0" xfId="1" applyFont="1" applyBorder="1" applyAlignment="1">
      <alignment horizontal="right"/>
    </xf>
    <xf numFmtId="0" fontId="1" fillId="0" borderId="2" xfId="1" applyBorder="1" applyAlignment="1">
      <alignment horizontal="right"/>
    </xf>
    <xf numFmtId="0" fontId="1" fillId="0" borderId="3" xfId="1" applyBorder="1" applyAlignment="1">
      <alignment horizontal="right"/>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5" fillId="0" borderId="14" xfId="1" applyFont="1" applyBorder="1" applyAlignment="1">
      <alignment horizontal="center" vertical="center"/>
    </xf>
    <xf numFmtId="0" fontId="5" fillId="0" borderId="4" xfId="1" applyFont="1" applyBorder="1" applyAlignment="1">
      <alignment horizontal="center" vertical="center"/>
    </xf>
    <xf numFmtId="0" fontId="5" fillId="0" borderId="11" xfId="1" applyFont="1" applyBorder="1" applyAlignment="1">
      <alignment horizontal="center" vertical="center"/>
    </xf>
    <xf numFmtId="0" fontId="5" fillId="0" borderId="18"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12"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textRotation="255"/>
    </xf>
    <xf numFmtId="0" fontId="5" fillId="0" borderId="26" xfId="1" applyFont="1" applyBorder="1" applyAlignment="1">
      <alignment horizontal="center" vertical="center" textRotation="255"/>
    </xf>
    <xf numFmtId="0" fontId="1" fillId="0" borderId="21" xfId="1" applyBorder="1" applyAlignment="1">
      <alignment horizontal="center"/>
    </xf>
    <xf numFmtId="0" fontId="1" fillId="0" borderId="22" xfId="1" applyBorder="1" applyAlignment="1">
      <alignment horizontal="center"/>
    </xf>
    <xf numFmtId="0" fontId="1" fillId="0" borderId="24" xfId="1" applyBorder="1" applyAlignment="1">
      <alignment horizontal="center"/>
    </xf>
    <xf numFmtId="0" fontId="1" fillId="0" borderId="25" xfId="1" applyBorder="1" applyAlignment="1">
      <alignment horizontal="center"/>
    </xf>
    <xf numFmtId="0" fontId="1" fillId="0" borderId="24" xfId="1" applyFill="1" applyBorder="1" applyAlignment="1">
      <alignment horizontal="center"/>
    </xf>
    <xf numFmtId="0" fontId="1" fillId="0" borderId="25" xfId="1" applyFill="1" applyBorder="1" applyAlignment="1">
      <alignment horizontal="center"/>
    </xf>
    <xf numFmtId="0" fontId="5" fillId="0" borderId="27" xfId="1" applyFont="1" applyBorder="1" applyAlignment="1">
      <alignment horizontal="center" vertical="center" textRotation="255"/>
    </xf>
    <xf numFmtId="0" fontId="1" fillId="0" borderId="2" xfId="1" applyFont="1" applyBorder="1" applyAlignment="1">
      <alignment horizontal="right" vertical="center"/>
    </xf>
    <xf numFmtId="0" fontId="1" fillId="0" borderId="3" xfId="1" applyFont="1" applyBorder="1" applyAlignment="1">
      <alignment horizontal="right" vertical="center"/>
    </xf>
    <xf numFmtId="0" fontId="1" fillId="0" borderId="28" xfId="1" applyFont="1" applyBorder="1" applyAlignment="1">
      <alignment horizontal="center"/>
    </xf>
    <xf numFmtId="0" fontId="1" fillId="0" borderId="29" xfId="1" applyFont="1" applyBorder="1" applyAlignment="1">
      <alignment horizontal="center"/>
    </xf>
    <xf numFmtId="0" fontId="1" fillId="0" borderId="24" xfId="1" applyFont="1" applyBorder="1" applyAlignment="1">
      <alignment horizontal="center"/>
    </xf>
    <xf numFmtId="0" fontId="1" fillId="0" borderId="25" xfId="1" applyFont="1" applyBorder="1" applyAlignment="1">
      <alignment horizontal="center"/>
    </xf>
    <xf numFmtId="0" fontId="1" fillId="0" borderId="2" xfId="1" applyFont="1" applyBorder="1" applyAlignment="1">
      <alignment horizontal="right"/>
    </xf>
    <xf numFmtId="0" fontId="1" fillId="0" borderId="3" xfId="1" applyFont="1" applyBorder="1" applyAlignment="1">
      <alignment horizontal="right"/>
    </xf>
    <xf numFmtId="0" fontId="1" fillId="0" borderId="8" xfId="1" applyFont="1" applyBorder="1" applyAlignment="1">
      <alignment horizontal="left"/>
    </xf>
    <xf numFmtId="0" fontId="1" fillId="0" borderId="0" xfId="1" applyFont="1" applyBorder="1" applyAlignment="1">
      <alignment horizontal="left"/>
    </xf>
    <xf numFmtId="0" fontId="1" fillId="0" borderId="14" xfId="1" applyFont="1" applyBorder="1" applyAlignment="1">
      <alignment horizontal="left"/>
    </xf>
    <xf numFmtId="0" fontId="1" fillId="0" borderId="15" xfId="1" applyFont="1" applyBorder="1" applyAlignment="1">
      <alignment horizontal="left"/>
    </xf>
    <xf numFmtId="0" fontId="10" fillId="0" borderId="28" xfId="1" applyFont="1" applyBorder="1" applyAlignment="1">
      <alignment horizontal="center"/>
    </xf>
    <xf numFmtId="49" fontId="7" fillId="0" borderId="21" xfId="1" applyNumberFormat="1" applyFont="1" applyBorder="1" applyAlignment="1">
      <alignment horizontal="center"/>
    </xf>
    <xf numFmtId="49" fontId="7" fillId="0" borderId="22" xfId="1" applyNumberFormat="1" applyFont="1" applyBorder="1" applyAlignment="1">
      <alignment horizontal="center"/>
    </xf>
    <xf numFmtId="49" fontId="7" fillId="0" borderId="21" xfId="1" applyNumberFormat="1" applyFont="1" applyBorder="1" applyAlignment="1">
      <alignment horizontal="center" shrinkToFit="1"/>
    </xf>
    <xf numFmtId="49" fontId="7" fillId="0" borderId="22" xfId="1" applyNumberFormat="1" applyFont="1" applyBorder="1" applyAlignment="1">
      <alignment horizontal="center" shrinkToFit="1"/>
    </xf>
    <xf numFmtId="0" fontId="36" fillId="0" borderId="0" xfId="1" applyFont="1" applyBorder="1" applyAlignment="1">
      <alignment horizontal="center" vertical="top"/>
    </xf>
    <xf numFmtId="0" fontId="16" fillId="0" borderId="4" xfId="1" applyFont="1" applyFill="1" applyBorder="1" applyAlignment="1">
      <alignment horizontal="center" vertical="center" shrinkToFit="1"/>
    </xf>
    <xf numFmtId="0" fontId="16" fillId="0" borderId="7" xfId="1" applyFont="1" applyFill="1" applyBorder="1" applyAlignment="1">
      <alignment horizontal="center" vertical="center" shrinkToFit="1"/>
    </xf>
    <xf numFmtId="0" fontId="16" fillId="0" borderId="30" xfId="1" applyFont="1" applyFill="1" applyBorder="1" applyAlignment="1">
      <alignment horizontal="left" vertical="center" wrapText="1"/>
    </xf>
    <xf numFmtId="0" fontId="16" fillId="0" borderId="31" xfId="1" applyFont="1" applyFill="1" applyBorder="1" applyAlignment="1">
      <alignment horizontal="left" vertical="center"/>
    </xf>
    <xf numFmtId="0" fontId="16" fillId="0" borderId="32" xfId="1" applyFont="1" applyFill="1" applyBorder="1" applyAlignment="1">
      <alignment horizontal="left" vertical="center"/>
    </xf>
    <xf numFmtId="0" fontId="16" fillId="0" borderId="35" xfId="1" applyFont="1" applyFill="1" applyBorder="1" applyAlignment="1">
      <alignment horizontal="left" vertical="center"/>
    </xf>
    <xf numFmtId="0" fontId="16" fillId="0" borderId="36" xfId="1" applyFont="1" applyFill="1" applyBorder="1" applyAlignment="1">
      <alignment horizontal="left" vertical="center"/>
    </xf>
    <xf numFmtId="0" fontId="16" fillId="0" borderId="37" xfId="1" applyFont="1" applyFill="1" applyBorder="1" applyAlignment="1">
      <alignment horizontal="left" vertical="center"/>
    </xf>
    <xf numFmtId="0" fontId="16" fillId="0" borderId="33" xfId="1" applyFont="1" applyFill="1" applyBorder="1" applyAlignment="1">
      <alignment horizontal="center" vertical="center" shrinkToFit="1"/>
    </xf>
    <xf numFmtId="0" fontId="16" fillId="0" borderId="34"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18" fillId="0" borderId="0" xfId="1" applyFont="1" applyFill="1" applyBorder="1" applyAlignment="1">
      <alignment horizontal="distributed" vertical="center"/>
    </xf>
    <xf numFmtId="0" fontId="7" fillId="0" borderId="0" xfId="1" applyFont="1" applyFill="1" applyBorder="1" applyAlignment="1">
      <alignment horizontal="distributed" vertical="center"/>
    </xf>
    <xf numFmtId="0" fontId="16" fillId="0" borderId="43" xfId="1" applyFont="1" applyFill="1" applyBorder="1" applyAlignment="1">
      <alignment horizontal="center" vertical="center" textRotation="255"/>
    </xf>
    <xf numFmtId="0" fontId="1" fillId="0" borderId="20" xfId="1" applyFill="1" applyBorder="1" applyAlignment="1">
      <alignment horizontal="center" vertical="center" textRotation="255"/>
    </xf>
    <xf numFmtId="0" fontId="1" fillId="0" borderId="39" xfId="1" applyFill="1" applyBorder="1" applyAlignment="1">
      <alignment horizontal="center" vertical="center" textRotation="255"/>
    </xf>
    <xf numFmtId="0" fontId="16" fillId="0" borderId="10" xfId="1" applyFont="1" applyFill="1" applyBorder="1" applyAlignment="1">
      <alignment vertical="center"/>
    </xf>
    <xf numFmtId="0" fontId="16" fillId="0" borderId="44" xfId="1" applyFont="1" applyFill="1" applyBorder="1" applyAlignment="1">
      <alignment vertical="center"/>
    </xf>
    <xf numFmtId="0" fontId="18" fillId="0" borderId="52" xfId="1" applyFont="1" applyFill="1" applyBorder="1" applyAlignment="1">
      <alignment horizontal="distributed" vertical="center"/>
    </xf>
    <xf numFmtId="0" fontId="7" fillId="0" borderId="52" xfId="1" applyFont="1" applyFill="1" applyBorder="1" applyAlignment="1">
      <alignment horizontal="distributed" vertical="center"/>
    </xf>
    <xf numFmtId="0" fontId="18" fillId="0" borderId="57" xfId="1" applyFont="1" applyFill="1" applyBorder="1" applyAlignment="1">
      <alignment horizontal="distributed" vertical="center"/>
    </xf>
    <xf numFmtId="0" fontId="7" fillId="0" borderId="57" xfId="1" applyFont="1" applyFill="1" applyBorder="1" applyAlignment="1">
      <alignment horizontal="distributed" vertical="center"/>
    </xf>
    <xf numFmtId="0" fontId="16" fillId="0" borderId="63" xfId="1" applyFont="1" applyFill="1" applyBorder="1" applyAlignment="1">
      <alignment horizontal="center" vertical="center"/>
    </xf>
    <xf numFmtId="0" fontId="16" fillId="0" borderId="64"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38" xfId="1" applyFont="1" applyFill="1" applyBorder="1" applyAlignment="1">
      <alignment horizontal="center" vertical="center"/>
    </xf>
    <xf numFmtId="0" fontId="16" fillId="0" borderId="20" xfId="1" applyFont="1" applyFill="1" applyBorder="1" applyAlignment="1">
      <alignment horizontal="center" vertical="center" textRotation="255"/>
    </xf>
    <xf numFmtId="0" fontId="16" fillId="0" borderId="26" xfId="1" applyFont="1" applyFill="1" applyBorder="1" applyAlignment="1">
      <alignment horizontal="center" vertical="center" textRotation="255"/>
    </xf>
    <xf numFmtId="0" fontId="16" fillId="0" borderId="10" xfId="1" applyFont="1" applyFill="1" applyBorder="1" applyAlignment="1">
      <alignment horizontal="center" vertical="center"/>
    </xf>
    <xf numFmtId="0" fontId="16" fillId="0" borderId="44" xfId="1" applyFont="1" applyFill="1" applyBorder="1" applyAlignment="1">
      <alignment horizontal="center" vertical="center"/>
    </xf>
    <xf numFmtId="0" fontId="16" fillId="0" borderId="45" xfId="1" applyFont="1" applyFill="1" applyBorder="1" applyAlignment="1">
      <alignment horizontal="center" vertical="center"/>
    </xf>
    <xf numFmtId="0" fontId="16" fillId="0" borderId="13" xfId="1" applyFont="1" applyFill="1" applyBorder="1" applyAlignment="1">
      <alignment horizontal="center" vertical="center"/>
    </xf>
    <xf numFmtId="0" fontId="1" fillId="0" borderId="0" xfId="1" applyFill="1" applyBorder="1" applyAlignment="1">
      <alignment horizontal="center" vertical="center"/>
    </xf>
    <xf numFmtId="0" fontId="1" fillId="0" borderId="47" xfId="1" applyFill="1" applyBorder="1" applyAlignment="1">
      <alignment horizontal="center" vertical="center"/>
    </xf>
    <xf numFmtId="0" fontId="16" fillId="0" borderId="58" xfId="1" applyFont="1" applyFill="1" applyBorder="1" applyAlignment="1">
      <alignment horizontal="center" vertical="center"/>
    </xf>
    <xf numFmtId="0" fontId="1" fillId="0" borderId="57" xfId="1" applyFill="1" applyBorder="1" applyAlignment="1">
      <alignment horizontal="center" vertical="center"/>
    </xf>
    <xf numFmtId="0" fontId="1" fillId="0" borderId="49" xfId="1" applyFill="1" applyBorder="1" applyAlignment="1">
      <alignment horizontal="center" vertical="center"/>
    </xf>
    <xf numFmtId="0" fontId="16" fillId="0" borderId="51" xfId="1" applyFont="1" applyFill="1" applyBorder="1" applyAlignment="1">
      <alignment horizontal="center" vertical="center"/>
    </xf>
    <xf numFmtId="0" fontId="1" fillId="0" borderId="52" xfId="1" applyFill="1" applyBorder="1" applyAlignment="1">
      <alignment horizontal="center" vertical="center"/>
    </xf>
    <xf numFmtId="0" fontId="1" fillId="0" borderId="53" xfId="1" applyFill="1" applyBorder="1" applyAlignment="1">
      <alignment horizontal="center" vertical="center"/>
    </xf>
    <xf numFmtId="0" fontId="16" fillId="0" borderId="17" xfId="1" applyFont="1" applyFill="1" applyBorder="1" applyAlignment="1">
      <alignment horizontal="center" vertical="center"/>
    </xf>
    <xf numFmtId="0" fontId="1" fillId="0" borderId="15" xfId="1" applyFill="1" applyBorder="1" applyAlignment="1">
      <alignment horizontal="center" vertical="center"/>
    </xf>
    <xf numFmtId="0" fontId="1" fillId="0" borderId="65" xfId="1" applyFill="1" applyBorder="1" applyAlignment="1">
      <alignment horizontal="center" vertical="center"/>
    </xf>
    <xf numFmtId="0" fontId="16" fillId="0" borderId="28" xfId="1" applyFont="1" applyFill="1" applyBorder="1" applyAlignment="1">
      <alignment horizontal="center" vertical="center" shrinkToFit="1"/>
    </xf>
    <xf numFmtId="0" fontId="16" fillId="0" borderId="29" xfId="1" applyFont="1" applyFill="1" applyBorder="1" applyAlignment="1">
      <alignment horizontal="center" vertical="center" shrinkToFit="1"/>
    </xf>
    <xf numFmtId="0" fontId="16" fillId="0" borderId="66" xfId="1" applyFont="1" applyFill="1" applyBorder="1" applyAlignment="1">
      <alignment horizontal="center" vertical="center" shrinkToFit="1"/>
    </xf>
    <xf numFmtId="0" fontId="16" fillId="0" borderId="38" xfId="1" applyFont="1" applyFill="1" applyBorder="1" applyAlignment="1">
      <alignment horizontal="center" vertical="center"/>
    </xf>
    <xf numFmtId="0" fontId="16" fillId="0" borderId="10" xfId="1" applyFont="1" applyFill="1" applyBorder="1" applyAlignment="1">
      <alignment horizontal="left" vertical="center"/>
    </xf>
    <xf numFmtId="0" fontId="16" fillId="0" borderId="44" xfId="1" applyFont="1" applyFill="1" applyBorder="1" applyAlignment="1">
      <alignment horizontal="left" vertical="center"/>
    </xf>
    <xf numFmtId="0" fontId="16" fillId="0" borderId="0" xfId="1" applyFont="1" applyFill="1" applyBorder="1" applyAlignment="1">
      <alignment horizontal="distributed" vertical="center"/>
    </xf>
    <xf numFmtId="0" fontId="16" fillId="0" borderId="52" xfId="1" applyFont="1" applyFill="1" applyBorder="1" applyAlignment="1">
      <alignment horizontal="distributed" vertical="center"/>
    </xf>
    <xf numFmtId="0" fontId="1" fillId="0" borderId="64" xfId="1" applyFill="1" applyBorder="1" applyAlignment="1">
      <alignment horizontal="center" vertical="center"/>
    </xf>
    <xf numFmtId="0" fontId="1" fillId="0" borderId="38" xfId="1" applyFill="1" applyBorder="1" applyAlignment="1">
      <alignment horizontal="center" vertical="center"/>
    </xf>
    <xf numFmtId="0" fontId="1" fillId="0" borderId="44" xfId="1" applyFill="1" applyBorder="1" applyAlignment="1">
      <alignment horizontal="center" vertical="center"/>
    </xf>
    <xf numFmtId="0" fontId="1" fillId="0" borderId="45" xfId="1" applyFill="1" applyBorder="1" applyAlignment="1">
      <alignment horizontal="center" vertical="center"/>
    </xf>
    <xf numFmtId="0" fontId="16" fillId="0" borderId="41" xfId="1" applyFont="1" applyFill="1" applyBorder="1" applyAlignment="1">
      <alignment horizontal="center" vertical="center" shrinkToFit="1"/>
    </xf>
    <xf numFmtId="0" fontId="16" fillId="0" borderId="42" xfId="1" applyFont="1" applyFill="1" applyBorder="1" applyAlignment="1">
      <alignment horizontal="center" vertical="center" shrinkToFit="1"/>
    </xf>
    <xf numFmtId="0" fontId="20" fillId="0" borderId="5" xfId="1" applyFont="1" applyFill="1" applyBorder="1" applyAlignment="1">
      <alignment horizontal="center" vertical="center" wrapText="1" shrinkToFit="1"/>
    </xf>
    <xf numFmtId="0" fontId="20" fillId="0" borderId="40" xfId="1" applyFont="1" applyFill="1" applyBorder="1" applyAlignment="1">
      <alignment horizontal="center" vertical="center" shrinkToFit="1"/>
    </xf>
    <xf numFmtId="0" fontId="16" fillId="0" borderId="40" xfId="1" applyFont="1" applyFill="1" applyBorder="1" applyAlignment="1">
      <alignment horizontal="center" vertical="center" shrinkToFit="1"/>
    </xf>
    <xf numFmtId="0" fontId="22" fillId="0" borderId="0" xfId="1" applyFont="1" applyFill="1" applyBorder="1" applyAlignment="1">
      <alignment horizontal="distributed" vertical="center"/>
    </xf>
    <xf numFmtId="0" fontId="22" fillId="0" borderId="0" xfId="1" applyFont="1" applyFill="1" applyBorder="1" applyAlignment="1">
      <alignment horizontal="distributed"/>
    </xf>
    <xf numFmtId="0" fontId="22" fillId="0" borderId="52" xfId="1" applyFont="1" applyFill="1" applyBorder="1" applyAlignment="1">
      <alignment horizontal="distributed" vertical="center"/>
    </xf>
    <xf numFmtId="0" fontId="17" fillId="0" borderId="0" xfId="1" applyFont="1" applyFill="1" applyBorder="1" applyAlignment="1">
      <alignment horizontal="distributed" vertical="center"/>
    </xf>
    <xf numFmtId="0" fontId="22" fillId="0" borderId="57" xfId="1" applyFont="1" applyFill="1" applyBorder="1" applyAlignment="1">
      <alignment horizontal="distributed" vertical="center"/>
    </xf>
    <xf numFmtId="0" fontId="16" fillId="0" borderId="0" xfId="1" applyFont="1" applyFill="1" applyBorder="1" applyAlignment="1">
      <alignment horizontal="distributed"/>
    </xf>
    <xf numFmtId="0" fontId="16" fillId="0" borderId="40" xfId="1" applyFont="1" applyFill="1" applyBorder="1" applyAlignment="1">
      <alignment horizontal="left"/>
    </xf>
    <xf numFmtId="0" fontId="16" fillId="0" borderId="61" xfId="1" applyFont="1" applyFill="1" applyBorder="1" applyAlignment="1">
      <alignment horizontal="left"/>
    </xf>
    <xf numFmtId="0" fontId="17" fillId="0" borderId="10" xfId="1" applyFont="1" applyFill="1" applyBorder="1" applyAlignment="1">
      <alignment horizontal="left" vertical="center"/>
    </xf>
    <xf numFmtId="0" fontId="19" fillId="0" borderId="44" xfId="1" applyFont="1" applyFill="1" applyBorder="1" applyAlignment="1">
      <alignment horizontal="left" vertical="center"/>
    </xf>
    <xf numFmtId="0" fontId="18" fillId="0" borderId="4" xfId="1" applyFont="1" applyFill="1" applyBorder="1" applyAlignment="1">
      <alignment horizontal="center" vertical="center" shrinkToFit="1"/>
    </xf>
    <xf numFmtId="0" fontId="18" fillId="0" borderId="41" xfId="1" applyFont="1" applyFill="1" applyBorder="1" applyAlignment="1">
      <alignment horizontal="center" vertical="center" shrinkToFit="1"/>
    </xf>
    <xf numFmtId="0" fontId="18" fillId="0" borderId="7" xfId="1" applyFont="1" applyFill="1" applyBorder="1" applyAlignment="1">
      <alignment horizontal="center" vertical="center" shrinkToFit="1"/>
    </xf>
    <xf numFmtId="0" fontId="18" fillId="0" borderId="42" xfId="1" applyFont="1" applyFill="1" applyBorder="1" applyAlignment="1">
      <alignment horizontal="center" vertical="center" shrinkToFit="1"/>
    </xf>
    <xf numFmtId="0" fontId="25" fillId="0" borderId="4" xfId="1" applyFont="1" applyFill="1" applyBorder="1" applyAlignment="1">
      <alignment horizontal="center" wrapText="1" shrinkToFit="1"/>
    </xf>
    <xf numFmtId="0" fontId="25" fillId="0" borderId="41" xfId="1" applyFont="1" applyFill="1" applyBorder="1" applyAlignment="1">
      <alignment horizontal="center" shrinkToFit="1"/>
    </xf>
    <xf numFmtId="0" fontId="18" fillId="0" borderId="5" xfId="1" applyFont="1" applyFill="1" applyBorder="1" applyAlignment="1">
      <alignment horizontal="center" vertical="center" shrinkToFit="1"/>
    </xf>
    <xf numFmtId="0" fontId="18" fillId="0" borderId="40" xfId="1" applyFont="1" applyFill="1" applyBorder="1" applyAlignment="1">
      <alignment horizontal="center" vertical="center" shrinkToFit="1"/>
    </xf>
    <xf numFmtId="0" fontId="16" fillId="0" borderId="51" xfId="1" applyFont="1" applyFill="1" applyBorder="1" applyAlignment="1">
      <alignment horizontal="left"/>
    </xf>
    <xf numFmtId="0" fontId="16" fillId="0" borderId="52" xfId="1" applyFont="1" applyFill="1" applyBorder="1" applyAlignment="1">
      <alignment horizontal="left"/>
    </xf>
    <xf numFmtId="0" fontId="16" fillId="0" borderId="13" xfId="1" applyFont="1" applyFill="1" applyBorder="1" applyAlignment="1">
      <alignment horizontal="left"/>
    </xf>
    <xf numFmtId="0" fontId="16" fillId="0" borderId="0" xfId="1" applyFont="1" applyFill="1" applyBorder="1" applyAlignment="1">
      <alignment horizontal="left"/>
    </xf>
    <xf numFmtId="0" fontId="16" fillId="0" borderId="58" xfId="1" applyFont="1" applyFill="1" applyBorder="1" applyAlignment="1">
      <alignment horizontal="left"/>
    </xf>
    <xf numFmtId="0" fontId="16" fillId="0" borderId="57" xfId="1" applyFont="1" applyFill="1" applyBorder="1" applyAlignment="1">
      <alignment horizontal="left"/>
    </xf>
    <xf numFmtId="0" fontId="22" fillId="0" borderId="10" xfId="1" applyFont="1" applyFill="1" applyBorder="1" applyAlignment="1">
      <alignment horizontal="left" vertical="center"/>
    </xf>
    <xf numFmtId="0" fontId="26" fillId="0" borderId="44" xfId="1" applyFont="1" applyFill="1" applyBorder="1" applyAlignment="1">
      <alignment horizontal="left" vertical="center"/>
    </xf>
    <xf numFmtId="0" fontId="16" fillId="0" borderId="51" xfId="1" applyFont="1" applyFill="1" applyBorder="1" applyAlignment="1">
      <alignment horizontal="left" vertical="center"/>
    </xf>
    <xf numFmtId="0" fontId="16" fillId="0" borderId="52" xfId="1" applyFont="1" applyFill="1" applyBorder="1" applyAlignment="1">
      <alignment horizontal="left" vertical="center"/>
    </xf>
    <xf numFmtId="0" fontId="16" fillId="0" borderId="13" xfId="1" applyFont="1" applyFill="1" applyBorder="1" applyAlignment="1">
      <alignment horizontal="left" vertical="center"/>
    </xf>
    <xf numFmtId="0" fontId="16" fillId="0" borderId="0" xfId="1" applyFont="1" applyFill="1" applyBorder="1" applyAlignment="1">
      <alignment horizontal="left" vertical="center"/>
    </xf>
    <xf numFmtId="0" fontId="16" fillId="0" borderId="58" xfId="1" applyFont="1" applyFill="1" applyBorder="1" applyAlignment="1">
      <alignment horizontal="left" vertical="center"/>
    </xf>
    <xf numFmtId="0" fontId="16" fillId="0" borderId="57" xfId="1" applyFont="1" applyFill="1" applyBorder="1" applyAlignment="1">
      <alignment horizontal="left" vertical="center"/>
    </xf>
    <xf numFmtId="0" fontId="16" fillId="0" borderId="40" xfId="1" applyFont="1" applyFill="1" applyBorder="1" applyAlignment="1">
      <alignment horizontal="left" vertical="center"/>
    </xf>
    <xf numFmtId="0" fontId="16" fillId="0" borderId="61" xfId="1" applyFont="1" applyFill="1" applyBorder="1" applyAlignment="1">
      <alignment horizontal="left" vertical="center"/>
    </xf>
    <xf numFmtId="0" fontId="5" fillId="0" borderId="13" xfId="1" applyFont="1" applyBorder="1" applyAlignment="1">
      <alignment horizontal="center" vertical="center"/>
    </xf>
    <xf numFmtId="0" fontId="5" fillId="0" borderId="17" xfId="1" applyFont="1" applyBorder="1" applyAlignment="1">
      <alignment horizontal="center" vertical="center"/>
    </xf>
    <xf numFmtId="0" fontId="1" fillId="0" borderId="29" xfId="1" applyBorder="1" applyAlignment="1">
      <alignment horizontal="center"/>
    </xf>
    <xf numFmtId="0" fontId="1" fillId="0" borderId="28" xfId="1" applyBorder="1" applyAlignment="1">
      <alignment horizontal="center"/>
    </xf>
    <xf numFmtId="0" fontId="2" fillId="0" borderId="15" xfId="1" applyFont="1" applyBorder="1" applyAlignment="1">
      <alignment horizontal="right"/>
    </xf>
    <xf numFmtId="0" fontId="1" fillId="0" borderId="33" xfId="1" applyBorder="1" applyAlignment="1">
      <alignment horizontal="center"/>
    </xf>
    <xf numFmtId="0" fontId="1" fillId="0" borderId="69" xfId="1" applyBorder="1" applyAlignment="1">
      <alignment horizontal="center"/>
    </xf>
    <xf numFmtId="0" fontId="8" fillId="0" borderId="15" xfId="1" applyFont="1" applyBorder="1" applyAlignment="1">
      <alignment horizontal="left"/>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5" fillId="0" borderId="15" xfId="1" applyFont="1" applyBorder="1" applyAlignment="1">
      <alignment horizontal="center" vertical="center"/>
    </xf>
    <xf numFmtId="0" fontId="36" fillId="0" borderId="0" xfId="1" applyFont="1" applyFill="1" applyAlignment="1">
      <alignment horizontal="center" vertical="top"/>
    </xf>
    <xf numFmtId="49" fontId="32" fillId="0" borderId="43" xfId="1" applyNumberFormat="1" applyFont="1" applyFill="1" applyBorder="1" applyAlignment="1">
      <alignment horizontal="center" vertical="center" textRotation="255"/>
    </xf>
    <xf numFmtId="49" fontId="32" fillId="0" borderId="20" xfId="1" applyNumberFormat="1" applyFont="1" applyFill="1" applyBorder="1" applyAlignment="1">
      <alignment horizontal="center" vertical="center" textRotation="255"/>
    </xf>
    <xf numFmtId="49" fontId="32" fillId="0" borderId="39" xfId="1" applyNumberFormat="1" applyFont="1" applyFill="1" applyBorder="1" applyAlignment="1">
      <alignment horizontal="center" vertical="center" textRotation="255"/>
    </xf>
    <xf numFmtId="0" fontId="16" fillId="0" borderId="46" xfId="1" applyFont="1" applyFill="1" applyBorder="1" applyAlignment="1">
      <alignment horizontal="center" vertical="center" textRotation="255"/>
    </xf>
    <xf numFmtId="0" fontId="16" fillId="0" borderId="11"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 fillId="0" borderId="26" xfId="1" applyFill="1" applyBorder="1" applyAlignment="1">
      <alignment horizontal="center" vertical="center" textRotation="255"/>
    </xf>
    <xf numFmtId="0" fontId="16" fillId="0" borderId="18" xfId="1" applyFont="1" applyFill="1" applyBorder="1" applyAlignment="1">
      <alignment horizontal="center" vertical="center" textRotation="255"/>
    </xf>
    <xf numFmtId="0" fontId="30" fillId="0" borderId="0" xfId="1" applyFont="1" applyFill="1" applyAlignment="1">
      <alignment horizontal="center" vertical="top"/>
    </xf>
    <xf numFmtId="0" fontId="16" fillId="0" borderId="33"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69" xfId="1" applyFont="1" applyFill="1" applyBorder="1" applyAlignment="1">
      <alignment horizontal="center" vertical="center"/>
    </xf>
    <xf numFmtId="0" fontId="16" fillId="0" borderId="25" xfId="1" applyFont="1" applyFill="1" applyBorder="1" applyAlignment="1">
      <alignment horizontal="center" vertical="center"/>
    </xf>
    <xf numFmtId="0" fontId="16" fillId="0" borderId="43" xfId="1" applyFont="1" applyBorder="1" applyAlignment="1">
      <alignment horizontal="center" vertical="center" textRotation="255"/>
    </xf>
    <xf numFmtId="0" fontId="16" fillId="0" borderId="20" xfId="1" applyFont="1" applyBorder="1" applyAlignment="1">
      <alignment horizontal="center" vertical="center" textRotation="255"/>
    </xf>
    <xf numFmtId="0" fontId="1" fillId="0" borderId="20" xfId="1" applyBorder="1" applyAlignment="1">
      <alignment horizontal="center" vertical="center" textRotation="255"/>
    </xf>
    <xf numFmtId="0" fontId="1" fillId="0" borderId="39" xfId="1" applyBorder="1" applyAlignment="1">
      <alignment horizontal="center" vertical="center" textRotation="255"/>
    </xf>
    <xf numFmtId="0" fontId="16" fillId="0" borderId="46" xfId="1" applyFont="1" applyBorder="1" applyAlignment="1">
      <alignment horizontal="center" vertical="center" textRotation="255"/>
    </xf>
    <xf numFmtId="0" fontId="16" fillId="0" borderId="11" xfId="1" applyFont="1" applyBorder="1" applyAlignment="1">
      <alignment horizontal="center" vertical="center" textRotation="255"/>
    </xf>
    <xf numFmtId="0" fontId="16" fillId="0" borderId="41" xfId="1" applyFont="1" applyBorder="1" applyAlignment="1">
      <alignment horizontal="center" vertical="center" textRotation="255"/>
    </xf>
    <xf numFmtId="0" fontId="1" fillId="0" borderId="26" xfId="1" applyBorder="1" applyAlignment="1">
      <alignment horizontal="center" vertical="center" textRotation="255"/>
    </xf>
    <xf numFmtId="0" fontId="16" fillId="0" borderId="18" xfId="1" applyFont="1" applyBorder="1" applyAlignment="1">
      <alignment horizontal="center" vertical="center" textRotation="255"/>
    </xf>
    <xf numFmtId="0" fontId="30" fillId="0" borderId="0" xfId="1" applyFont="1" applyAlignment="1">
      <alignment horizontal="center" vertical="top"/>
    </xf>
    <xf numFmtId="0" fontId="16" fillId="0" borderId="33" xfId="1" applyFont="1" applyBorder="1" applyAlignment="1">
      <alignment horizontal="center" vertical="center"/>
    </xf>
    <xf numFmtId="0" fontId="16" fillId="0" borderId="24" xfId="1" applyFont="1" applyBorder="1" applyAlignment="1">
      <alignment horizontal="center" vertical="center"/>
    </xf>
    <xf numFmtId="0" fontId="16" fillId="0" borderId="28" xfId="1" applyFont="1" applyBorder="1" applyAlignment="1">
      <alignment horizontal="center" vertical="center"/>
    </xf>
    <xf numFmtId="0" fontId="16" fillId="0" borderId="69" xfId="1" applyFont="1" applyBorder="1" applyAlignment="1">
      <alignment horizontal="center" vertical="center"/>
    </xf>
    <xf numFmtId="0" fontId="16" fillId="0" borderId="25" xfId="1" applyFont="1" applyBorder="1" applyAlignment="1">
      <alignment horizontal="center" vertical="center"/>
    </xf>
    <xf numFmtId="0" fontId="17" fillId="0" borderId="71" xfId="1" applyFont="1" applyBorder="1" applyAlignment="1">
      <alignment horizontal="center" vertical="center"/>
    </xf>
    <xf numFmtId="0" fontId="17" fillId="0" borderId="72" xfId="1" applyFont="1" applyBorder="1" applyAlignment="1">
      <alignment horizontal="center" vertical="center"/>
    </xf>
    <xf numFmtId="0" fontId="22" fillId="0" borderId="67" xfId="1" applyFont="1" applyBorder="1" applyAlignment="1">
      <alignment horizontal="center" vertical="center" textRotation="255"/>
    </xf>
    <xf numFmtId="0" fontId="1" fillId="0" borderId="45" xfId="1" applyBorder="1" applyAlignment="1">
      <alignment horizontal="center" vertical="center" textRotation="255"/>
    </xf>
    <xf numFmtId="0" fontId="1" fillId="0" borderId="8" xfId="1" applyBorder="1" applyAlignment="1">
      <alignment horizontal="center" vertical="center" textRotation="255"/>
    </xf>
    <xf numFmtId="0" fontId="1" fillId="0" borderId="47" xfId="1" applyBorder="1" applyAlignment="1">
      <alignment horizontal="center" vertical="center" textRotation="255"/>
    </xf>
    <xf numFmtId="0" fontId="17" fillId="0" borderId="10" xfId="1" applyFont="1" applyBorder="1" applyAlignment="1">
      <alignment vertical="center"/>
    </xf>
    <xf numFmtId="0" fontId="17" fillId="0" borderId="44" xfId="1" applyFont="1" applyBorder="1" applyAlignment="1">
      <alignment vertical="center"/>
    </xf>
    <xf numFmtId="0" fontId="17" fillId="0" borderId="45" xfId="1" applyFont="1" applyBorder="1" applyAlignment="1">
      <alignment vertical="center"/>
    </xf>
    <xf numFmtId="0" fontId="17" fillId="0" borderId="10" xfId="1" applyFont="1" applyBorder="1" applyAlignment="1">
      <alignment horizontal="center" vertical="center"/>
    </xf>
    <xf numFmtId="0" fontId="17" fillId="0" borderId="45" xfId="1" applyFont="1" applyBorder="1" applyAlignment="1">
      <alignment horizontal="center" vertical="center"/>
    </xf>
    <xf numFmtId="0" fontId="22" fillId="0" borderId="43" xfId="1" applyFont="1" applyBorder="1" applyAlignment="1">
      <alignment horizontal="center" vertical="center" textRotation="255"/>
    </xf>
    <xf numFmtId="0" fontId="22" fillId="0" borderId="20" xfId="1" applyFont="1" applyBorder="1" applyAlignment="1">
      <alignment horizontal="center" vertical="center" textRotation="255"/>
    </xf>
    <xf numFmtId="0" fontId="22" fillId="0" borderId="26" xfId="1" applyFont="1" applyBorder="1" applyAlignment="1">
      <alignment horizontal="center" vertical="center" textRotation="255"/>
    </xf>
    <xf numFmtId="0" fontId="33" fillId="0" borderId="46"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41" xfId="1" applyFont="1" applyBorder="1" applyAlignment="1">
      <alignment horizontal="center" vertical="center" textRotation="255"/>
    </xf>
    <xf numFmtId="0" fontId="17" fillId="0" borderId="21" xfId="1" applyFont="1" applyBorder="1" applyAlignment="1">
      <alignment horizontal="center" vertical="center"/>
    </xf>
    <xf numFmtId="0" fontId="17" fillId="0" borderId="38" xfId="1" applyFont="1" applyBorder="1" applyAlignment="1">
      <alignment horizontal="center" vertical="center"/>
    </xf>
    <xf numFmtId="0" fontId="22" fillId="0" borderId="46" xfId="1" applyFont="1" applyBorder="1" applyAlignment="1">
      <alignment horizontal="center" vertical="center" textRotation="255"/>
    </xf>
    <xf numFmtId="0" fontId="1" fillId="0" borderId="11" xfId="1" applyBorder="1" applyAlignment="1">
      <alignment horizontal="center" vertical="center" textRotation="255"/>
    </xf>
    <xf numFmtId="0" fontId="1" fillId="0" borderId="41" xfId="1" applyBorder="1" applyAlignment="1">
      <alignment horizontal="center" vertical="center" textRotation="255"/>
    </xf>
    <xf numFmtId="0" fontId="1" fillId="0" borderId="18" xfId="1" applyBorder="1" applyAlignment="1">
      <alignment horizontal="center" vertical="center" textRotation="255"/>
    </xf>
    <xf numFmtId="0" fontId="22" fillId="0" borderId="33" xfId="1" applyFont="1" applyBorder="1" applyAlignment="1">
      <alignment horizontal="center" vertical="center"/>
    </xf>
    <xf numFmtId="0" fontId="22" fillId="0" borderId="24" xfId="1" applyFont="1" applyBorder="1" applyAlignment="1">
      <alignment horizontal="center" vertical="center"/>
    </xf>
    <xf numFmtId="0" fontId="22" fillId="0" borderId="69" xfId="1" applyFont="1" applyBorder="1" applyAlignment="1">
      <alignment horizontal="center" vertical="center"/>
    </xf>
    <xf numFmtId="0" fontId="22" fillId="0" borderId="25" xfId="1" applyFont="1" applyBorder="1" applyAlignment="1">
      <alignment horizontal="center" vertical="center"/>
    </xf>
    <xf numFmtId="0" fontId="22" fillId="0" borderId="28" xfId="1" applyFont="1" applyBorder="1" applyAlignment="1">
      <alignment horizontal="center" vertical="center"/>
    </xf>
    <xf numFmtId="0" fontId="16" fillId="0" borderId="67" xfId="1" applyFont="1" applyBorder="1" applyAlignment="1">
      <alignment horizontal="center" vertical="center" textRotation="255"/>
    </xf>
    <xf numFmtId="0" fontId="1" fillId="0" borderId="45" xfId="1" applyFont="1" applyBorder="1" applyAlignment="1">
      <alignment horizontal="center" vertical="center" textRotation="255"/>
    </xf>
    <xf numFmtId="0" fontId="1" fillId="0" borderId="8" xfId="1" applyFont="1" applyBorder="1" applyAlignment="1">
      <alignment horizontal="center" vertical="center" textRotation="255"/>
    </xf>
    <xf numFmtId="0" fontId="1" fillId="0" borderId="47" xfId="1" applyFont="1" applyBorder="1" applyAlignment="1">
      <alignment horizontal="center" vertical="center" textRotation="255"/>
    </xf>
    <xf numFmtId="0" fontId="17" fillId="0" borderId="0" xfId="1" applyFont="1" applyBorder="1" applyAlignment="1">
      <alignment vertical="center"/>
    </xf>
    <xf numFmtId="0" fontId="18" fillId="0" borderId="2" xfId="1" applyFont="1" applyBorder="1" applyAlignment="1">
      <alignment horizontal="right" vertical="center"/>
    </xf>
    <xf numFmtId="0" fontId="18" fillId="0" borderId="34" xfId="1" applyFont="1" applyBorder="1" applyAlignment="1">
      <alignment horizontal="right" vertical="center"/>
    </xf>
    <xf numFmtId="0" fontId="1" fillId="0" borderId="23" xfId="1" applyBorder="1" applyAlignment="1">
      <alignment horizontal="center" vertical="center" textRotation="255"/>
    </xf>
    <xf numFmtId="0" fontId="1" fillId="0" borderId="75" xfId="1" applyBorder="1" applyAlignment="1">
      <alignment horizontal="center" vertical="center" textRotation="255"/>
    </xf>
    <xf numFmtId="0" fontId="1" fillId="0" borderId="0" xfId="1" applyBorder="1" applyAlignment="1">
      <alignment horizontal="distributed" vertical="center"/>
    </xf>
    <xf numFmtId="0" fontId="1" fillId="0" borderId="21" xfId="1" applyBorder="1" applyAlignment="1">
      <alignment horizontal="distributed" vertical="center"/>
    </xf>
    <xf numFmtId="0" fontId="1" fillId="0" borderId="64" xfId="1" applyBorder="1" applyAlignment="1">
      <alignment horizontal="distributed" vertical="center"/>
    </xf>
    <xf numFmtId="0" fontId="1" fillId="0" borderId="17" xfId="1" applyBorder="1" applyAlignment="1">
      <alignment horizontal="distributed" vertical="center"/>
    </xf>
    <xf numFmtId="0" fontId="1" fillId="0" borderId="15" xfId="1" applyBorder="1" applyAlignment="1">
      <alignment horizontal="distributed" vertical="center"/>
    </xf>
    <xf numFmtId="0" fontId="1" fillId="0" borderId="10" xfId="1" applyBorder="1" applyAlignment="1">
      <alignment horizontal="distributed" vertical="center"/>
    </xf>
    <xf numFmtId="0" fontId="1" fillId="0" borderId="44" xfId="1" applyBorder="1" applyAlignment="1">
      <alignment horizontal="distributed" vertical="center"/>
    </xf>
    <xf numFmtId="0" fontId="1" fillId="0" borderId="40" xfId="1" applyBorder="1" applyAlignment="1">
      <alignment horizontal="distributed" vertical="center"/>
    </xf>
    <xf numFmtId="0" fontId="1" fillId="0" borderId="61" xfId="1" applyBorder="1" applyAlignment="1">
      <alignment horizontal="distributed" vertical="center"/>
    </xf>
    <xf numFmtId="0" fontId="1" fillId="0" borderId="46" xfId="1" applyBorder="1" applyAlignment="1">
      <alignment horizontal="distributed" vertical="center" textRotation="255"/>
    </xf>
    <xf numFmtId="0" fontId="1" fillId="0" borderId="11" xfId="1" applyBorder="1" applyAlignment="1">
      <alignment horizontal="distributed" vertical="center" textRotation="255"/>
    </xf>
    <xf numFmtId="0" fontId="1" fillId="0" borderId="41" xfId="1" applyBorder="1" applyAlignment="1">
      <alignment horizontal="distributed" vertical="center" textRotation="255"/>
    </xf>
    <xf numFmtId="0" fontId="1" fillId="0" borderId="4" xfId="1" applyBorder="1" applyAlignment="1">
      <alignment horizontal="center" vertical="center"/>
    </xf>
    <xf numFmtId="0" fontId="1" fillId="0" borderId="41" xfId="1" applyBorder="1" applyAlignment="1">
      <alignment horizontal="center" vertical="center"/>
    </xf>
    <xf numFmtId="0" fontId="1" fillId="0" borderId="7" xfId="1" applyBorder="1" applyAlignment="1">
      <alignment horizontal="center" vertical="center"/>
    </xf>
    <xf numFmtId="0" fontId="1" fillId="0" borderId="42" xfId="1" applyBorder="1" applyAlignment="1">
      <alignment horizontal="center" vertical="center"/>
    </xf>
    <xf numFmtId="0" fontId="1" fillId="0" borderId="70" xfId="1" applyBorder="1" applyAlignment="1">
      <alignment horizontal="left" vertical="center" wrapText="1"/>
    </xf>
    <xf numFmtId="0" fontId="1" fillId="0" borderId="61" xfId="1" applyBorder="1" applyAlignment="1">
      <alignment horizontal="left" vertical="center" wrapText="1"/>
    </xf>
    <xf numFmtId="0" fontId="1" fillId="0" borderId="62" xfId="1" applyBorder="1" applyAlignment="1">
      <alignment horizontal="left" vertical="center" wrapText="1"/>
    </xf>
    <xf numFmtId="0" fontId="1" fillId="0" borderId="13" xfId="1" applyBorder="1" applyAlignment="1">
      <alignment horizontal="distributed" vertical="center"/>
    </xf>
    <xf numFmtId="0" fontId="1" fillId="0" borderId="1" xfId="1" applyBorder="1" applyAlignment="1">
      <alignment horizontal="right" vertical="center" wrapText="1"/>
    </xf>
    <xf numFmtId="0" fontId="1" fillId="0" borderId="2" xfId="1" applyBorder="1" applyAlignment="1">
      <alignment horizontal="right" vertical="center"/>
    </xf>
    <xf numFmtId="0" fontId="1" fillId="0" borderId="34" xfId="1" applyBorder="1" applyAlignment="1">
      <alignment horizontal="right" vertical="center"/>
    </xf>
    <xf numFmtId="0" fontId="1" fillId="0" borderId="5" xfId="1" applyBorder="1" applyAlignment="1">
      <alignment horizontal="center" vertical="center"/>
    </xf>
    <xf numFmtId="0" fontId="7" fillId="0" borderId="23" xfId="1" applyFont="1" applyBorder="1" applyAlignment="1">
      <alignment horizontal="center" vertical="center" textRotation="255"/>
    </xf>
    <xf numFmtId="0" fontId="7" fillId="0" borderId="75" xfId="1" applyFont="1" applyBorder="1" applyAlignment="1">
      <alignment horizontal="center" vertical="center" textRotation="255"/>
    </xf>
    <xf numFmtId="0" fontId="1" fillId="0" borderId="45" xfId="1" applyBorder="1" applyAlignment="1">
      <alignment horizontal="distributed" vertical="center"/>
    </xf>
    <xf numFmtId="0" fontId="7" fillId="0" borderId="76" xfId="1" applyFont="1" applyBorder="1" applyAlignment="1">
      <alignment horizontal="center" vertical="center" textRotation="255"/>
    </xf>
    <xf numFmtId="0" fontId="1" fillId="0" borderId="33" xfId="1" applyBorder="1" applyAlignment="1">
      <alignment horizontal="center" vertical="center"/>
    </xf>
    <xf numFmtId="0" fontId="1" fillId="0" borderId="24" xfId="1" applyBorder="1" applyAlignment="1">
      <alignment horizontal="distributed" vertical="center"/>
    </xf>
    <xf numFmtId="0" fontId="1" fillId="0" borderId="73" xfId="1" applyBorder="1" applyAlignment="1">
      <alignment horizontal="distributed" vertical="center"/>
    </xf>
    <xf numFmtId="0" fontId="1" fillId="0" borderId="71" xfId="1" applyBorder="1" applyAlignment="1">
      <alignment horizontal="distributed" vertical="center"/>
    </xf>
    <xf numFmtId="0" fontId="1" fillId="0" borderId="66" xfId="1" applyBorder="1" applyAlignment="1">
      <alignment vertical="center" wrapText="1"/>
    </xf>
    <xf numFmtId="0" fontId="1" fillId="0" borderId="6" xfId="1" applyBorder="1" applyAlignment="1">
      <alignment vertical="center" wrapText="1"/>
    </xf>
    <xf numFmtId="0" fontId="1" fillId="0" borderId="43" xfId="1" applyBorder="1" applyAlignment="1">
      <alignment horizontal="center" vertical="center" textRotation="255"/>
    </xf>
    <xf numFmtId="0" fontId="1" fillId="0" borderId="24" xfId="1" applyBorder="1" applyAlignment="1">
      <alignment horizontal="center" vertical="center"/>
    </xf>
    <xf numFmtId="0" fontId="1" fillId="0" borderId="46" xfId="1" applyBorder="1" applyAlignment="1">
      <alignment horizontal="distributed" vertical="center"/>
    </xf>
    <xf numFmtId="0" fontId="7" fillId="0" borderId="43"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39" xfId="1" applyFont="1" applyBorder="1" applyAlignment="1">
      <alignment horizontal="center" vertical="center" textRotation="255"/>
    </xf>
    <xf numFmtId="0" fontId="7" fillId="0" borderId="77" xfId="1" applyFont="1" applyBorder="1" applyAlignment="1">
      <alignment horizontal="center" vertical="center"/>
    </xf>
    <xf numFmtId="0" fontId="7" fillId="0" borderId="78" xfId="1" applyFont="1" applyBorder="1" applyAlignment="1">
      <alignment horizontal="center" vertical="center"/>
    </xf>
    <xf numFmtId="0" fontId="7" fillId="0" borderId="72" xfId="1" applyFont="1" applyBorder="1" applyAlignment="1">
      <alignment horizontal="center" vertical="center"/>
    </xf>
    <xf numFmtId="0" fontId="7" fillId="0" borderId="78" xfId="1" applyFont="1" applyBorder="1" applyAlignment="1">
      <alignment vertical="center"/>
    </xf>
    <xf numFmtId="0" fontId="7" fillId="0" borderId="72" xfId="1" applyFont="1" applyBorder="1" applyAlignment="1">
      <alignment vertical="center"/>
    </xf>
    <xf numFmtId="0" fontId="1" fillId="0" borderId="4" xfId="1" applyFont="1" applyBorder="1" applyAlignment="1">
      <alignment horizontal="center" vertical="center"/>
    </xf>
    <xf numFmtId="0" fontId="1" fillId="0" borderId="41" xfId="1" applyFont="1" applyBorder="1" applyAlignment="1">
      <alignment horizontal="center" vertical="center"/>
    </xf>
    <xf numFmtId="0" fontId="5" fillId="0" borderId="43" xfId="1" applyFont="1" applyBorder="1" applyAlignment="1">
      <alignment horizontal="center" vertical="center" textRotation="255"/>
    </xf>
    <xf numFmtId="0" fontId="1" fillId="0" borderId="25" xfId="1" applyBorder="1" applyAlignment="1">
      <alignment horizontal="distributed" vertical="center"/>
    </xf>
    <xf numFmtId="0" fontId="1" fillId="0" borderId="74" xfId="1" applyBorder="1" applyAlignment="1">
      <alignment horizontal="distributed" vertical="center"/>
    </xf>
    <xf numFmtId="0" fontId="1" fillId="0" borderId="43" xfId="1" applyFont="1" applyBorder="1" applyAlignment="1">
      <alignment horizontal="center" vertical="center" textRotation="255"/>
    </xf>
    <xf numFmtId="0" fontId="1" fillId="0" borderId="20" xfId="1" applyFont="1" applyBorder="1" applyAlignment="1">
      <alignment horizontal="center" vertical="center" textRotation="255"/>
    </xf>
    <xf numFmtId="0" fontId="1" fillId="0" borderId="39" xfId="1" applyFont="1" applyBorder="1" applyAlignment="1">
      <alignment horizontal="center" vertical="center" textRotation="255"/>
    </xf>
    <xf numFmtId="0" fontId="6" fillId="0" borderId="15" xfId="1" applyFont="1" applyFill="1" applyBorder="1" applyAlignment="1">
      <alignment horizontal="right"/>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2" xfId="1" applyFont="1" applyFill="1" applyBorder="1" applyAlignment="1">
      <alignment horizontal="center" vertical="center"/>
    </xf>
    <xf numFmtId="0" fontId="36" fillId="0" borderId="0" xfId="1" applyFont="1" applyAlignment="1">
      <alignment horizontal="center" vertical="top" wrapText="1"/>
    </xf>
    <xf numFmtId="0" fontId="6" fillId="0" borderId="15" xfId="1" applyFont="1" applyBorder="1" applyAlignment="1">
      <alignment horizontal="right"/>
    </xf>
    <xf numFmtId="0" fontId="6" fillId="0" borderId="4" xfId="1" applyFont="1" applyBorder="1" applyAlignment="1">
      <alignment horizontal="center" vertical="center"/>
    </xf>
    <xf numFmtId="0" fontId="6" fillId="0" borderId="11" xfId="1" applyFont="1" applyBorder="1" applyAlignment="1">
      <alignment horizontal="center" vertical="center"/>
    </xf>
    <xf numFmtId="0" fontId="6" fillId="0" borderId="5" xfId="1" applyFont="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1" fillId="0" borderId="67" xfId="1" applyFill="1" applyBorder="1" applyAlignment="1">
      <alignment horizontal="center" vertical="center" textRotation="255"/>
    </xf>
    <xf numFmtId="0" fontId="1" fillId="0" borderId="8" xfId="1" applyFill="1" applyBorder="1" applyAlignment="1">
      <alignment horizontal="center" vertical="center" textRotation="255"/>
    </xf>
    <xf numFmtId="0" fontId="1" fillId="0" borderId="14" xfId="1" applyFill="1" applyBorder="1" applyAlignment="1">
      <alignment horizontal="center" vertical="center" textRotation="255"/>
    </xf>
    <xf numFmtId="0" fontId="1" fillId="0" borderId="44" xfId="1" applyFill="1" applyBorder="1" applyAlignment="1">
      <alignment horizontal="center" vertical="center" shrinkToFit="1"/>
    </xf>
    <xf numFmtId="0" fontId="1" fillId="0" borderId="10" xfId="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47" xfId="1" applyFont="1" applyFill="1" applyBorder="1" applyAlignment="1">
      <alignment horizontal="center" vertical="center" shrinkToFit="1"/>
    </xf>
    <xf numFmtId="0" fontId="1" fillId="0" borderId="2" xfId="1" applyFill="1" applyBorder="1" applyAlignment="1">
      <alignment horizontal="right"/>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7" fillId="0" borderId="13" xfId="1" applyFont="1" applyFill="1" applyBorder="1" applyAlignment="1">
      <alignment horizontal="left" vertical="center" shrinkToFit="1"/>
    </xf>
    <xf numFmtId="0" fontId="7" fillId="0" borderId="47"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62" xfId="1" applyFont="1" applyFill="1" applyBorder="1" applyAlignment="1">
      <alignment horizontal="left" vertical="center" shrinkToFit="1"/>
    </xf>
    <xf numFmtId="0" fontId="7" fillId="0" borderId="43" xfId="1" applyFont="1" applyFill="1" applyBorder="1" applyAlignment="1">
      <alignment horizontal="center" vertical="center" textRotation="255"/>
    </xf>
    <xf numFmtId="0" fontId="7" fillId="0" borderId="20" xfId="1" applyFont="1" applyFill="1" applyBorder="1" applyAlignment="1">
      <alignment horizontal="center" vertical="center" textRotation="255"/>
    </xf>
    <xf numFmtId="0" fontId="7" fillId="0" borderId="26" xfId="1" applyFont="1" applyFill="1" applyBorder="1" applyAlignment="1">
      <alignment horizontal="center" vertical="center" textRotation="255"/>
    </xf>
    <xf numFmtId="0" fontId="1" fillId="0" borderId="10" xfId="1" applyFill="1" applyBorder="1" applyAlignment="1">
      <alignment horizontal="center" vertical="center"/>
    </xf>
    <xf numFmtId="0" fontId="1" fillId="0" borderId="71" xfId="1" applyFill="1" applyBorder="1" applyAlignment="1">
      <alignment horizontal="center" vertical="center"/>
    </xf>
    <xf numFmtId="0" fontId="1" fillId="0" borderId="72" xfId="1" applyFill="1" applyBorder="1" applyAlignment="1">
      <alignment horizontal="center" vertical="center"/>
    </xf>
    <xf numFmtId="0" fontId="5" fillId="0" borderId="5" xfId="1" applyFont="1" applyFill="1" applyBorder="1" applyAlignment="1">
      <alignment horizontal="center" vertical="center"/>
    </xf>
    <xf numFmtId="0" fontId="5" fillId="0" borderId="3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47" xfId="1" applyFont="1" applyFill="1" applyBorder="1" applyAlignment="1">
      <alignment horizontal="center" vertical="center"/>
    </xf>
    <xf numFmtId="0" fontId="1" fillId="0" borderId="44" xfId="1" applyFill="1" applyBorder="1" applyAlignment="1">
      <alignment horizontal="left" vertical="center"/>
    </xf>
    <xf numFmtId="0" fontId="16" fillId="0" borderId="21" xfId="1" applyFont="1" applyBorder="1" applyAlignment="1">
      <alignment horizontal="center" vertical="center"/>
    </xf>
    <xf numFmtId="0" fontId="16" fillId="0" borderId="64" xfId="1" applyFont="1" applyBorder="1" applyAlignment="1">
      <alignment horizontal="center" vertical="center"/>
    </xf>
    <xf numFmtId="0" fontId="16" fillId="0" borderId="40" xfId="1" applyFont="1" applyBorder="1" applyAlignment="1">
      <alignment horizontal="center" vertical="center"/>
    </xf>
    <xf numFmtId="0" fontId="16" fillId="0" borderId="61" xfId="1" applyFont="1" applyBorder="1" applyAlignment="1">
      <alignment horizontal="center" vertical="center"/>
    </xf>
    <xf numFmtId="0" fontId="16" fillId="0" borderId="80" xfId="1" applyFont="1" applyBorder="1" applyAlignment="1">
      <alignment horizontal="center" vertical="center"/>
    </xf>
    <xf numFmtId="0" fontId="18" fillId="0" borderId="0" xfId="1" applyFont="1" applyFill="1" applyBorder="1" applyAlignment="1">
      <alignment horizontal="distributed" wrapText="1" shrinkToFit="1"/>
    </xf>
    <xf numFmtId="0" fontId="16" fillId="0" borderId="52" xfId="1" applyFont="1" applyFill="1" applyBorder="1" applyAlignment="1">
      <alignment horizontal="distributed"/>
    </xf>
    <xf numFmtId="0" fontId="17" fillId="0" borderId="0" xfId="1" applyFont="1" applyFill="1" applyBorder="1" applyAlignment="1">
      <alignment horizontal="distributed"/>
    </xf>
    <xf numFmtId="0" fontId="18" fillId="0" borderId="0" xfId="1" applyFont="1" applyFill="1" applyBorder="1" applyAlignment="1">
      <alignment horizontal="distributed"/>
    </xf>
    <xf numFmtId="0" fontId="16" fillId="0" borderId="57" xfId="1" applyFont="1" applyFill="1" applyBorder="1" applyAlignment="1">
      <alignment horizontal="distributed"/>
    </xf>
    <xf numFmtId="0" fontId="1" fillId="0" borderId="38" xfId="1" applyBorder="1" applyAlignment="1">
      <alignment horizontal="center" vertical="center"/>
    </xf>
    <xf numFmtId="0" fontId="15" fillId="0" borderId="15" xfId="1" applyFont="1" applyBorder="1" applyAlignment="1">
      <alignment horizontal="right" vertical="top"/>
    </xf>
    <xf numFmtId="0" fontId="16" fillId="0" borderId="2" xfId="1" applyFont="1" applyBorder="1" applyAlignment="1">
      <alignment horizontal="right" vertical="center"/>
    </xf>
    <xf numFmtId="0" fontId="16" fillId="0" borderId="34" xfId="1" applyFont="1" applyBorder="1" applyAlignment="1">
      <alignment horizontal="right" vertical="center"/>
    </xf>
    <xf numFmtId="0" fontId="16" fillId="0" borderId="5" xfId="1" applyFont="1" applyBorder="1" applyAlignment="1">
      <alignment horizontal="center" vertical="center"/>
    </xf>
    <xf numFmtId="0" fontId="1" fillId="0" borderId="34" xfId="1" applyBorder="1" applyAlignment="1">
      <alignment horizontal="center" vertical="center"/>
    </xf>
    <xf numFmtId="0" fontId="1" fillId="0" borderId="66" xfId="1" applyBorder="1" applyAlignment="1">
      <alignment horizontal="center" vertical="center"/>
    </xf>
    <xf numFmtId="0" fontId="16" fillId="0" borderId="5" xfId="1" applyFont="1" applyBorder="1" applyAlignment="1">
      <alignment horizontal="center"/>
    </xf>
    <xf numFmtId="0" fontId="16" fillId="0" borderId="34" xfId="1" applyFont="1" applyBorder="1" applyAlignment="1">
      <alignment horizontal="center"/>
    </xf>
    <xf numFmtId="0" fontId="16" fillId="0" borderId="3" xfId="1" applyFont="1" applyBorder="1" applyAlignment="1">
      <alignment horizontal="center"/>
    </xf>
    <xf numFmtId="0" fontId="1" fillId="0" borderId="62" xfId="1" applyBorder="1" applyAlignment="1">
      <alignment horizontal="center" vertical="center"/>
    </xf>
    <xf numFmtId="0" fontId="19" fillId="0" borderId="38" xfId="1" applyFont="1" applyBorder="1" applyAlignment="1">
      <alignment horizontal="center" vertical="center"/>
    </xf>
    <xf numFmtId="0" fontId="16" fillId="0" borderId="38" xfId="1" applyFont="1" applyBorder="1" applyAlignment="1">
      <alignment horizontal="center" vertical="center"/>
    </xf>
    <xf numFmtId="0" fontId="16" fillId="0" borderId="10" xfId="1" applyFont="1" applyFill="1" applyBorder="1" applyAlignment="1">
      <alignment horizontal="left" vertical="top"/>
    </xf>
    <xf numFmtId="0" fontId="1" fillId="0" borderId="44" xfId="1" applyFill="1" applyBorder="1" applyAlignment="1">
      <alignment horizontal="left" vertical="top"/>
    </xf>
    <xf numFmtId="0" fontId="18" fillId="0" borderId="0" xfId="1" applyFont="1" applyFill="1" applyBorder="1" applyAlignment="1">
      <alignment horizontal="distributed" shrinkToFit="1"/>
    </xf>
    <xf numFmtId="0" fontId="1" fillId="0" borderId="7" xfId="1" applyBorder="1" applyAlignment="1">
      <alignment horizontal="center" vertical="center" wrapText="1"/>
    </xf>
    <xf numFmtId="0" fontId="1" fillId="0" borderId="12" xfId="1" applyBorder="1" applyAlignment="1">
      <alignment horizontal="center" vertical="center" wrapText="1"/>
    </xf>
    <xf numFmtId="0" fontId="1" fillId="0" borderId="42" xfId="1" applyBorder="1" applyAlignment="1">
      <alignment horizontal="center" vertical="center" wrapText="1"/>
    </xf>
    <xf numFmtId="0" fontId="1" fillId="0" borderId="76"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6" fillId="0" borderId="26" xfId="1" applyFont="1" applyBorder="1" applyAlignment="1">
      <alignment horizontal="center" vertical="center" textRotation="255"/>
    </xf>
    <xf numFmtId="0" fontId="16" fillId="0" borderId="20" xfId="1" applyFont="1" applyBorder="1" applyAlignment="1">
      <alignment horizontal="center" vertical="center"/>
    </xf>
    <xf numFmtId="0" fontId="1" fillId="0" borderId="11" xfId="1" applyBorder="1" applyAlignment="1">
      <alignment horizontal="center" vertical="center"/>
    </xf>
    <xf numFmtId="0" fontId="16" fillId="0" borderId="67" xfId="1" applyFont="1" applyBorder="1" applyAlignment="1">
      <alignment horizontal="center" vertical="center"/>
    </xf>
    <xf numFmtId="0" fontId="16" fillId="0" borderId="45" xfId="1" applyFont="1" applyBorder="1" applyAlignment="1">
      <alignment horizontal="center" vertical="center"/>
    </xf>
    <xf numFmtId="0" fontId="16" fillId="0" borderId="8" xfId="1" applyFont="1" applyBorder="1" applyAlignment="1">
      <alignment horizontal="center" vertical="center"/>
    </xf>
    <xf numFmtId="0" fontId="16" fillId="0" borderId="47" xfId="1" applyFont="1" applyBorder="1" applyAlignment="1">
      <alignment horizontal="center" vertical="center"/>
    </xf>
    <xf numFmtId="0" fontId="16" fillId="0" borderId="70" xfId="1" applyFont="1" applyBorder="1" applyAlignment="1">
      <alignment horizontal="center" vertical="center"/>
    </xf>
    <xf numFmtId="0" fontId="16" fillId="0" borderId="62" xfId="1" applyFont="1" applyBorder="1" applyAlignment="1">
      <alignment horizontal="center" vertical="center"/>
    </xf>
    <xf numFmtId="0" fontId="16" fillId="0" borderId="39" xfId="1" applyFont="1" applyBorder="1" applyAlignment="1">
      <alignment horizontal="center" vertical="center"/>
    </xf>
    <xf numFmtId="0" fontId="1" fillId="0" borderId="30" xfId="1" applyBorder="1" applyAlignment="1">
      <alignment vertical="center" wrapText="1"/>
    </xf>
    <xf numFmtId="0" fontId="1" fillId="0" borderId="32" xfId="1" applyBorder="1" applyAlignment="1">
      <alignment vertical="center" wrapText="1"/>
    </xf>
    <xf numFmtId="0" fontId="1" fillId="0" borderId="35" xfId="1" applyBorder="1" applyAlignment="1">
      <alignment vertical="center" wrapText="1"/>
    </xf>
    <xf numFmtId="0" fontId="1" fillId="0" borderId="37" xfId="1" applyBorder="1" applyAlignment="1">
      <alignment vertical="center" wrapText="1"/>
    </xf>
    <xf numFmtId="0" fontId="16" fillId="0" borderId="43" xfId="1" applyFont="1" applyBorder="1" applyAlignment="1">
      <alignment horizontal="center" vertical="center"/>
    </xf>
    <xf numFmtId="0" fontId="1" fillId="0" borderId="46" xfId="1" applyBorder="1" applyAlignment="1">
      <alignment horizontal="center" vertical="center"/>
    </xf>
    <xf numFmtId="0" fontId="16" fillId="0" borderId="43" xfId="4" applyFont="1" applyBorder="1" applyAlignment="1">
      <alignment horizontal="center" vertical="center" textRotation="255"/>
    </xf>
    <xf numFmtId="0" fontId="16" fillId="0" borderId="20" xfId="4" applyFont="1" applyBorder="1" applyAlignment="1">
      <alignment horizontal="center" vertical="center" textRotation="255"/>
    </xf>
    <xf numFmtId="0" fontId="16" fillId="0" borderId="39" xfId="4" applyFont="1" applyBorder="1" applyAlignment="1">
      <alignment horizontal="center" vertical="center" textRotation="255"/>
    </xf>
    <xf numFmtId="0" fontId="16" fillId="0" borderId="26" xfId="4" applyFont="1" applyBorder="1" applyAlignment="1">
      <alignment horizontal="center" vertical="center" textRotation="255"/>
    </xf>
    <xf numFmtId="0" fontId="36" fillId="0" borderId="0" xfId="4" applyFont="1" applyAlignment="1">
      <alignment horizontal="center" vertical="top"/>
    </xf>
    <xf numFmtId="0" fontId="14" fillId="0" borderId="15" xfId="4" applyFont="1" applyBorder="1" applyAlignment="1">
      <alignment horizontal="left"/>
    </xf>
    <xf numFmtId="0" fontId="16" fillId="0" borderId="2" xfId="4" applyFont="1" applyBorder="1" applyAlignment="1">
      <alignment horizontal="center" vertical="center"/>
    </xf>
    <xf numFmtId="0" fontId="16" fillId="0" borderId="34" xfId="4" applyFont="1" applyBorder="1" applyAlignment="1">
      <alignment horizontal="center" vertical="center"/>
    </xf>
    <xf numFmtId="0" fontId="16" fillId="0" borderId="0" xfId="4" applyFont="1" applyBorder="1" applyAlignment="1">
      <alignment horizontal="center" vertical="center"/>
    </xf>
    <xf numFmtId="0" fontId="16" fillId="0" borderId="47" xfId="4" applyFont="1" applyBorder="1" applyAlignment="1">
      <alignment horizontal="center" vertical="center"/>
    </xf>
    <xf numFmtId="0" fontId="16" fillId="0" borderId="5" xfId="4" applyFont="1" applyBorder="1" applyAlignment="1">
      <alignment horizontal="center" vertical="center"/>
    </xf>
    <xf numFmtId="0" fontId="16" fillId="0" borderId="13" xfId="4" applyFont="1" applyBorder="1" applyAlignment="1">
      <alignment horizontal="center" vertical="center"/>
    </xf>
    <xf numFmtId="0" fontId="16" fillId="0" borderId="3" xfId="4" applyFont="1" applyBorder="1" applyAlignment="1">
      <alignment horizontal="center" vertical="center"/>
    </xf>
    <xf numFmtId="0" fontId="16" fillId="0" borderId="9" xfId="4" applyFont="1" applyBorder="1" applyAlignment="1">
      <alignment horizontal="center" vertical="center"/>
    </xf>
    <xf numFmtId="0" fontId="16" fillId="0" borderId="5" xfId="4" applyFont="1" applyBorder="1" applyAlignment="1">
      <alignment horizontal="center" vertical="center" wrapText="1"/>
    </xf>
    <xf numFmtId="0" fontId="16" fillId="0" borderId="34"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47" xfId="4" applyFont="1" applyBorder="1" applyAlignment="1">
      <alignment horizontal="center" vertical="center" wrapText="1"/>
    </xf>
    <xf numFmtId="0" fontId="32" fillId="0" borderId="46" xfId="4" applyFont="1" applyBorder="1" applyAlignment="1">
      <alignment horizontal="center" vertical="center" wrapText="1"/>
    </xf>
    <xf numFmtId="0" fontId="32" fillId="0" borderId="41" xfId="4" applyFont="1" applyBorder="1" applyAlignment="1">
      <alignment horizontal="center" vertical="center" wrapText="1"/>
    </xf>
    <xf numFmtId="0" fontId="16" fillId="0" borderId="28" xfId="4" applyFont="1" applyBorder="1" applyAlignment="1">
      <alignment horizontal="center" vertical="center"/>
    </xf>
    <xf numFmtId="0" fontId="18" fillId="0" borderId="6" xfId="4" applyBorder="1" applyAlignment="1">
      <alignment horizontal="center" vertical="center"/>
    </xf>
    <xf numFmtId="0" fontId="16" fillId="0" borderId="8" xfId="4" applyFont="1" applyBorder="1" applyAlignment="1">
      <alignment vertical="center"/>
    </xf>
    <xf numFmtId="0" fontId="16" fillId="0" borderId="0" xfId="4" applyFont="1" applyBorder="1" applyAlignment="1">
      <alignment vertical="center"/>
    </xf>
    <xf numFmtId="0" fontId="16" fillId="0" borderId="70" xfId="4" applyFont="1" applyBorder="1" applyAlignment="1">
      <alignment vertical="center"/>
    </xf>
    <xf numFmtId="0" fontId="16" fillId="0" borderId="61" xfId="4" applyFont="1" applyBorder="1" applyAlignment="1">
      <alignment vertical="center"/>
    </xf>
    <xf numFmtId="0" fontId="16" fillId="0" borderId="5" xfId="4" applyFont="1" applyBorder="1" applyAlignment="1">
      <alignment horizontal="center"/>
    </xf>
    <xf numFmtId="0" fontId="16" fillId="0" borderId="2" xfId="4" applyFont="1" applyBorder="1" applyAlignment="1">
      <alignment horizontal="center"/>
    </xf>
    <xf numFmtId="0" fontId="16" fillId="0" borderId="13" xfId="4" applyFont="1" applyBorder="1" applyAlignment="1">
      <alignment horizontal="center"/>
    </xf>
    <xf numFmtId="0" fontId="16" fillId="0" borderId="0" xfId="4" applyFont="1" applyBorder="1" applyAlignment="1">
      <alignment horizontal="center"/>
    </xf>
    <xf numFmtId="0" fontId="32" fillId="0" borderId="45" xfId="4" applyFont="1" applyBorder="1" applyAlignment="1">
      <alignment horizontal="center" vertical="center" wrapText="1"/>
    </xf>
    <xf numFmtId="0" fontId="32" fillId="0" borderId="62" xfId="4" applyFont="1" applyBorder="1" applyAlignment="1">
      <alignment horizontal="center" vertical="center" wrapText="1"/>
    </xf>
    <xf numFmtId="0" fontId="16" fillId="0" borderId="0" xfId="4" applyFont="1" applyBorder="1" applyAlignment="1">
      <alignment horizontal="distributed" vertical="center"/>
    </xf>
    <xf numFmtId="0" fontId="17" fillId="0" borderId="0" xfId="4" applyFont="1" applyBorder="1" applyAlignment="1">
      <alignment horizontal="distributed" vertical="center"/>
    </xf>
    <xf numFmtId="0" fontId="16" fillId="0" borderId="52" xfId="4" applyFont="1" applyBorder="1" applyAlignment="1">
      <alignment horizontal="distributed" vertical="center"/>
    </xf>
    <xf numFmtId="0" fontId="20" fillId="0" borderId="0" xfId="4" applyFont="1" applyBorder="1" applyAlignment="1">
      <alignment horizontal="distributed" vertical="center"/>
    </xf>
    <xf numFmtId="0" fontId="16" fillId="0" borderId="77" xfId="4" applyFont="1" applyBorder="1" applyAlignment="1">
      <alignment horizontal="center" vertical="center"/>
    </xf>
    <xf numFmtId="0" fontId="16" fillId="0" borderId="78" xfId="4" applyFont="1" applyBorder="1" applyAlignment="1">
      <alignment horizontal="center" vertical="center"/>
    </xf>
    <xf numFmtId="0" fontId="18" fillId="0" borderId="78" xfId="4" applyBorder="1" applyAlignment="1">
      <alignment horizontal="center" vertical="center"/>
    </xf>
    <xf numFmtId="0" fontId="18" fillId="0" borderId="72" xfId="4" applyBorder="1" applyAlignment="1">
      <alignment horizontal="center" vertical="center"/>
    </xf>
    <xf numFmtId="0" fontId="16" fillId="0" borderId="66" xfId="4" applyFont="1" applyBorder="1" applyAlignment="1">
      <alignment horizontal="center" vertical="center"/>
    </xf>
    <xf numFmtId="0" fontId="18" fillId="0" borderId="66" xfId="4" applyBorder="1" applyAlignment="1">
      <alignment horizontal="center" vertical="center"/>
    </xf>
    <xf numFmtId="0" fontId="36" fillId="0" borderId="0" xfId="4" applyFont="1" applyBorder="1" applyAlignment="1">
      <alignment horizontal="center" vertical="top"/>
    </xf>
    <xf numFmtId="0" fontId="32" fillId="0" borderId="10" xfId="4" applyFont="1" applyBorder="1" applyAlignment="1">
      <alignment horizontal="center" vertical="center" wrapText="1"/>
    </xf>
    <xf numFmtId="0" fontId="32" fillId="0" borderId="40" xfId="4" applyFont="1" applyBorder="1" applyAlignment="1">
      <alignment horizontal="center" vertical="center" wrapText="1"/>
    </xf>
    <xf numFmtId="0" fontId="16" fillId="0" borderId="0" xfId="4" applyFont="1" applyBorder="1" applyAlignment="1">
      <alignment horizontal="right" vertical="center"/>
    </xf>
    <xf numFmtId="0" fontId="16" fillId="0" borderId="9" xfId="4" applyFont="1" applyBorder="1" applyAlignment="1">
      <alignment horizontal="right" vertical="center"/>
    </xf>
    <xf numFmtId="0" fontId="16" fillId="0" borderId="61" xfId="4" applyFont="1" applyBorder="1" applyAlignment="1">
      <alignment horizontal="right" vertical="center"/>
    </xf>
    <xf numFmtId="0" fontId="16" fillId="0" borderId="80" xfId="4" applyFont="1" applyBorder="1" applyAlignment="1">
      <alignment horizontal="right" vertical="center"/>
    </xf>
    <xf numFmtId="0" fontId="16" fillId="0" borderId="71" xfId="4" applyFont="1" applyBorder="1" applyAlignment="1">
      <alignment horizontal="center" vertical="center"/>
    </xf>
    <xf numFmtId="0" fontId="18" fillId="0" borderId="79" xfId="4" applyBorder="1" applyAlignment="1">
      <alignment horizontal="center" vertical="center"/>
    </xf>
    <xf numFmtId="0" fontId="17" fillId="0" borderId="21" xfId="4" applyFont="1" applyBorder="1" applyAlignment="1">
      <alignment horizontal="center" vertical="center"/>
    </xf>
    <xf numFmtId="0" fontId="17" fillId="0" borderId="38" xfId="4" applyFont="1" applyBorder="1" applyAlignment="1">
      <alignment horizontal="center" vertical="center"/>
    </xf>
    <xf numFmtId="0" fontId="15" fillId="0" borderId="15" xfId="4" applyFont="1" applyBorder="1" applyAlignment="1">
      <alignment horizontal="right" vertical="top"/>
    </xf>
    <xf numFmtId="0" fontId="15" fillId="0" borderId="15" xfId="4" applyFont="1" applyBorder="1" applyAlignment="1">
      <alignment horizontal="right"/>
    </xf>
    <xf numFmtId="0" fontId="16" fillId="0" borderId="2" xfId="4" applyFont="1" applyBorder="1" applyAlignment="1">
      <alignment horizontal="right" vertical="center"/>
    </xf>
    <xf numFmtId="0" fontId="16" fillId="0" borderId="34" xfId="4" applyFont="1" applyBorder="1" applyAlignment="1">
      <alignment horizontal="right" vertical="center"/>
    </xf>
    <xf numFmtId="0" fontId="16" fillId="0" borderId="40" xfId="4" applyFont="1" applyBorder="1" applyAlignment="1">
      <alignment horizontal="center" vertical="center"/>
    </xf>
    <xf numFmtId="0" fontId="16" fillId="0" borderId="62" xfId="4" applyFont="1" applyBorder="1" applyAlignment="1">
      <alignment horizontal="center" vertical="center"/>
    </xf>
    <xf numFmtId="0" fontId="17" fillId="0" borderId="66" xfId="4" applyFont="1" applyBorder="1" applyAlignment="1">
      <alignment horizontal="center" vertical="center"/>
    </xf>
    <xf numFmtId="0" fontId="17" fillId="0" borderId="6" xfId="4" applyFont="1" applyBorder="1" applyAlignment="1">
      <alignment horizontal="center" vertical="center"/>
    </xf>
    <xf numFmtId="0" fontId="16" fillId="0" borderId="61" xfId="4" applyFont="1" applyBorder="1" applyAlignment="1">
      <alignment horizontal="center" vertical="center"/>
    </xf>
    <xf numFmtId="0" fontId="16" fillId="0" borderId="5" xfId="4" applyFont="1" applyBorder="1" applyAlignment="1">
      <alignment horizontal="left" vertical="center"/>
    </xf>
    <xf numFmtId="0" fontId="16" fillId="0" borderId="2" xfId="4" applyFont="1" applyBorder="1" applyAlignment="1">
      <alignment horizontal="left" vertical="center"/>
    </xf>
    <xf numFmtId="0" fontId="16" fillId="0" borderId="3" xfId="4" applyFont="1" applyBorder="1" applyAlignment="1">
      <alignment horizontal="left" vertical="center"/>
    </xf>
    <xf numFmtId="0" fontId="18" fillId="0" borderId="0" xfId="4" applyFont="1" applyBorder="1" applyAlignment="1">
      <alignment horizontal="distributed" vertical="center"/>
    </xf>
    <xf numFmtId="0" fontId="38" fillId="0" borderId="24" xfId="4" applyFont="1" applyBorder="1" applyAlignment="1">
      <alignment horizontal="center" vertical="center" wrapText="1"/>
    </xf>
    <xf numFmtId="0" fontId="39" fillId="0" borderId="24"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38" xfId="4" applyFont="1" applyBorder="1" applyAlignment="1">
      <alignment horizontal="center" vertical="center" wrapText="1"/>
    </xf>
    <xf numFmtId="0" fontId="32" fillId="0" borderId="24" xfId="4" applyFont="1" applyBorder="1" applyAlignment="1">
      <alignment horizontal="center" vertical="center" wrapText="1"/>
    </xf>
    <xf numFmtId="0" fontId="16" fillId="0" borderId="61" xfId="4" applyFont="1" applyBorder="1" applyAlignment="1">
      <alignment horizontal="right" vertical="top"/>
    </xf>
    <xf numFmtId="0" fontId="16" fillId="0" borderId="80" xfId="4" applyFont="1" applyBorder="1" applyAlignment="1">
      <alignment horizontal="right" vertical="top"/>
    </xf>
    <xf numFmtId="0" fontId="16" fillId="0" borderId="63" xfId="4" applyFont="1" applyBorder="1" applyAlignment="1">
      <alignment horizontal="center" vertical="center"/>
    </xf>
    <xf numFmtId="0" fontId="16" fillId="0" borderId="64" xfId="4" applyFont="1" applyBorder="1" applyAlignment="1">
      <alignment horizontal="center" vertical="center"/>
    </xf>
    <xf numFmtId="0" fontId="18" fillId="0" borderId="64" xfId="4" applyBorder="1" applyAlignment="1">
      <alignment horizontal="center" vertical="center"/>
    </xf>
    <xf numFmtId="0" fontId="18" fillId="0" borderId="38" xfId="4" applyBorder="1" applyAlignment="1">
      <alignment horizontal="center" vertical="center"/>
    </xf>
    <xf numFmtId="0" fontId="16" fillId="0" borderId="21" xfId="4" applyFont="1" applyBorder="1" applyAlignment="1">
      <alignment horizontal="center" vertical="center"/>
    </xf>
    <xf numFmtId="0" fontId="16" fillId="0" borderId="22" xfId="4" applyFont="1" applyBorder="1" applyAlignment="1">
      <alignment horizontal="center" vertical="center"/>
    </xf>
    <xf numFmtId="0" fontId="16" fillId="0" borderId="61" xfId="4" applyFont="1" applyBorder="1" applyAlignment="1">
      <alignment horizontal="distributed" vertical="center"/>
    </xf>
    <xf numFmtId="0" fontId="16" fillId="0" borderId="15" xfId="4" applyFont="1" applyBorder="1" applyAlignment="1">
      <alignment horizontal="right"/>
    </xf>
    <xf numFmtId="0" fontId="22" fillId="0" borderId="5" xfId="4" applyFont="1" applyBorder="1" applyAlignment="1">
      <alignment horizontal="distributed" vertical="center"/>
    </xf>
    <xf numFmtId="0" fontId="22" fillId="0" borderId="34" xfId="4" applyFont="1" applyBorder="1" applyAlignment="1">
      <alignment horizontal="distributed" vertical="center"/>
    </xf>
    <xf numFmtId="0" fontId="22" fillId="0" borderId="5" xfId="4" applyFont="1" applyBorder="1" applyAlignment="1">
      <alignment horizontal="center" vertical="center" wrapText="1"/>
    </xf>
    <xf numFmtId="0" fontId="22" fillId="0" borderId="34" xfId="4" applyFont="1" applyBorder="1" applyAlignment="1">
      <alignment horizontal="center" vertical="center" wrapText="1"/>
    </xf>
    <xf numFmtId="0" fontId="22" fillId="0" borderId="13" xfId="4" applyFont="1" applyBorder="1" applyAlignment="1">
      <alignment horizontal="center" vertical="center" wrapText="1"/>
    </xf>
    <xf numFmtId="0" fontId="22" fillId="0" borderId="47" xfId="4" applyFont="1" applyBorder="1" applyAlignment="1">
      <alignment horizontal="center" vertical="center" wrapText="1"/>
    </xf>
    <xf numFmtId="0" fontId="22" fillId="0" borderId="5" xfId="4" applyFont="1" applyBorder="1" applyAlignment="1">
      <alignment horizontal="center" vertical="center"/>
    </xf>
    <xf numFmtId="0" fontId="22" fillId="0" borderId="2" xfId="4" applyFont="1" applyBorder="1" applyAlignment="1">
      <alignment horizontal="center" vertical="center"/>
    </xf>
    <xf numFmtId="0" fontId="22" fillId="0" borderId="3" xfId="4" applyFont="1" applyBorder="1" applyAlignment="1">
      <alignment horizontal="center" vertical="center"/>
    </xf>
    <xf numFmtId="0" fontId="22" fillId="0" borderId="40" xfId="4" applyFont="1" applyBorder="1" applyAlignment="1">
      <alignment horizontal="center" vertical="center"/>
    </xf>
    <xf numFmtId="0" fontId="22" fillId="0" borderId="61" xfId="4" applyFont="1" applyBorder="1" applyAlignment="1">
      <alignment horizontal="center" vertical="center"/>
    </xf>
    <xf numFmtId="0" fontId="22" fillId="0" borderId="0" xfId="4" applyFont="1" applyBorder="1" applyAlignment="1">
      <alignment horizontal="center" vertical="center"/>
    </xf>
    <xf numFmtId="0" fontId="22" fillId="0" borderId="9" xfId="4" applyFont="1" applyBorder="1" applyAlignment="1">
      <alignment horizontal="center" vertical="center"/>
    </xf>
    <xf numFmtId="0" fontId="22" fillId="0" borderId="13" xfId="4" applyFont="1" applyBorder="1" applyAlignment="1">
      <alignment horizontal="distributed" vertical="center" wrapText="1"/>
    </xf>
    <xf numFmtId="0" fontId="22" fillId="0" borderId="47" xfId="4" applyFont="1" applyBorder="1" applyAlignment="1">
      <alignment horizontal="distributed" vertical="center" wrapText="1"/>
    </xf>
    <xf numFmtId="0" fontId="22" fillId="0" borderId="0" xfId="4" applyFont="1" applyBorder="1" applyAlignment="1">
      <alignment horizontal="distributed" vertical="center" wrapText="1"/>
    </xf>
    <xf numFmtId="0" fontId="22" fillId="0" borderId="10" xfId="4" applyFont="1" applyBorder="1" applyAlignment="1">
      <alignment horizontal="distributed" vertical="center" wrapText="1"/>
    </xf>
    <xf numFmtId="0" fontId="22" fillId="0" borderId="90" xfId="4" applyFont="1" applyBorder="1" applyAlignment="1">
      <alignment horizontal="distributed" vertical="center" wrapText="1"/>
    </xf>
    <xf numFmtId="176" fontId="16" fillId="4" borderId="40" xfId="4" applyNumberFormat="1" applyFont="1" applyFill="1" applyBorder="1" applyAlignment="1">
      <alignment vertical="center"/>
    </xf>
    <xf numFmtId="176" fontId="18" fillId="4" borderId="62" xfId="4" applyNumberFormat="1" applyFill="1" applyBorder="1" applyAlignment="1">
      <alignment vertical="center"/>
    </xf>
    <xf numFmtId="176" fontId="16" fillId="0" borderId="40" xfId="4" applyNumberFormat="1" applyFont="1" applyFill="1" applyBorder="1" applyAlignment="1">
      <alignment vertical="center"/>
    </xf>
    <xf numFmtId="176" fontId="16" fillId="0" borderId="80" xfId="4" applyNumberFormat="1" applyFont="1" applyFill="1" applyBorder="1" applyAlignment="1">
      <alignment vertical="center"/>
    </xf>
    <xf numFmtId="0" fontId="22" fillId="0" borderId="40" xfId="4" applyFont="1" applyBorder="1" applyAlignment="1">
      <alignment horizontal="distributed" vertical="center" wrapText="1"/>
    </xf>
    <xf numFmtId="0" fontId="22" fillId="0" borderId="62" xfId="4" applyFont="1" applyBorder="1" applyAlignment="1">
      <alignment horizontal="distributed" vertical="center" wrapText="1"/>
    </xf>
    <xf numFmtId="176" fontId="16" fillId="4" borderId="13" xfId="4" applyNumberFormat="1" applyFont="1" applyFill="1" applyBorder="1" applyAlignment="1">
      <alignment vertical="center"/>
    </xf>
    <xf numFmtId="176" fontId="18" fillId="4" borderId="47" xfId="4" applyNumberFormat="1" applyFill="1" applyBorder="1" applyAlignment="1">
      <alignment vertical="center"/>
    </xf>
    <xf numFmtId="176" fontId="16" fillId="0" borderId="13" xfId="4" applyNumberFormat="1" applyFont="1" applyFill="1" applyBorder="1" applyAlignment="1">
      <alignment vertical="center"/>
    </xf>
    <xf numFmtId="176" fontId="16" fillId="0" borderId="9" xfId="4" applyNumberFormat="1" applyFont="1" applyFill="1" applyBorder="1" applyAlignment="1">
      <alignment vertical="center"/>
    </xf>
    <xf numFmtId="0" fontId="16" fillId="0" borderId="8" xfId="4" applyFont="1" applyBorder="1" applyAlignment="1">
      <alignment horizontal="left" vertical="center"/>
    </xf>
    <xf numFmtId="0" fontId="16" fillId="0" borderId="47" xfId="4" applyFont="1" applyBorder="1" applyAlignment="1">
      <alignment horizontal="left" vertical="center"/>
    </xf>
    <xf numFmtId="0" fontId="16" fillId="0" borderId="70" xfId="4" applyFont="1" applyBorder="1" applyAlignment="1">
      <alignment horizontal="left" vertical="center"/>
    </xf>
    <xf numFmtId="0" fontId="16" fillId="0" borderId="62" xfId="4" applyFont="1" applyBorder="1" applyAlignment="1">
      <alignment horizontal="left" vertical="center"/>
    </xf>
    <xf numFmtId="0" fontId="22" fillId="0" borderId="46" xfId="4" applyFont="1" applyBorder="1" applyAlignment="1">
      <alignment horizontal="center" vertical="center"/>
    </xf>
    <xf numFmtId="0" fontId="22" fillId="0" borderId="41" xfId="4" applyFont="1" applyBorder="1" applyAlignment="1">
      <alignment horizontal="center" vertical="center"/>
    </xf>
    <xf numFmtId="0" fontId="22" fillId="0" borderId="10" xfId="4" applyFont="1" applyBorder="1" applyAlignment="1">
      <alignment horizontal="center" vertical="center"/>
    </xf>
    <xf numFmtId="0" fontId="22" fillId="0" borderId="13" xfId="4" applyFont="1" applyBorder="1" applyAlignment="1">
      <alignment horizontal="distributed" vertical="center"/>
    </xf>
    <xf numFmtId="0" fontId="22" fillId="0" borderId="9" xfId="4" applyFont="1" applyBorder="1" applyAlignment="1">
      <alignment horizontal="distributed" vertical="center"/>
    </xf>
    <xf numFmtId="0" fontId="22" fillId="0" borderId="40" xfId="4" applyFont="1" applyBorder="1" applyAlignment="1">
      <alignment horizontal="distributed" vertical="center"/>
    </xf>
    <xf numFmtId="0" fontId="22" fillId="0" borderId="80" xfId="4" applyFont="1" applyBorder="1" applyAlignment="1">
      <alignment horizontal="distributed" vertical="center"/>
    </xf>
    <xf numFmtId="176" fontId="16" fillId="4" borderId="9" xfId="4" applyNumberFormat="1" applyFont="1" applyFill="1" applyBorder="1" applyAlignment="1">
      <alignment vertical="center"/>
    </xf>
    <xf numFmtId="176" fontId="18" fillId="4" borderId="9" xfId="4" applyNumberFormat="1" applyFill="1" applyBorder="1" applyAlignment="1">
      <alignment vertical="center"/>
    </xf>
    <xf numFmtId="176" fontId="18" fillId="4" borderId="47" xfId="4" applyNumberFormat="1" applyFont="1" applyFill="1" applyBorder="1" applyAlignment="1">
      <alignment vertical="center"/>
    </xf>
    <xf numFmtId="176" fontId="16" fillId="4" borderId="17" xfId="4" applyNumberFormat="1" applyFont="1" applyFill="1" applyBorder="1" applyAlignment="1">
      <alignment vertical="center"/>
    </xf>
    <xf numFmtId="176" fontId="18" fillId="4" borderId="65" xfId="4" applyNumberFormat="1" applyFill="1" applyBorder="1" applyAlignment="1">
      <alignment vertical="center"/>
    </xf>
    <xf numFmtId="176" fontId="16" fillId="4" borderId="80" xfId="4" applyNumberFormat="1" applyFont="1" applyFill="1" applyBorder="1" applyAlignment="1">
      <alignment vertical="center"/>
    </xf>
    <xf numFmtId="176" fontId="16" fillId="4" borderId="16" xfId="4" applyNumberFormat="1" applyFont="1" applyFill="1" applyBorder="1" applyAlignment="1">
      <alignment vertical="center"/>
    </xf>
    <xf numFmtId="176" fontId="16" fillId="4" borderId="10" xfId="4" applyNumberFormat="1" applyFont="1" applyFill="1" applyBorder="1" applyAlignment="1">
      <alignment vertical="center"/>
    </xf>
    <xf numFmtId="176" fontId="18" fillId="4" borderId="45" xfId="4" applyNumberFormat="1" applyFill="1" applyBorder="1" applyAlignment="1">
      <alignment vertical="center"/>
    </xf>
    <xf numFmtId="176" fontId="17" fillId="4" borderId="13" xfId="4" applyNumberFormat="1" applyFont="1" applyFill="1" applyBorder="1" applyAlignment="1">
      <alignment vertical="center"/>
    </xf>
    <xf numFmtId="176" fontId="17" fillId="4" borderId="47" xfId="4" applyNumberFormat="1" applyFont="1" applyFill="1" applyBorder="1" applyAlignment="1">
      <alignment vertical="center"/>
    </xf>
    <xf numFmtId="176" fontId="17" fillId="4" borderId="9" xfId="4" applyNumberFormat="1" applyFont="1" applyFill="1" applyBorder="1" applyAlignment="1">
      <alignment vertical="center"/>
    </xf>
    <xf numFmtId="0" fontId="15" fillId="0" borderId="15" xfId="4" applyFont="1" applyBorder="1" applyAlignment="1">
      <alignment horizontal="left"/>
    </xf>
    <xf numFmtId="0" fontId="16" fillId="0" borderId="34" xfId="4" applyFont="1" applyBorder="1" applyAlignment="1">
      <alignment horizontal="left" vertical="center"/>
    </xf>
    <xf numFmtId="0" fontId="18" fillId="0" borderId="47" xfId="4" applyBorder="1" applyAlignment="1">
      <alignment horizontal="left" vertical="center"/>
    </xf>
    <xf numFmtId="0" fontId="22" fillId="0" borderId="80" xfId="4" applyFont="1" applyBorder="1" applyAlignment="1">
      <alignment horizontal="center" vertical="center"/>
    </xf>
    <xf numFmtId="0" fontId="22" fillId="0" borderId="47" xfId="4" applyFont="1" applyBorder="1" applyAlignment="1">
      <alignment horizontal="center" vertical="center"/>
    </xf>
    <xf numFmtId="0" fontId="22" fillId="0" borderId="13" xfId="4" applyFont="1" applyBorder="1" applyAlignment="1">
      <alignment horizontal="center" vertical="center"/>
    </xf>
    <xf numFmtId="0" fontId="22" fillId="0" borderId="90" xfId="4" applyFont="1" applyBorder="1" applyAlignment="1">
      <alignment horizontal="center" vertical="center"/>
    </xf>
    <xf numFmtId="0" fontId="16" fillId="0" borderId="8" xfId="4" applyFont="1" applyBorder="1" applyAlignment="1">
      <alignment vertical="center" wrapText="1"/>
    </xf>
    <xf numFmtId="0" fontId="18" fillId="0" borderId="47" xfId="4" applyBorder="1" applyAlignment="1">
      <alignment vertical="center" wrapText="1"/>
    </xf>
    <xf numFmtId="0" fontId="18" fillId="0" borderId="8" xfId="4" applyBorder="1" applyAlignment="1">
      <alignment vertical="center" wrapText="1"/>
    </xf>
    <xf numFmtId="0" fontId="18" fillId="0" borderId="70" xfId="4" applyBorder="1" applyAlignment="1">
      <alignment vertical="center" wrapText="1"/>
    </xf>
    <xf numFmtId="0" fontId="18" fillId="0" borderId="62" xfId="4" applyBorder="1" applyAlignment="1">
      <alignment vertical="center" wrapText="1"/>
    </xf>
    <xf numFmtId="0" fontId="18" fillId="0" borderId="41" xfId="4" applyBorder="1" applyAlignment="1">
      <alignment horizontal="center" vertical="center"/>
    </xf>
    <xf numFmtId="0" fontId="22" fillId="0" borderId="48" xfId="4" applyFont="1" applyBorder="1" applyAlignment="1">
      <alignment horizontal="center" vertical="center"/>
    </xf>
    <xf numFmtId="0" fontId="18" fillId="0" borderId="42" xfId="4" applyBorder="1" applyAlignment="1">
      <alignment horizontal="center" vertical="center"/>
    </xf>
    <xf numFmtId="0" fontId="22" fillId="0" borderId="0" xfId="4" applyFont="1" applyBorder="1" applyAlignment="1">
      <alignment horizontal="distributed" vertical="center"/>
    </xf>
    <xf numFmtId="0" fontId="18" fillId="0" borderId="0" xfId="4" applyBorder="1" applyAlignment="1">
      <alignment horizontal="distributed" vertical="center"/>
    </xf>
    <xf numFmtId="0" fontId="18" fillId="0" borderId="0" xfId="4" applyBorder="1" applyAlignment="1">
      <alignment vertical="center"/>
    </xf>
    <xf numFmtId="176" fontId="16" fillId="0" borderId="0" xfId="4" applyNumberFormat="1" applyFont="1" applyBorder="1" applyAlignment="1">
      <alignment horizontal="center" vertical="center"/>
    </xf>
    <xf numFmtId="0" fontId="16" fillId="0" borderId="2" xfId="4" applyFont="1" applyBorder="1" applyAlignment="1">
      <alignment horizontal="left"/>
    </xf>
    <xf numFmtId="0" fontId="14" fillId="0" borderId="15" xfId="4" applyFont="1" applyBorder="1" applyAlignment="1">
      <alignment horizontal="left" shrinkToFit="1"/>
    </xf>
    <xf numFmtId="0" fontId="15" fillId="0" borderId="15" xfId="4" applyFont="1" applyBorder="1" applyAlignment="1">
      <alignment horizontal="left" shrinkToFit="1"/>
    </xf>
    <xf numFmtId="0" fontId="18" fillId="0" borderId="2" xfId="4" applyFont="1" applyBorder="1" applyAlignment="1">
      <alignment horizontal="left"/>
    </xf>
    <xf numFmtId="0" fontId="22" fillId="0" borderId="11" xfId="4" applyFont="1" applyBorder="1" applyAlignment="1">
      <alignment horizontal="center" vertical="center"/>
    </xf>
    <xf numFmtId="0" fontId="22" fillId="0" borderId="44" xfId="4" applyFont="1" applyBorder="1" applyAlignment="1">
      <alignment horizontal="center" vertical="center"/>
    </xf>
    <xf numFmtId="0" fontId="22" fillId="0" borderId="45" xfId="4" applyFont="1" applyBorder="1" applyAlignment="1">
      <alignment horizontal="center" vertical="center"/>
    </xf>
    <xf numFmtId="0" fontId="22" fillId="0" borderId="62" xfId="4" applyFont="1" applyBorder="1" applyAlignment="1">
      <alignment horizontal="center" vertical="center"/>
    </xf>
    <xf numFmtId="0" fontId="14" fillId="0" borderId="15" xfId="4" applyFont="1" applyBorder="1" applyAlignment="1">
      <alignment horizontal="center" vertical="center" shrinkToFit="1"/>
    </xf>
    <xf numFmtId="0" fontId="22" fillId="0" borderId="15" xfId="4" applyFont="1" applyBorder="1" applyAlignment="1">
      <alignment horizontal="right" vertical="center"/>
    </xf>
    <xf numFmtId="0" fontId="18" fillId="0" borderId="5" xfId="4" applyFont="1" applyBorder="1" applyAlignment="1">
      <alignment horizontal="center" vertical="center"/>
    </xf>
    <xf numFmtId="0" fontId="18" fillId="0" borderId="2" xfId="4" applyFont="1" applyBorder="1" applyAlignment="1">
      <alignment horizontal="center" vertical="center"/>
    </xf>
    <xf numFmtId="0" fontId="18" fillId="0" borderId="34" xfId="4" applyFont="1" applyBorder="1" applyAlignment="1">
      <alignment horizontal="center" vertical="center"/>
    </xf>
    <xf numFmtId="0" fontId="18" fillId="0" borderId="40" xfId="4" applyFont="1" applyBorder="1" applyAlignment="1">
      <alignment horizontal="center" vertical="center"/>
    </xf>
    <xf numFmtId="0" fontId="18" fillId="0" borderId="61" xfId="4" applyFont="1" applyBorder="1" applyAlignment="1">
      <alignment horizontal="center" vertical="center"/>
    </xf>
    <xf numFmtId="0" fontId="18" fillId="0" borderId="62" xfId="4" applyFont="1" applyBorder="1" applyAlignment="1">
      <alignment horizontal="center" vertical="center"/>
    </xf>
    <xf numFmtId="0" fontId="18" fillId="0" borderId="3" xfId="4" applyFont="1" applyBorder="1" applyAlignment="1">
      <alignment horizontal="center" vertical="center"/>
    </xf>
    <xf numFmtId="0" fontId="18" fillId="0" borderId="80" xfId="4" applyFont="1" applyBorder="1" applyAlignment="1">
      <alignment horizontal="center" vertical="center"/>
    </xf>
    <xf numFmtId="0" fontId="18" fillId="0" borderId="48" xfId="4" applyFont="1" applyBorder="1" applyAlignment="1">
      <alignment horizontal="center" wrapText="1"/>
    </xf>
    <xf numFmtId="0" fontId="18" fillId="0" borderId="12" xfId="4" applyFont="1" applyBorder="1" applyAlignment="1">
      <alignment horizontal="center"/>
    </xf>
    <xf numFmtId="0" fontId="18" fillId="0" borderId="46" xfId="4" applyFont="1" applyBorder="1" applyAlignment="1">
      <alignment horizontal="center" vertical="center" wrapText="1"/>
    </xf>
    <xf numFmtId="0" fontId="18" fillId="0" borderId="41" xfId="4" applyFont="1" applyBorder="1" applyAlignment="1">
      <alignment horizontal="center" vertical="center" wrapText="1"/>
    </xf>
    <xf numFmtId="0" fontId="18" fillId="0" borderId="41" xfId="4" applyFont="1" applyBorder="1" applyAlignment="1">
      <alignment horizontal="center" vertical="center"/>
    </xf>
    <xf numFmtId="0" fontId="18" fillId="0" borderId="10" xfId="4" applyFont="1" applyBorder="1" applyAlignment="1">
      <alignment horizontal="center" vertical="center"/>
    </xf>
    <xf numFmtId="0" fontId="18" fillId="0" borderId="44" xfId="4" applyFont="1" applyBorder="1" applyAlignment="1">
      <alignment horizontal="center" vertical="center"/>
    </xf>
    <xf numFmtId="0" fontId="18" fillId="0" borderId="45" xfId="4" applyFont="1" applyBorder="1" applyAlignment="1">
      <alignment horizontal="center" vertical="center"/>
    </xf>
    <xf numFmtId="0" fontId="18" fillId="0" borderId="11" xfId="4" applyFont="1" applyBorder="1" applyAlignment="1">
      <alignment horizontal="center" vertical="center" wrapText="1"/>
    </xf>
    <xf numFmtId="0" fontId="17" fillId="0" borderId="10" xfId="4" applyFont="1" applyBorder="1" applyAlignment="1">
      <alignment horizontal="center" wrapText="1"/>
    </xf>
    <xf numFmtId="0" fontId="17" fillId="0" borderId="13" xfId="4" applyFont="1" applyBorder="1" applyAlignment="1">
      <alignment horizontal="center"/>
    </xf>
    <xf numFmtId="0" fontId="18" fillId="0" borderId="10" xfId="4" applyFont="1" applyBorder="1" applyAlignment="1">
      <alignment horizontal="center" wrapText="1"/>
    </xf>
    <xf numFmtId="0" fontId="18" fillId="0" borderId="13" xfId="4" applyFont="1" applyBorder="1" applyAlignment="1">
      <alignment horizontal="center"/>
    </xf>
    <xf numFmtId="0" fontId="18" fillId="0" borderId="0" xfId="4" applyBorder="1" applyAlignment="1">
      <alignment horizontal="left" vertical="center"/>
    </xf>
    <xf numFmtId="0" fontId="22" fillId="0" borderId="34" xfId="4" applyFont="1" applyBorder="1" applyAlignment="1">
      <alignment horizontal="center" vertical="center"/>
    </xf>
    <xf numFmtId="0" fontId="22" fillId="0" borderId="69" xfId="4" applyFont="1" applyBorder="1" applyAlignment="1">
      <alignment horizontal="justify" vertical="center" wrapText="1"/>
    </xf>
    <xf numFmtId="0" fontId="22" fillId="0" borderId="25" xfId="4" applyFont="1" applyBorder="1" applyAlignment="1">
      <alignment horizontal="justify" vertical="center" wrapText="1"/>
    </xf>
    <xf numFmtId="0" fontId="22" fillId="0" borderId="46"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41" xfId="4" applyFont="1" applyBorder="1" applyAlignment="1">
      <alignment horizontal="center" vertical="center" wrapText="1"/>
    </xf>
    <xf numFmtId="0" fontId="15" fillId="0" borderId="3" xfId="4" applyFont="1" applyBorder="1" applyAlignment="1">
      <alignment horizontal="center" vertical="center"/>
    </xf>
    <xf numFmtId="0" fontId="15" fillId="0" borderId="80" xfId="4" applyFont="1" applyBorder="1" applyAlignment="1">
      <alignment horizontal="center" vertical="center"/>
    </xf>
    <xf numFmtId="0" fontId="18" fillId="0" borderId="21" xfId="4" applyFont="1" applyBorder="1" applyAlignment="1">
      <alignment horizontal="center" vertical="center" shrinkToFit="1"/>
    </xf>
    <xf numFmtId="0" fontId="18" fillId="0" borderId="38" xfId="4" applyFont="1" applyBorder="1" applyAlignment="1">
      <alignment horizontal="center" vertical="center" shrinkToFit="1"/>
    </xf>
    <xf numFmtId="0" fontId="22" fillId="0" borderId="21" xfId="4" applyFont="1" applyBorder="1" applyAlignment="1">
      <alignment horizontal="center" vertical="center" shrinkToFit="1"/>
    </xf>
    <xf numFmtId="0" fontId="22" fillId="0" borderId="38" xfId="4" applyFont="1" applyBorder="1" applyAlignment="1">
      <alignment horizontal="center" vertical="center" shrinkToFit="1"/>
    </xf>
    <xf numFmtId="0" fontId="18" fillId="0" borderId="22" xfId="4" applyFont="1" applyBorder="1" applyAlignment="1">
      <alignment horizontal="center" vertical="center" shrinkToFit="1"/>
    </xf>
    <xf numFmtId="0" fontId="22" fillId="0" borderId="48" xfId="4" applyFont="1" applyBorder="1" applyAlignment="1">
      <alignment horizontal="center" vertical="center" wrapText="1"/>
    </xf>
    <xf numFmtId="0" fontId="22" fillId="0" borderId="42" xfId="4" applyFont="1" applyBorder="1" applyAlignment="1">
      <alignment horizontal="center" vertical="center"/>
    </xf>
    <xf numFmtId="0" fontId="22" fillId="0" borderId="10" xfId="4" applyFont="1" applyBorder="1" applyAlignment="1">
      <alignment horizontal="center" vertical="distributed" shrinkToFit="1"/>
    </xf>
    <xf numFmtId="0" fontId="22" fillId="0" borderId="45" xfId="4" applyFont="1" applyBorder="1" applyAlignment="1">
      <alignment horizontal="center" vertical="distributed" shrinkToFit="1"/>
    </xf>
    <xf numFmtId="0" fontId="22" fillId="0" borderId="40" xfId="4" applyFont="1" applyBorder="1" applyAlignment="1">
      <alignment horizontal="center" vertical="distributed" shrinkToFit="1"/>
    </xf>
    <xf numFmtId="0" fontId="22" fillId="0" borderId="62" xfId="4" applyFont="1" applyBorder="1" applyAlignment="1">
      <alignment horizontal="center" vertical="distributed" shrinkToFit="1"/>
    </xf>
    <xf numFmtId="0" fontId="22" fillId="0" borderId="10" xfId="4" applyFont="1" applyBorder="1" applyAlignment="1">
      <alignment horizontal="center" vertical="center" shrinkToFit="1"/>
    </xf>
    <xf numFmtId="0" fontId="22" fillId="0" borderId="45" xfId="4" applyFont="1" applyBorder="1" applyAlignment="1">
      <alignment horizontal="center" vertical="center" shrinkToFit="1"/>
    </xf>
    <xf numFmtId="0" fontId="22" fillId="0" borderId="40" xfId="4" applyFont="1" applyBorder="1" applyAlignment="1">
      <alignment horizontal="center" vertical="center" shrinkToFit="1"/>
    </xf>
    <xf numFmtId="0" fontId="22" fillId="0" borderId="62" xfId="4" applyFont="1" applyBorder="1" applyAlignment="1">
      <alignment horizontal="center" vertical="center" shrinkToFit="1"/>
    </xf>
    <xf numFmtId="0" fontId="18" fillId="0" borderId="10" xfId="4" applyFont="1" applyBorder="1" applyAlignment="1">
      <alignment horizontal="center" vertical="center" shrinkToFit="1"/>
    </xf>
    <xf numFmtId="0" fontId="18" fillId="0" borderId="44" xfId="4" applyFont="1" applyBorder="1" applyAlignment="1">
      <alignment horizontal="center" vertical="center" shrinkToFit="1"/>
    </xf>
    <xf numFmtId="0" fontId="18" fillId="0" borderId="90" xfId="4" applyFont="1" applyBorder="1" applyAlignment="1">
      <alignment horizontal="center" vertical="center" shrinkToFit="1"/>
    </xf>
    <xf numFmtId="0" fontId="18" fillId="0" borderId="0" xfId="4" applyFont="1" applyAlignment="1">
      <alignment horizontal="left" vertical="top" wrapText="1"/>
    </xf>
    <xf numFmtId="0" fontId="23" fillId="0" borderId="45" xfId="4" applyFont="1" applyBorder="1" applyAlignment="1">
      <alignment horizontal="center" vertical="center"/>
    </xf>
    <xf numFmtId="0" fontId="23" fillId="0" borderId="62" xfId="4" applyFont="1" applyBorder="1" applyAlignment="1">
      <alignment horizontal="center" vertical="center"/>
    </xf>
    <xf numFmtId="0" fontId="18" fillId="0" borderId="48" xfId="4" applyFont="1" applyBorder="1" applyAlignment="1">
      <alignment horizontal="center" vertical="center" wrapText="1"/>
    </xf>
    <xf numFmtId="0" fontId="18" fillId="0" borderId="42" xfId="4" applyFont="1" applyBorder="1" applyAlignment="1">
      <alignment horizontal="center" vertical="center"/>
    </xf>
    <xf numFmtId="0" fontId="23" fillId="0" borderId="46" xfId="4" applyFont="1" applyBorder="1" applyAlignment="1">
      <alignment horizontal="center" vertical="center"/>
    </xf>
    <xf numFmtId="0" fontId="23" fillId="0" borderId="41" xfId="4" applyFont="1" applyBorder="1" applyAlignment="1">
      <alignment horizontal="center" vertical="center"/>
    </xf>
    <xf numFmtId="0" fontId="18" fillId="0" borderId="34" xfId="4" applyBorder="1" applyAlignment="1">
      <alignment horizontal="center" vertical="center"/>
    </xf>
    <xf numFmtId="0" fontId="18" fillId="0" borderId="13" xfId="4" applyBorder="1" applyAlignment="1">
      <alignment horizontal="center" vertical="center"/>
    </xf>
    <xf numFmtId="0" fontId="18" fillId="0" borderId="47" xfId="4" applyBorder="1" applyAlignment="1">
      <alignment horizontal="center" vertical="center"/>
    </xf>
    <xf numFmtId="0" fontId="18" fillId="0" borderId="40" xfId="4" applyBorder="1" applyAlignment="1">
      <alignment horizontal="center" vertical="center"/>
    </xf>
    <xf numFmtId="0" fontId="18" fillId="0" borderId="62" xfId="4" applyBorder="1" applyAlignment="1">
      <alignment horizontal="center" vertical="center"/>
    </xf>
    <xf numFmtId="0" fontId="18" fillId="0" borderId="3" xfId="4" applyBorder="1" applyAlignment="1">
      <alignment horizontal="center" vertical="center"/>
    </xf>
    <xf numFmtId="0" fontId="18" fillId="0" borderId="9" xfId="4" applyBorder="1" applyAlignment="1">
      <alignment horizontal="center" vertical="center"/>
    </xf>
    <xf numFmtId="0" fontId="18" fillId="0" borderId="80" xfId="4" applyBorder="1" applyAlignment="1">
      <alignment horizontal="center" vertical="center"/>
    </xf>
    <xf numFmtId="0" fontId="16" fillId="0" borderId="0" xfId="4" applyFont="1" applyBorder="1" applyAlignment="1">
      <alignment horizontal="left" vertical="center"/>
    </xf>
    <xf numFmtId="0" fontId="16" fillId="0" borderId="61" xfId="4" applyFont="1" applyBorder="1" applyAlignment="1">
      <alignment horizontal="left" vertical="center"/>
    </xf>
    <xf numFmtId="176" fontId="16" fillId="0" borderId="10" xfId="4" applyNumberFormat="1" applyFont="1" applyBorder="1" applyAlignment="1">
      <alignment vertical="center"/>
    </xf>
    <xf numFmtId="176" fontId="18" fillId="0" borderId="45" xfId="4" applyNumberFormat="1" applyBorder="1" applyAlignment="1">
      <alignment vertical="center"/>
    </xf>
    <xf numFmtId="176" fontId="18" fillId="0" borderId="90" xfId="4" applyNumberFormat="1" applyBorder="1" applyAlignment="1">
      <alignment vertical="center"/>
    </xf>
    <xf numFmtId="176" fontId="16" fillId="0" borderId="13" xfId="4" applyNumberFormat="1" applyFont="1" applyBorder="1" applyAlignment="1">
      <alignment vertical="center"/>
    </xf>
    <xf numFmtId="176" fontId="18" fillId="0" borderId="47" xfId="4" applyNumberFormat="1" applyBorder="1" applyAlignment="1">
      <alignment vertical="center"/>
    </xf>
    <xf numFmtId="176" fontId="18" fillId="0" borderId="9" xfId="4" applyNumberFormat="1" applyBorder="1" applyAlignment="1">
      <alignment vertical="center"/>
    </xf>
    <xf numFmtId="176" fontId="18" fillId="0" borderId="13" xfId="4" applyNumberFormat="1" applyFont="1" applyBorder="1" applyAlignment="1">
      <alignment vertical="center"/>
    </xf>
    <xf numFmtId="176" fontId="18" fillId="0" borderId="47" xfId="4" applyNumberFormat="1" applyFont="1" applyBorder="1" applyAlignment="1">
      <alignment vertical="center"/>
    </xf>
    <xf numFmtId="176" fontId="18" fillId="0" borderId="9" xfId="4" applyNumberFormat="1" applyFont="1" applyBorder="1" applyAlignment="1">
      <alignment vertical="center"/>
    </xf>
    <xf numFmtId="176" fontId="16" fillId="0" borderId="51" xfId="4" applyNumberFormat="1" applyFont="1" applyBorder="1" applyAlignment="1">
      <alignment vertical="center"/>
    </xf>
    <xf numFmtId="176" fontId="18" fillId="0" borderId="53" xfId="4" applyNumberFormat="1" applyBorder="1" applyAlignment="1">
      <alignment vertical="center"/>
    </xf>
    <xf numFmtId="176" fontId="18" fillId="0" borderId="88" xfId="4" applyNumberFormat="1" applyBorder="1" applyAlignment="1">
      <alignment vertical="center"/>
    </xf>
    <xf numFmtId="176" fontId="18" fillId="0" borderId="51" xfId="4" applyNumberFormat="1" applyFont="1" applyBorder="1" applyAlignment="1">
      <alignment vertical="center"/>
    </xf>
    <xf numFmtId="176" fontId="18" fillId="0" borderId="53" xfId="4" applyNumberFormat="1" applyFont="1" applyBorder="1" applyAlignment="1">
      <alignment vertical="center"/>
    </xf>
    <xf numFmtId="176" fontId="18" fillId="0" borderId="88" xfId="4" applyNumberFormat="1" applyFont="1" applyBorder="1" applyAlignment="1">
      <alignment vertical="center"/>
    </xf>
    <xf numFmtId="176" fontId="18" fillId="0" borderId="58" xfId="4" applyNumberFormat="1" applyFont="1" applyBorder="1" applyAlignment="1">
      <alignment vertical="center"/>
    </xf>
    <xf numFmtId="176" fontId="18" fillId="0" borderId="49" xfId="4" applyNumberFormat="1" applyFont="1" applyBorder="1" applyAlignment="1">
      <alignment vertical="center"/>
    </xf>
    <xf numFmtId="176" fontId="18" fillId="0" borderId="89" xfId="4" applyNumberFormat="1" applyFont="1" applyBorder="1" applyAlignment="1">
      <alignment vertical="center"/>
    </xf>
    <xf numFmtId="176" fontId="16" fillId="2" borderId="71" xfId="4" applyNumberFormat="1" applyFont="1" applyFill="1" applyBorder="1" applyAlignment="1">
      <alignment vertical="center"/>
    </xf>
    <xf numFmtId="176" fontId="18" fillId="2" borderId="72" xfId="4" applyNumberFormat="1" applyFill="1" applyBorder="1" applyAlignment="1">
      <alignment vertical="center"/>
    </xf>
    <xf numFmtId="176" fontId="18" fillId="2" borderId="79" xfId="4" applyNumberFormat="1" applyFill="1" applyBorder="1" applyAlignment="1">
      <alignment vertical="center"/>
    </xf>
    <xf numFmtId="0" fontId="18" fillId="0" borderId="4" xfId="4" applyFont="1" applyBorder="1" applyAlignment="1">
      <alignment horizontal="center" vertical="center"/>
    </xf>
    <xf numFmtId="0" fontId="18" fillId="0" borderId="11" xfId="4" applyFont="1" applyBorder="1" applyAlignment="1">
      <alignment horizontal="center" vertical="center"/>
    </xf>
    <xf numFmtId="0" fontId="18" fillId="0" borderId="4" xfId="4" applyFont="1" applyFill="1" applyBorder="1" applyAlignment="1">
      <alignment horizontal="center" vertical="center"/>
    </xf>
    <xf numFmtId="0" fontId="18" fillId="0" borderId="11" xfId="4" applyFont="1" applyFill="1" applyBorder="1" applyAlignment="1">
      <alignment horizontal="center" vertical="center"/>
    </xf>
    <xf numFmtId="0" fontId="18" fillId="0" borderId="41" xfId="4" applyFont="1" applyFill="1" applyBorder="1" applyAlignment="1">
      <alignment horizontal="center" vertical="center"/>
    </xf>
    <xf numFmtId="0" fontId="18" fillId="0" borderId="5" xfId="4" applyFont="1" applyFill="1" applyBorder="1" applyAlignment="1">
      <alignment horizontal="center" vertical="center"/>
    </xf>
    <xf numFmtId="0" fontId="20" fillId="0" borderId="4" xfId="4" applyFont="1" applyFill="1" applyBorder="1" applyAlignment="1">
      <alignment horizontal="center" vertical="center" wrapText="1"/>
    </xf>
    <xf numFmtId="0" fontId="20" fillId="0" borderId="11" xfId="4" applyFont="1" applyFill="1" applyBorder="1" applyAlignment="1">
      <alignment horizontal="center" vertical="center"/>
    </xf>
    <xf numFmtId="0" fontId="20" fillId="0" borderId="41" xfId="4" applyFont="1" applyFill="1" applyBorder="1" applyAlignment="1">
      <alignment horizontal="center" vertical="center"/>
    </xf>
    <xf numFmtId="0" fontId="20" fillId="0" borderId="7" xfId="4" applyFont="1" applyBorder="1" applyAlignment="1">
      <alignment horizontal="center" vertical="center" wrapText="1"/>
    </xf>
    <xf numFmtId="0" fontId="20" fillId="0" borderId="12" xfId="4" applyFont="1" applyBorder="1" applyAlignment="1">
      <alignment horizontal="center" vertical="center"/>
    </xf>
    <xf numFmtId="0" fontId="20" fillId="0" borderId="42" xfId="4" applyFont="1" applyBorder="1" applyAlignment="1">
      <alignment horizontal="center" vertical="center"/>
    </xf>
    <xf numFmtId="0" fontId="16" fillId="0" borderId="5" xfId="4" applyFont="1" applyBorder="1" applyAlignment="1">
      <alignment horizontal="center" vertical="center" shrinkToFit="1"/>
    </xf>
    <xf numFmtId="0" fontId="16" fillId="0" borderId="34" xfId="4" applyFont="1" applyBorder="1" applyAlignment="1">
      <alignment horizontal="center" vertical="center" shrinkToFit="1"/>
    </xf>
    <xf numFmtId="0" fontId="16" fillId="0" borderId="13" xfId="4" applyFont="1" applyBorder="1" applyAlignment="1">
      <alignment horizontal="center" vertical="center" shrinkToFit="1"/>
    </xf>
    <xf numFmtId="0" fontId="16" fillId="0" borderId="47" xfId="4" applyFont="1" applyBorder="1" applyAlignment="1">
      <alignment horizontal="center" vertical="center" shrinkToFit="1"/>
    </xf>
    <xf numFmtId="0" fontId="16" fillId="0" borderId="40" xfId="4" applyFont="1" applyBorder="1" applyAlignment="1">
      <alignment horizontal="center" vertical="center" shrinkToFit="1"/>
    </xf>
    <xf numFmtId="0" fontId="16" fillId="0" borderId="62" xfId="4" applyFont="1" applyBorder="1" applyAlignment="1">
      <alignment horizontal="center" vertical="center" shrinkToFit="1"/>
    </xf>
    <xf numFmtId="0" fontId="16" fillId="0" borderId="40" xfId="4" applyFont="1" applyBorder="1" applyAlignment="1">
      <alignment horizontal="center" vertical="center" wrapText="1"/>
    </xf>
    <xf numFmtId="0" fontId="16" fillId="0" borderId="62" xfId="4" applyFont="1" applyBorder="1" applyAlignment="1">
      <alignment horizontal="center" vertical="center" wrapText="1"/>
    </xf>
    <xf numFmtId="0" fontId="16" fillId="0" borderId="80" xfId="4" applyFont="1" applyBorder="1" applyAlignment="1">
      <alignment horizontal="center" vertical="center"/>
    </xf>
    <xf numFmtId="176" fontId="16" fillId="0" borderId="45" xfId="4" applyNumberFormat="1" applyFont="1" applyBorder="1" applyAlignment="1">
      <alignment vertical="center"/>
    </xf>
    <xf numFmtId="176" fontId="16" fillId="0" borderId="90" xfId="4" applyNumberFormat="1" applyFont="1" applyBorder="1" applyAlignment="1">
      <alignment vertical="center"/>
    </xf>
    <xf numFmtId="176" fontId="16" fillId="0" borderId="47" xfId="4" applyNumberFormat="1" applyFont="1" applyBorder="1" applyAlignment="1">
      <alignment vertical="center"/>
    </xf>
    <xf numFmtId="176" fontId="16" fillId="0" borderId="9" xfId="4" applyNumberFormat="1" applyFont="1" applyBorder="1" applyAlignment="1">
      <alignment vertical="center"/>
    </xf>
    <xf numFmtId="176" fontId="17" fillId="0" borderId="13" xfId="4" applyNumberFormat="1" applyFont="1" applyBorder="1" applyAlignment="1">
      <alignment vertical="center"/>
    </xf>
    <xf numFmtId="176" fontId="17" fillId="0" borderId="47" xfId="4" applyNumberFormat="1" applyFont="1" applyBorder="1" applyAlignment="1">
      <alignment vertical="center"/>
    </xf>
    <xf numFmtId="176" fontId="17" fillId="0" borderId="9" xfId="4" applyNumberFormat="1" applyFont="1" applyBorder="1" applyAlignment="1">
      <alignment vertical="center"/>
    </xf>
    <xf numFmtId="176" fontId="16" fillId="0" borderId="53" xfId="4" applyNumberFormat="1" applyFont="1" applyBorder="1" applyAlignment="1">
      <alignment vertical="center"/>
    </xf>
    <xf numFmtId="176" fontId="16" fillId="0" borderId="88" xfId="4" applyNumberFormat="1" applyFont="1" applyBorder="1" applyAlignment="1">
      <alignment vertical="center"/>
    </xf>
    <xf numFmtId="176" fontId="17" fillId="0" borderId="51" xfId="4" applyNumberFormat="1" applyFont="1" applyBorder="1" applyAlignment="1">
      <alignment vertical="center"/>
    </xf>
    <xf numFmtId="176" fontId="17" fillId="0" borderId="53" xfId="4" applyNumberFormat="1" applyFont="1" applyBorder="1" applyAlignment="1">
      <alignment vertical="center"/>
    </xf>
    <xf numFmtId="176" fontId="17" fillId="0" borderId="88" xfId="4" applyNumberFormat="1" applyFont="1" applyBorder="1" applyAlignment="1">
      <alignment vertical="center"/>
    </xf>
    <xf numFmtId="176" fontId="17" fillId="0" borderId="58" xfId="4" applyNumberFormat="1" applyFont="1" applyBorder="1" applyAlignment="1">
      <alignment vertical="center"/>
    </xf>
    <xf numFmtId="176" fontId="17" fillId="0" borderId="49" xfId="4" applyNumberFormat="1" applyFont="1" applyBorder="1" applyAlignment="1">
      <alignment vertical="center"/>
    </xf>
    <xf numFmtId="176" fontId="17" fillId="0" borderId="89" xfId="4" applyNumberFormat="1" applyFont="1" applyBorder="1" applyAlignment="1">
      <alignment vertical="center"/>
    </xf>
    <xf numFmtId="176" fontId="16" fillId="2" borderId="72" xfId="4" applyNumberFormat="1" applyFont="1" applyFill="1" applyBorder="1" applyAlignment="1">
      <alignment vertical="center"/>
    </xf>
    <xf numFmtId="176" fontId="16" fillId="2" borderId="79" xfId="4" applyNumberFormat="1" applyFont="1" applyFill="1" applyBorder="1" applyAlignment="1">
      <alignment vertical="center"/>
    </xf>
    <xf numFmtId="0" fontId="16" fillId="0" borderId="46" xfId="4" applyFont="1" applyBorder="1" applyAlignment="1">
      <alignment horizontal="center" vertical="center"/>
    </xf>
    <xf numFmtId="0" fontId="16" fillId="0" borderId="41" xfId="4" applyFont="1" applyBorder="1" applyAlignment="1">
      <alignment horizontal="center" vertical="center"/>
    </xf>
    <xf numFmtId="0" fontId="16" fillId="0" borderId="29" xfId="4" applyFont="1" applyBorder="1" applyAlignment="1">
      <alignment horizontal="center" vertical="center"/>
    </xf>
    <xf numFmtId="0" fontId="16" fillId="0" borderId="10" xfId="4" applyFont="1" applyBorder="1" applyAlignment="1">
      <alignment horizontal="center" vertical="center"/>
    </xf>
    <xf numFmtId="0" fontId="18" fillId="0" borderId="45" xfId="4" applyBorder="1" applyAlignment="1">
      <alignment horizontal="center" vertical="center"/>
    </xf>
    <xf numFmtId="0" fontId="16" fillId="0" borderId="46" xfId="4" applyFont="1" applyBorder="1" applyAlignment="1">
      <alignment horizontal="center" vertical="center" wrapText="1"/>
    </xf>
    <xf numFmtId="0" fontId="16" fillId="0" borderId="11" xfId="4" applyFont="1" applyBorder="1" applyAlignment="1">
      <alignment horizontal="center" vertical="center"/>
    </xf>
    <xf numFmtId="0" fontId="16" fillId="0" borderId="48" xfId="4" applyFont="1" applyBorder="1" applyAlignment="1">
      <alignment horizontal="center" vertical="center" wrapText="1"/>
    </xf>
    <xf numFmtId="0" fontId="16" fillId="0" borderId="12" xfId="4" applyFont="1" applyBorder="1" applyAlignment="1">
      <alignment horizontal="center" vertical="center"/>
    </xf>
    <xf numFmtId="0" fontId="16" fillId="0" borderId="42" xfId="4" applyFont="1" applyBorder="1" applyAlignment="1">
      <alignment horizontal="center" vertical="center"/>
    </xf>
    <xf numFmtId="0" fontId="16" fillId="0" borderId="8" xfId="4" applyFont="1" applyBorder="1" applyAlignment="1">
      <alignment horizontal="left" vertical="center" wrapText="1"/>
    </xf>
    <xf numFmtId="0" fontId="16" fillId="0" borderId="47" xfId="4" applyFont="1" applyBorder="1" applyAlignment="1">
      <alignment horizontal="left" vertical="center" wrapText="1"/>
    </xf>
    <xf numFmtId="0" fontId="16" fillId="0" borderId="70" xfId="4" applyFont="1" applyBorder="1" applyAlignment="1">
      <alignment horizontal="left" vertical="center" wrapText="1"/>
    </xf>
    <xf numFmtId="0" fontId="16" fillId="0" borderId="62" xfId="4" applyFont="1" applyBorder="1" applyAlignment="1">
      <alignment horizontal="left" vertical="center" wrapText="1"/>
    </xf>
    <xf numFmtId="0" fontId="22" fillId="0" borderId="66" xfId="4" applyFont="1" applyBorder="1" applyAlignment="1">
      <alignment horizontal="center" vertical="center"/>
    </xf>
    <xf numFmtId="0" fontId="22" fillId="0" borderId="29" xfId="4" applyFont="1" applyBorder="1" applyAlignment="1">
      <alignment horizontal="center" vertical="center"/>
    </xf>
    <xf numFmtId="0" fontId="22" fillId="0" borderId="21" xfId="4" applyFont="1" applyBorder="1" applyAlignment="1">
      <alignment horizontal="center" vertical="center"/>
    </xf>
    <xf numFmtId="0" fontId="22" fillId="0" borderId="64" xfId="4" applyFont="1" applyBorder="1"/>
    <xf numFmtId="0" fontId="22" fillId="0" borderId="22" xfId="4" applyFont="1" applyBorder="1"/>
    <xf numFmtId="0" fontId="23" fillId="0" borderId="46" xfId="4" applyFont="1" applyBorder="1" applyAlignment="1">
      <alignment horizontal="center" vertical="center" wrapText="1"/>
    </xf>
    <xf numFmtId="0" fontId="23" fillId="0" borderId="11" xfId="4" applyFont="1" applyBorder="1" applyAlignment="1">
      <alignment horizontal="center" vertical="center" wrapText="1"/>
    </xf>
    <xf numFmtId="0" fontId="23" fillId="0" borderId="41" xfId="4" applyFont="1" applyBorder="1" applyAlignment="1">
      <alignment horizontal="center" vertical="center" wrapText="1"/>
    </xf>
    <xf numFmtId="0" fontId="22" fillId="0" borderId="12" xfId="4" applyFont="1" applyBorder="1" applyAlignment="1">
      <alignment horizontal="center" vertical="center" wrapText="1"/>
    </xf>
    <xf numFmtId="0" fontId="22" fillId="0" borderId="42" xfId="4" applyFont="1" applyBorder="1" applyAlignment="1">
      <alignment horizontal="center" vertical="center" wrapText="1"/>
    </xf>
    <xf numFmtId="0" fontId="15" fillId="0" borderId="5" xfId="4" applyFont="1" applyBorder="1" applyAlignment="1">
      <alignment horizontal="center" vertical="center"/>
    </xf>
    <xf numFmtId="0" fontId="18" fillId="0" borderId="2" xfId="4" applyBorder="1" applyAlignment="1">
      <alignment horizontal="center" vertical="center"/>
    </xf>
    <xf numFmtId="0" fontId="18" fillId="0" borderId="61" xfId="4" applyBorder="1" applyAlignment="1">
      <alignment horizontal="center" vertical="center"/>
    </xf>
    <xf numFmtId="0" fontId="18" fillId="0" borderId="0" xfId="4" applyBorder="1" applyAlignment="1">
      <alignment horizontal="center" vertical="center"/>
    </xf>
    <xf numFmtId="0" fontId="18" fillId="0" borderId="0" xfId="4" applyBorder="1" applyAlignment="1">
      <alignment vertical="center" wrapText="1"/>
    </xf>
    <xf numFmtId="0" fontId="18" fillId="0" borderId="61" xfId="4" applyBorder="1" applyAlignment="1">
      <alignment vertical="center" wrapText="1"/>
    </xf>
    <xf numFmtId="0" fontId="16" fillId="0" borderId="41" xfId="4" applyFont="1" applyBorder="1" applyAlignment="1">
      <alignment horizontal="center" vertical="center" wrapText="1"/>
    </xf>
    <xf numFmtId="0" fontId="16" fillId="0" borderId="48" xfId="4" applyFont="1" applyBorder="1" applyAlignment="1">
      <alignment horizontal="center" vertical="center"/>
    </xf>
    <xf numFmtId="0" fontId="36" fillId="0" borderId="0" xfId="4" applyFont="1" applyFill="1" applyAlignment="1">
      <alignment horizontal="center" vertical="top"/>
    </xf>
    <xf numFmtId="0" fontId="16" fillId="0" borderId="2" xfId="4" applyFont="1" applyFill="1" applyBorder="1" applyAlignment="1">
      <alignment horizontal="left" vertical="center"/>
    </xf>
    <xf numFmtId="0" fontId="18" fillId="0" borderId="0" xfId="4" applyFill="1" applyBorder="1" applyAlignment="1">
      <alignment horizontal="left" vertical="center"/>
    </xf>
    <xf numFmtId="0" fontId="15" fillId="0" borderId="5" xfId="4" applyFont="1" applyFill="1" applyBorder="1" applyAlignment="1">
      <alignment horizontal="center" vertical="center"/>
    </xf>
    <xf numFmtId="0" fontId="18" fillId="0" borderId="2" xfId="4" applyFill="1" applyBorder="1" applyAlignment="1">
      <alignment horizontal="center" vertical="center"/>
    </xf>
    <xf numFmtId="0" fontId="18" fillId="0" borderId="3" xfId="4" applyFill="1" applyBorder="1" applyAlignment="1">
      <alignment horizontal="center" vertical="center"/>
    </xf>
    <xf numFmtId="0" fontId="18" fillId="0" borderId="13" xfId="4" applyFill="1" applyBorder="1" applyAlignment="1">
      <alignment horizontal="center" vertical="center"/>
    </xf>
    <xf numFmtId="0" fontId="18" fillId="0" borderId="0" xfId="4" applyFill="1" applyBorder="1" applyAlignment="1">
      <alignment horizontal="center" vertical="center"/>
    </xf>
    <xf numFmtId="0" fontId="18" fillId="0" borderId="9" xfId="4" applyFill="1" applyBorder="1" applyAlignment="1">
      <alignment horizontal="center" vertical="center"/>
    </xf>
    <xf numFmtId="0" fontId="16" fillId="0" borderId="10" xfId="4" applyFont="1" applyFill="1" applyBorder="1" applyAlignment="1">
      <alignment horizontal="center" vertical="center"/>
    </xf>
    <xf numFmtId="0" fontId="18" fillId="0" borderId="44" xfId="4" applyFill="1" applyBorder="1" applyAlignment="1">
      <alignment horizontal="center" vertical="center"/>
    </xf>
    <xf numFmtId="0" fontId="18" fillId="0" borderId="45" xfId="4" applyFill="1" applyBorder="1" applyAlignment="1">
      <alignment horizontal="center" vertical="center"/>
    </xf>
    <xf numFmtId="0" fontId="18" fillId="0" borderId="40" xfId="4" applyFill="1" applyBorder="1" applyAlignment="1">
      <alignment horizontal="center" vertical="center"/>
    </xf>
    <xf numFmtId="0" fontId="18" fillId="0" borderId="61" xfId="4" applyFill="1" applyBorder="1" applyAlignment="1">
      <alignment horizontal="center" vertical="center"/>
    </xf>
    <xf numFmtId="0" fontId="18" fillId="0" borderId="62" xfId="4" applyFill="1" applyBorder="1" applyAlignment="1">
      <alignment horizontal="center" vertical="center"/>
    </xf>
    <xf numFmtId="0" fontId="16" fillId="0" borderId="46" xfId="4" applyFont="1" applyFill="1" applyBorder="1" applyAlignment="1">
      <alignment horizontal="center" vertical="center"/>
    </xf>
    <xf numFmtId="0" fontId="16" fillId="0" borderId="41" xfId="4" applyFont="1" applyFill="1" applyBorder="1" applyAlignment="1">
      <alignment horizontal="center" vertical="center"/>
    </xf>
    <xf numFmtId="0" fontId="18" fillId="0" borderId="90" xfId="4" applyFill="1" applyBorder="1" applyAlignment="1">
      <alignment horizontal="center" vertical="center"/>
    </xf>
    <xf numFmtId="0" fontId="18" fillId="0" borderId="80" xfId="4" applyFill="1" applyBorder="1" applyAlignment="1">
      <alignment horizontal="center" vertical="center"/>
    </xf>
    <xf numFmtId="0" fontId="16" fillId="0" borderId="8" xfId="4" applyFont="1" applyFill="1" applyBorder="1" applyAlignment="1">
      <alignment vertical="center" wrapText="1"/>
    </xf>
    <xf numFmtId="0" fontId="18" fillId="0" borderId="0" xfId="4" applyFill="1" applyBorder="1" applyAlignment="1">
      <alignment vertical="center" wrapText="1"/>
    </xf>
    <xf numFmtId="0" fontId="18" fillId="0" borderId="8" xfId="4" applyFill="1" applyBorder="1" applyAlignment="1">
      <alignment vertical="center" wrapText="1"/>
    </xf>
    <xf numFmtId="0" fontId="18" fillId="0" borderId="70" xfId="4" applyFill="1" applyBorder="1" applyAlignment="1">
      <alignment vertical="center" wrapText="1"/>
    </xf>
    <xf numFmtId="0" fontId="18" fillId="0" borderId="61" xfId="4" applyFill="1" applyBorder="1" applyAlignment="1">
      <alignment vertical="center" wrapText="1"/>
    </xf>
    <xf numFmtId="0" fontId="16" fillId="0" borderId="11" xfId="4" applyFont="1" applyFill="1" applyBorder="1" applyAlignment="1">
      <alignment horizontal="center" vertical="center"/>
    </xf>
    <xf numFmtId="0" fontId="16" fillId="0" borderId="20" xfId="4" applyFont="1" applyFill="1" applyBorder="1" applyAlignment="1">
      <alignment horizontal="center" vertical="center" textRotation="255"/>
    </xf>
    <xf numFmtId="0" fontId="16" fillId="0" borderId="26" xfId="4" applyFont="1" applyFill="1" applyBorder="1" applyAlignment="1">
      <alignment horizontal="center" vertical="center" textRotation="255"/>
    </xf>
    <xf numFmtId="0" fontId="16" fillId="0" borderId="12" xfId="4" applyFont="1" applyFill="1" applyBorder="1" applyAlignment="1">
      <alignment horizontal="center" vertical="center"/>
    </xf>
    <xf numFmtId="0" fontId="16" fillId="0" borderId="42" xfId="4" applyFont="1" applyFill="1" applyBorder="1" applyAlignment="1">
      <alignment horizontal="center" vertical="center"/>
    </xf>
    <xf numFmtId="0" fontId="16" fillId="0" borderId="43" xfId="4" applyFont="1" applyFill="1" applyBorder="1" applyAlignment="1">
      <alignment horizontal="center" vertical="center" textRotation="255"/>
    </xf>
    <xf numFmtId="0" fontId="16" fillId="0" borderId="39" xfId="4" applyFont="1" applyFill="1" applyBorder="1" applyAlignment="1">
      <alignment horizontal="center" vertical="center" textRotation="255"/>
    </xf>
    <xf numFmtId="0" fontId="16" fillId="0" borderId="46" xfId="4" applyFont="1" applyFill="1" applyBorder="1" applyAlignment="1">
      <alignment horizontal="center" vertical="center" shrinkToFit="1"/>
    </xf>
    <xf numFmtId="0" fontId="16" fillId="0" borderId="41" xfId="4" applyFont="1" applyFill="1" applyBorder="1" applyAlignment="1">
      <alignment horizontal="center" vertical="center" shrinkToFit="1"/>
    </xf>
    <xf numFmtId="0" fontId="16" fillId="0" borderId="10" xfId="4" applyFont="1" applyFill="1" applyBorder="1" applyAlignment="1">
      <alignment horizontal="center" vertical="center" shrinkToFit="1"/>
    </xf>
    <xf numFmtId="0" fontId="18" fillId="0" borderId="44" xfId="4" applyFill="1" applyBorder="1" applyAlignment="1">
      <alignment horizontal="center" vertical="center" shrinkToFit="1"/>
    </xf>
    <xf numFmtId="0" fontId="18" fillId="0" borderId="45" xfId="4" applyFill="1" applyBorder="1" applyAlignment="1">
      <alignment horizontal="center" vertical="center" shrinkToFit="1"/>
    </xf>
    <xf numFmtId="0" fontId="18" fillId="0" borderId="40" xfId="4" applyFill="1" applyBorder="1" applyAlignment="1">
      <alignment horizontal="center" vertical="center" shrinkToFit="1"/>
    </xf>
    <xf numFmtId="0" fontId="18" fillId="0" borderId="61" xfId="4" applyFill="1" applyBorder="1" applyAlignment="1">
      <alignment horizontal="center" vertical="center" shrinkToFit="1"/>
    </xf>
    <xf numFmtId="0" fontId="18" fillId="0" borderId="62" xfId="4" applyFill="1" applyBorder="1" applyAlignment="1">
      <alignment horizontal="center" vertical="center" shrinkToFit="1"/>
    </xf>
    <xf numFmtId="0" fontId="16" fillId="0" borderId="40" xfId="4" applyFont="1" applyFill="1" applyBorder="1" applyAlignment="1">
      <alignment horizontal="center" vertical="center" shrinkToFit="1"/>
    </xf>
    <xf numFmtId="0" fontId="15" fillId="0" borderId="2" xfId="4" applyFont="1" applyFill="1" applyBorder="1" applyAlignment="1">
      <alignment horizontal="center" vertical="center"/>
    </xf>
    <xf numFmtId="0" fontId="17" fillId="0" borderId="33" xfId="4" applyFont="1" applyFill="1" applyBorder="1" applyAlignment="1">
      <alignment horizontal="center" vertical="center" wrapText="1" shrinkToFit="1"/>
    </xf>
    <xf numFmtId="0" fontId="17" fillId="0" borderId="69" xfId="4" applyFont="1" applyFill="1" applyBorder="1" applyAlignment="1">
      <alignment horizontal="center" vertical="center" wrapText="1" shrinkToFit="1"/>
    </xf>
    <xf numFmtId="0" fontId="17" fillId="0" borderId="24" xfId="4" applyFont="1" applyFill="1" applyBorder="1" applyAlignment="1">
      <alignment horizontal="center" vertical="center" wrapText="1" shrinkToFit="1"/>
    </xf>
    <xf numFmtId="0" fontId="17" fillId="0" borderId="25" xfId="4" applyFont="1" applyFill="1" applyBorder="1" applyAlignment="1">
      <alignment horizontal="center" vertical="center" wrapText="1" shrinkToFit="1"/>
    </xf>
    <xf numFmtId="0" fontId="18" fillId="0" borderId="21" xfId="4" applyFill="1" applyBorder="1" applyAlignment="1">
      <alignment horizontal="center" vertical="center"/>
    </xf>
    <xf numFmtId="0" fontId="18" fillId="0" borderId="64" xfId="4" applyFill="1" applyBorder="1" applyAlignment="1">
      <alignment horizontal="center" vertical="center"/>
    </xf>
    <xf numFmtId="0" fontId="18" fillId="0" borderId="38" xfId="4" applyFill="1" applyBorder="1" applyAlignment="1">
      <alignment horizontal="center" vertical="center"/>
    </xf>
    <xf numFmtId="0" fontId="16" fillId="0" borderId="13" xfId="4" applyFont="1" applyFill="1" applyBorder="1" applyAlignment="1">
      <alignment horizontal="center" vertical="center"/>
    </xf>
    <xf numFmtId="0" fontId="16" fillId="0" borderId="40" xfId="4" applyFont="1" applyFill="1" applyBorder="1" applyAlignment="1">
      <alignment horizontal="center" vertical="center"/>
    </xf>
    <xf numFmtId="0" fontId="16" fillId="0" borderId="24" xfId="4" applyFont="1" applyFill="1" applyBorder="1" applyAlignment="1">
      <alignment horizontal="center" vertical="center" wrapText="1" shrinkToFit="1"/>
    </xf>
    <xf numFmtId="0" fontId="16" fillId="0" borderId="25" xfId="4" applyFont="1" applyFill="1" applyBorder="1" applyAlignment="1">
      <alignment horizontal="center" vertical="center" wrapText="1" shrinkToFit="1"/>
    </xf>
    <xf numFmtId="0" fontId="15" fillId="0" borderId="34" xfId="4" applyFont="1" applyFill="1" applyBorder="1" applyAlignment="1">
      <alignment horizontal="center" vertical="center"/>
    </xf>
    <xf numFmtId="0" fontId="15" fillId="0" borderId="40" xfId="4" applyFont="1" applyFill="1" applyBorder="1" applyAlignment="1">
      <alignment horizontal="center" vertical="center"/>
    </xf>
    <xf numFmtId="0" fontId="15" fillId="0" borderId="61" xfId="4" applyFont="1" applyFill="1" applyBorder="1" applyAlignment="1">
      <alignment horizontal="center" vertical="center"/>
    </xf>
    <xf numFmtId="0" fontId="15" fillId="0" borderId="62" xfId="4" applyFont="1" applyFill="1" applyBorder="1" applyAlignment="1">
      <alignment horizontal="center" vertical="center"/>
    </xf>
    <xf numFmtId="0" fontId="16" fillId="0" borderId="44" xfId="4" applyFont="1" applyFill="1" applyBorder="1" applyAlignment="1">
      <alignment horizontal="center" vertical="center"/>
    </xf>
    <xf numFmtId="0" fontId="16" fillId="0" borderId="45" xfId="4" applyFont="1" applyFill="1" applyBorder="1" applyAlignment="1">
      <alignment horizontal="center" vertical="center"/>
    </xf>
    <xf numFmtId="0" fontId="16" fillId="0" borderId="61" xfId="4" applyFont="1" applyFill="1" applyBorder="1" applyAlignment="1">
      <alignment horizontal="center" vertical="center"/>
    </xf>
    <xf numFmtId="0" fontId="16" fillId="0" borderId="62" xfId="4" applyFont="1" applyFill="1" applyBorder="1" applyAlignment="1">
      <alignment horizontal="center" vertical="center"/>
    </xf>
    <xf numFmtId="0" fontId="17" fillId="0" borderId="46" xfId="4" applyFont="1" applyFill="1" applyBorder="1" applyAlignment="1">
      <alignment horizontal="center" vertical="center" wrapText="1"/>
    </xf>
    <xf numFmtId="0" fontId="17" fillId="0" borderId="11" xfId="4" applyFont="1" applyFill="1" applyBorder="1" applyAlignment="1">
      <alignment horizontal="center" vertical="center"/>
    </xf>
    <xf numFmtId="0" fontId="17" fillId="0" borderId="41" xfId="4" applyFont="1" applyFill="1" applyBorder="1" applyAlignment="1">
      <alignment horizontal="center" vertical="center"/>
    </xf>
    <xf numFmtId="0" fontId="17" fillId="0" borderId="45" xfId="4" applyFont="1" applyFill="1" applyBorder="1" applyAlignment="1">
      <alignment horizontal="center" vertical="center" wrapText="1"/>
    </xf>
    <xf numFmtId="0" fontId="17" fillId="0" borderId="47" xfId="4" applyFont="1" applyFill="1" applyBorder="1" applyAlignment="1">
      <alignment horizontal="center" vertical="center"/>
    </xf>
    <xf numFmtId="0" fontId="17" fillId="0" borderId="62" xfId="4" applyFont="1" applyFill="1" applyBorder="1" applyAlignment="1">
      <alignment horizontal="center" vertical="center"/>
    </xf>
    <xf numFmtId="0" fontId="17" fillId="0" borderId="48" xfId="4" applyFont="1" applyFill="1" applyBorder="1" applyAlignment="1">
      <alignment horizontal="center" vertical="center"/>
    </xf>
    <xf numFmtId="0" fontId="17" fillId="0" borderId="12" xfId="4" applyFont="1" applyFill="1" applyBorder="1" applyAlignment="1">
      <alignment horizontal="center" vertical="center"/>
    </xf>
    <xf numFmtId="0" fontId="17" fillId="0" borderId="42" xfId="4" applyFont="1" applyFill="1" applyBorder="1" applyAlignment="1">
      <alignment horizontal="center" vertical="center"/>
    </xf>
    <xf numFmtId="0" fontId="17" fillId="0" borderId="46" xfId="4" applyFont="1" applyFill="1" applyBorder="1" applyAlignment="1">
      <alignment horizontal="center" vertical="center" shrinkToFit="1"/>
    </xf>
    <xf numFmtId="0" fontId="17" fillId="0" borderId="41" xfId="4" applyFont="1" applyFill="1" applyBorder="1" applyAlignment="1">
      <alignment horizontal="center" vertical="center" shrinkToFit="1"/>
    </xf>
    <xf numFmtId="0" fontId="17" fillId="0" borderId="11" xfId="4" applyFont="1" applyFill="1" applyBorder="1" applyAlignment="1">
      <alignment horizontal="center" vertical="center" wrapText="1"/>
    </xf>
    <xf numFmtId="0" fontId="17" fillId="0" borderId="11" xfId="4" applyFont="1" applyFill="1" applyBorder="1" applyAlignment="1">
      <alignment horizontal="center" vertical="center" shrinkToFit="1"/>
    </xf>
    <xf numFmtId="0" fontId="18" fillId="0" borderId="44" xfId="4" applyBorder="1" applyAlignment="1">
      <alignment horizontal="center" vertical="center"/>
    </xf>
    <xf numFmtId="0" fontId="16" fillId="0" borderId="24" xfId="4" applyFont="1" applyBorder="1" applyAlignment="1">
      <alignment horizontal="center" vertical="center"/>
    </xf>
    <xf numFmtId="0" fontId="18" fillId="0" borderId="24" xfId="4" applyBorder="1" applyAlignment="1">
      <alignment horizontal="center" vertical="center"/>
    </xf>
    <xf numFmtId="0" fontId="18" fillId="0" borderId="48" xfId="4" applyBorder="1" applyAlignment="1">
      <alignment horizontal="center" vertical="center" wrapText="1"/>
    </xf>
    <xf numFmtId="0" fontId="18" fillId="0" borderId="12" xfId="4" applyBorder="1" applyAlignment="1">
      <alignment horizontal="center" vertical="center" wrapText="1"/>
    </xf>
    <xf numFmtId="0" fontId="22" fillId="0" borderId="10" xfId="4" applyFont="1" applyBorder="1" applyAlignment="1">
      <alignment horizontal="center" vertical="center" wrapText="1"/>
    </xf>
    <xf numFmtId="0" fontId="22" fillId="0" borderId="45" xfId="4" applyFont="1" applyBorder="1" applyAlignment="1">
      <alignment horizontal="center" vertical="center" wrapText="1"/>
    </xf>
    <xf numFmtId="0" fontId="22" fillId="0" borderId="40" xfId="4" applyFont="1" applyBorder="1" applyAlignment="1">
      <alignment horizontal="center" vertical="center" wrapText="1"/>
    </xf>
    <xf numFmtId="0" fontId="22" fillId="0" borderId="62" xfId="4" applyFont="1" applyBorder="1" applyAlignment="1">
      <alignment horizontal="center" vertical="center" wrapText="1"/>
    </xf>
    <xf numFmtId="0" fontId="16" fillId="0" borderId="46" xfId="4" applyFont="1" applyBorder="1" applyAlignment="1">
      <alignment horizontal="center" vertical="center" textRotation="255"/>
    </xf>
    <xf numFmtId="0" fontId="16" fillId="0" borderId="11" xfId="4" applyFont="1" applyBorder="1" applyAlignment="1">
      <alignment horizontal="center" vertical="center" textRotation="255"/>
    </xf>
    <xf numFmtId="0" fontId="16" fillId="0" borderId="41" xfId="4" applyFont="1" applyBorder="1" applyAlignment="1">
      <alignment horizontal="center" vertical="center" textRotation="255"/>
    </xf>
    <xf numFmtId="0" fontId="16" fillId="0" borderId="46" xfId="4" applyFont="1" applyFill="1" applyBorder="1" applyAlignment="1">
      <alignment horizontal="center" vertical="center" textRotation="255"/>
    </xf>
    <xf numFmtId="0" fontId="16" fillId="0" borderId="41" xfId="4" applyFont="1" applyFill="1" applyBorder="1" applyAlignment="1">
      <alignment horizontal="center" vertical="center" textRotation="255"/>
    </xf>
    <xf numFmtId="0" fontId="16" fillId="0" borderId="45" xfId="4" applyFont="1" applyBorder="1" applyAlignment="1">
      <alignment horizontal="center" vertical="center" textRotation="255"/>
    </xf>
    <xf numFmtId="0" fontId="16" fillId="0" borderId="47" xfId="4" applyFont="1" applyBorder="1" applyAlignment="1">
      <alignment horizontal="center" vertical="center" textRotation="255"/>
    </xf>
    <xf numFmtId="0" fontId="18" fillId="0" borderId="43" xfId="4" applyFont="1" applyBorder="1" applyAlignment="1">
      <alignment horizontal="center" vertical="center" textRotation="255"/>
    </xf>
    <xf numFmtId="0" fontId="18" fillId="0" borderId="20" xfId="4" applyFont="1" applyBorder="1" applyAlignment="1">
      <alignment horizontal="center" vertical="center" textRotation="255"/>
    </xf>
    <xf numFmtId="0" fontId="18" fillId="0" borderId="39" xfId="4" applyFont="1" applyBorder="1" applyAlignment="1">
      <alignment horizontal="center" vertical="center" textRotation="255"/>
    </xf>
    <xf numFmtId="0" fontId="18" fillId="0" borderId="26" xfId="4" applyFont="1" applyBorder="1" applyAlignment="1">
      <alignment horizontal="center" vertical="center" textRotation="255"/>
    </xf>
    <xf numFmtId="0" fontId="18" fillId="0" borderId="46" xfId="4" applyFont="1" applyBorder="1" applyAlignment="1">
      <alignment horizontal="center" vertical="center"/>
    </xf>
    <xf numFmtId="0" fontId="20" fillId="0" borderId="10" xfId="4" applyFont="1" applyBorder="1" applyAlignment="1">
      <alignment horizontal="center" vertical="center"/>
    </xf>
    <xf numFmtId="0" fontId="20" fillId="0" borderId="40" xfId="4" applyFont="1" applyBorder="1" applyAlignment="1">
      <alignment horizontal="center" vertical="center"/>
    </xf>
  </cellXfs>
  <cellStyles count="7">
    <cellStyle name="ハイパーリンク" xfId="3" builtinId="8"/>
    <cellStyle name="桁区切り 2" xfId="2"/>
    <cellStyle name="桁区切り 3" xfId="5"/>
    <cellStyle name="桁区切り 4" xf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42900"/>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333375</xdr:colOff>
      <xdr:row>6</xdr:row>
      <xdr:rowOff>0</xdr:rowOff>
    </xdr:to>
    <xdr:sp macro="" textlink="">
      <xdr:nvSpPr>
        <xdr:cNvPr id="2" name="Line 1"/>
        <xdr:cNvSpPr>
          <a:spLocks noChangeShapeType="1"/>
        </xdr:cNvSpPr>
      </xdr:nvSpPr>
      <xdr:spPr bwMode="auto">
        <a:xfrm>
          <a:off x="19050" y="419100"/>
          <a:ext cx="1076325"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333375</xdr:colOff>
      <xdr:row>6</xdr:row>
      <xdr:rowOff>0</xdr:rowOff>
    </xdr:to>
    <xdr:sp macro="" textlink="">
      <xdr:nvSpPr>
        <xdr:cNvPr id="2" name="Line 1"/>
        <xdr:cNvSpPr>
          <a:spLocks noChangeShapeType="1"/>
        </xdr:cNvSpPr>
      </xdr:nvSpPr>
      <xdr:spPr bwMode="auto">
        <a:xfrm>
          <a:off x="19050" y="419100"/>
          <a:ext cx="1076325"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333375</xdr:colOff>
      <xdr:row>6</xdr:row>
      <xdr:rowOff>0</xdr:rowOff>
    </xdr:to>
    <xdr:sp macro="" textlink="">
      <xdr:nvSpPr>
        <xdr:cNvPr id="2" name="Line 1"/>
        <xdr:cNvSpPr>
          <a:spLocks noChangeShapeType="1"/>
        </xdr:cNvSpPr>
      </xdr:nvSpPr>
      <xdr:spPr bwMode="auto">
        <a:xfrm>
          <a:off x="19050" y="419100"/>
          <a:ext cx="1076325"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457200</xdr:colOff>
      <xdr:row>5</xdr:row>
      <xdr:rowOff>171450</xdr:rowOff>
    </xdr:to>
    <xdr:sp macro="" textlink="">
      <xdr:nvSpPr>
        <xdr:cNvPr id="2" name="Line 1"/>
        <xdr:cNvSpPr>
          <a:spLocks noChangeShapeType="1"/>
        </xdr:cNvSpPr>
      </xdr:nvSpPr>
      <xdr:spPr bwMode="auto">
        <a:xfrm>
          <a:off x="9525" y="400050"/>
          <a:ext cx="12382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457200</xdr:colOff>
      <xdr:row>5</xdr:row>
      <xdr:rowOff>171450</xdr:rowOff>
    </xdr:to>
    <xdr:sp macro="" textlink="">
      <xdr:nvSpPr>
        <xdr:cNvPr id="2" name="Line 1"/>
        <xdr:cNvSpPr>
          <a:spLocks noChangeShapeType="1"/>
        </xdr:cNvSpPr>
      </xdr:nvSpPr>
      <xdr:spPr bwMode="auto">
        <a:xfrm>
          <a:off x="9525" y="400050"/>
          <a:ext cx="12382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2</xdr:col>
      <xdr:colOff>457200</xdr:colOff>
      <xdr:row>5</xdr:row>
      <xdr:rowOff>171450</xdr:rowOff>
    </xdr:to>
    <xdr:sp macro="" textlink="">
      <xdr:nvSpPr>
        <xdr:cNvPr id="3" name="Line 2"/>
        <xdr:cNvSpPr>
          <a:spLocks noChangeShapeType="1"/>
        </xdr:cNvSpPr>
      </xdr:nvSpPr>
      <xdr:spPr bwMode="auto">
        <a:xfrm>
          <a:off x="9525" y="400050"/>
          <a:ext cx="12382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42900"/>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457200</xdr:colOff>
      <xdr:row>5</xdr:row>
      <xdr:rowOff>171450</xdr:rowOff>
    </xdr:to>
    <xdr:sp macro="" textlink="">
      <xdr:nvSpPr>
        <xdr:cNvPr id="2" name="Line 1"/>
        <xdr:cNvSpPr>
          <a:spLocks noChangeShapeType="1"/>
        </xdr:cNvSpPr>
      </xdr:nvSpPr>
      <xdr:spPr bwMode="auto">
        <a:xfrm>
          <a:off x="9525" y="400050"/>
          <a:ext cx="12382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2</xdr:col>
      <xdr:colOff>457200</xdr:colOff>
      <xdr:row>5</xdr:row>
      <xdr:rowOff>171450</xdr:rowOff>
    </xdr:to>
    <xdr:sp macro="" textlink="">
      <xdr:nvSpPr>
        <xdr:cNvPr id="3" name="Line 2"/>
        <xdr:cNvSpPr>
          <a:spLocks noChangeShapeType="1"/>
        </xdr:cNvSpPr>
      </xdr:nvSpPr>
      <xdr:spPr bwMode="auto">
        <a:xfrm>
          <a:off x="9525" y="400050"/>
          <a:ext cx="12382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180975"/>
          <a:ext cx="205740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342900</xdr:colOff>
      <xdr:row>6</xdr:row>
      <xdr:rowOff>0</xdr:rowOff>
    </xdr:to>
    <xdr:sp macro="" textlink="">
      <xdr:nvSpPr>
        <xdr:cNvPr id="2" name="Line 1"/>
        <xdr:cNvSpPr>
          <a:spLocks noChangeShapeType="1"/>
        </xdr:cNvSpPr>
      </xdr:nvSpPr>
      <xdr:spPr bwMode="auto">
        <a:xfrm>
          <a:off x="0" y="381000"/>
          <a:ext cx="110490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342900</xdr:colOff>
      <xdr:row>5</xdr:row>
      <xdr:rowOff>152400</xdr:rowOff>
    </xdr:to>
    <xdr:sp macro="" textlink="">
      <xdr:nvSpPr>
        <xdr:cNvPr id="2" name="Line 1"/>
        <xdr:cNvSpPr>
          <a:spLocks noChangeShapeType="1"/>
        </xdr:cNvSpPr>
      </xdr:nvSpPr>
      <xdr:spPr bwMode="auto">
        <a:xfrm>
          <a:off x="0" y="381000"/>
          <a:ext cx="110490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42900"/>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342900</xdr:colOff>
      <xdr:row>6</xdr:row>
      <xdr:rowOff>0</xdr:rowOff>
    </xdr:to>
    <xdr:sp macro="" textlink="">
      <xdr:nvSpPr>
        <xdr:cNvPr id="2" name="Line 1"/>
        <xdr:cNvSpPr>
          <a:spLocks noChangeShapeType="1"/>
        </xdr:cNvSpPr>
      </xdr:nvSpPr>
      <xdr:spPr bwMode="auto">
        <a:xfrm>
          <a:off x="0" y="390525"/>
          <a:ext cx="110490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342900</xdr:colOff>
      <xdr:row>5</xdr:row>
      <xdr:rowOff>152400</xdr:rowOff>
    </xdr:to>
    <xdr:sp macro="" textlink="">
      <xdr:nvSpPr>
        <xdr:cNvPr id="2" name="Line 1"/>
        <xdr:cNvSpPr>
          <a:spLocks noChangeShapeType="1"/>
        </xdr:cNvSpPr>
      </xdr:nvSpPr>
      <xdr:spPr bwMode="auto">
        <a:xfrm>
          <a:off x="0" y="390525"/>
          <a:ext cx="110490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9525</xdr:colOff>
      <xdr:row>5</xdr:row>
      <xdr:rowOff>161925</xdr:rowOff>
    </xdr:to>
    <xdr:sp macro="" textlink="">
      <xdr:nvSpPr>
        <xdr:cNvPr id="2" name="Line 1"/>
        <xdr:cNvSpPr>
          <a:spLocks noChangeShapeType="1"/>
        </xdr:cNvSpPr>
      </xdr:nvSpPr>
      <xdr:spPr bwMode="auto">
        <a:xfrm>
          <a:off x="0" y="381000"/>
          <a:ext cx="1114425"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5</xdr:row>
      <xdr:rowOff>152400</xdr:rowOff>
    </xdr:to>
    <xdr:sp macro="" textlink="">
      <xdr:nvSpPr>
        <xdr:cNvPr id="2" name="Line 1"/>
        <xdr:cNvSpPr>
          <a:spLocks noChangeShapeType="1"/>
        </xdr:cNvSpPr>
      </xdr:nvSpPr>
      <xdr:spPr bwMode="auto">
        <a:xfrm>
          <a:off x="0" y="381000"/>
          <a:ext cx="110490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5</xdr:row>
      <xdr:rowOff>152400</xdr:rowOff>
    </xdr:to>
    <xdr:sp macro="" textlink="">
      <xdr:nvSpPr>
        <xdr:cNvPr id="2" name="Line 1"/>
        <xdr:cNvSpPr>
          <a:spLocks noChangeShapeType="1"/>
        </xdr:cNvSpPr>
      </xdr:nvSpPr>
      <xdr:spPr bwMode="auto">
        <a:xfrm>
          <a:off x="0" y="381000"/>
          <a:ext cx="110490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5</xdr:row>
      <xdr:rowOff>161925</xdr:rowOff>
    </xdr:to>
    <xdr:sp macro="" textlink="">
      <xdr:nvSpPr>
        <xdr:cNvPr id="2" name="Line 1"/>
        <xdr:cNvSpPr>
          <a:spLocks noChangeShapeType="1"/>
        </xdr:cNvSpPr>
      </xdr:nvSpPr>
      <xdr:spPr bwMode="auto">
        <a:xfrm>
          <a:off x="0" y="390525"/>
          <a:ext cx="110490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342900</xdr:colOff>
      <xdr:row>5</xdr:row>
      <xdr:rowOff>152400</xdr:rowOff>
    </xdr:to>
    <xdr:sp macro="" textlink="">
      <xdr:nvSpPr>
        <xdr:cNvPr id="2" name="Line 1"/>
        <xdr:cNvSpPr>
          <a:spLocks noChangeShapeType="1"/>
        </xdr:cNvSpPr>
      </xdr:nvSpPr>
      <xdr:spPr bwMode="auto">
        <a:xfrm>
          <a:off x="0" y="381000"/>
          <a:ext cx="110490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9525</xdr:colOff>
      <xdr:row>5</xdr:row>
      <xdr:rowOff>238125</xdr:rowOff>
    </xdr:to>
    <xdr:sp macro="" textlink="">
      <xdr:nvSpPr>
        <xdr:cNvPr id="2" name="Line 1"/>
        <xdr:cNvSpPr>
          <a:spLocks noChangeShapeType="1"/>
        </xdr:cNvSpPr>
      </xdr:nvSpPr>
      <xdr:spPr bwMode="auto">
        <a:xfrm>
          <a:off x="9525" y="419100"/>
          <a:ext cx="110490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9525</xdr:colOff>
      <xdr:row>5</xdr:row>
      <xdr:rowOff>238125</xdr:rowOff>
    </xdr:to>
    <xdr:sp macro="" textlink="">
      <xdr:nvSpPr>
        <xdr:cNvPr id="2" name="Line 1"/>
        <xdr:cNvSpPr>
          <a:spLocks noChangeShapeType="1"/>
        </xdr:cNvSpPr>
      </xdr:nvSpPr>
      <xdr:spPr bwMode="auto">
        <a:xfrm>
          <a:off x="9525" y="419100"/>
          <a:ext cx="11049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9525</xdr:colOff>
      <xdr:row>5</xdr:row>
      <xdr:rowOff>238125</xdr:rowOff>
    </xdr:to>
    <xdr:sp macro="" textlink="">
      <xdr:nvSpPr>
        <xdr:cNvPr id="2" name="Line 1"/>
        <xdr:cNvSpPr>
          <a:spLocks noChangeShapeType="1"/>
        </xdr:cNvSpPr>
      </xdr:nvSpPr>
      <xdr:spPr bwMode="auto">
        <a:xfrm>
          <a:off x="9525" y="419100"/>
          <a:ext cx="11049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33375"/>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9525</xdr:colOff>
      <xdr:row>5</xdr:row>
      <xdr:rowOff>238125</xdr:rowOff>
    </xdr:to>
    <xdr:sp macro="" textlink="">
      <xdr:nvSpPr>
        <xdr:cNvPr id="2" name="Line 1"/>
        <xdr:cNvSpPr>
          <a:spLocks noChangeShapeType="1"/>
        </xdr:cNvSpPr>
      </xdr:nvSpPr>
      <xdr:spPr bwMode="auto">
        <a:xfrm>
          <a:off x="9525" y="419100"/>
          <a:ext cx="11049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6</xdr:row>
      <xdr:rowOff>0</xdr:rowOff>
    </xdr:to>
    <xdr:sp macro="" textlink="">
      <xdr:nvSpPr>
        <xdr:cNvPr id="2" name="Line 1"/>
        <xdr:cNvSpPr>
          <a:spLocks noChangeShapeType="1"/>
        </xdr:cNvSpPr>
      </xdr:nvSpPr>
      <xdr:spPr bwMode="auto">
        <a:xfrm>
          <a:off x="0" y="400050"/>
          <a:ext cx="112395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3</xdr:col>
      <xdr:colOff>9525</xdr:colOff>
      <xdr:row>31</xdr:row>
      <xdr:rowOff>0</xdr:rowOff>
    </xdr:to>
    <xdr:sp macro="" textlink="">
      <xdr:nvSpPr>
        <xdr:cNvPr id="3" name="Line 2"/>
        <xdr:cNvSpPr>
          <a:spLocks noChangeShapeType="1"/>
        </xdr:cNvSpPr>
      </xdr:nvSpPr>
      <xdr:spPr bwMode="auto">
        <a:xfrm>
          <a:off x="0" y="5543550"/>
          <a:ext cx="1133475"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3</xdr:row>
      <xdr:rowOff>9525</xdr:rowOff>
    </xdr:from>
    <xdr:to>
      <xdr:col>2</xdr:col>
      <xdr:colOff>714375</xdr:colOff>
      <xdr:row>5</xdr:row>
      <xdr:rowOff>161925</xdr:rowOff>
    </xdr:to>
    <xdr:sp macro="" textlink="">
      <xdr:nvSpPr>
        <xdr:cNvPr id="2" name="Line 1"/>
        <xdr:cNvSpPr>
          <a:spLocks noChangeShapeType="1"/>
        </xdr:cNvSpPr>
      </xdr:nvSpPr>
      <xdr:spPr bwMode="auto">
        <a:xfrm>
          <a:off x="0" y="323850"/>
          <a:ext cx="12477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9525</xdr:colOff>
      <xdr:row>5</xdr:row>
      <xdr:rowOff>171450</xdr:rowOff>
    </xdr:to>
    <xdr:sp macro="" textlink="">
      <xdr:nvSpPr>
        <xdr:cNvPr id="2" name="Line 1"/>
        <xdr:cNvSpPr>
          <a:spLocks noChangeShapeType="1"/>
        </xdr:cNvSpPr>
      </xdr:nvSpPr>
      <xdr:spPr bwMode="auto">
        <a:xfrm>
          <a:off x="0" y="304800"/>
          <a:ext cx="125730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9525</xdr:colOff>
      <xdr:row>3</xdr:row>
      <xdr:rowOff>190500</xdr:rowOff>
    </xdr:to>
    <xdr:sp macro="" textlink="">
      <xdr:nvSpPr>
        <xdr:cNvPr id="2" name="Line 1"/>
        <xdr:cNvSpPr>
          <a:spLocks noChangeShapeType="1"/>
        </xdr:cNvSpPr>
      </xdr:nvSpPr>
      <xdr:spPr bwMode="auto">
        <a:xfrm>
          <a:off x="0" y="247650"/>
          <a:ext cx="16097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19050</xdr:colOff>
      <xdr:row>4</xdr:row>
      <xdr:rowOff>0</xdr:rowOff>
    </xdr:to>
    <xdr:sp macro="" textlink="">
      <xdr:nvSpPr>
        <xdr:cNvPr id="2" name="Line 2"/>
        <xdr:cNvSpPr>
          <a:spLocks noChangeShapeType="1"/>
        </xdr:cNvSpPr>
      </xdr:nvSpPr>
      <xdr:spPr bwMode="auto">
        <a:xfrm>
          <a:off x="9525" y="381000"/>
          <a:ext cx="16192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9525</xdr:colOff>
      <xdr:row>4</xdr:row>
      <xdr:rowOff>0</xdr:rowOff>
    </xdr:to>
    <xdr:sp macro="" textlink="">
      <xdr:nvSpPr>
        <xdr:cNvPr id="2" name="Line 3"/>
        <xdr:cNvSpPr>
          <a:spLocks noChangeShapeType="1"/>
        </xdr:cNvSpPr>
      </xdr:nvSpPr>
      <xdr:spPr bwMode="auto">
        <a:xfrm>
          <a:off x="0" y="381000"/>
          <a:ext cx="16192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19050</xdr:colOff>
      <xdr:row>3</xdr:row>
      <xdr:rowOff>0</xdr:rowOff>
    </xdr:from>
    <xdr:to>
      <xdr:col>3</xdr:col>
      <xdr:colOff>9525</xdr:colOff>
      <xdr:row>4</xdr:row>
      <xdr:rowOff>0</xdr:rowOff>
    </xdr:to>
    <xdr:sp macro="" textlink="">
      <xdr:nvSpPr>
        <xdr:cNvPr id="2" name="Line 1"/>
        <xdr:cNvSpPr>
          <a:spLocks noChangeShapeType="1"/>
        </xdr:cNvSpPr>
      </xdr:nvSpPr>
      <xdr:spPr bwMode="auto">
        <a:xfrm>
          <a:off x="19050" y="428625"/>
          <a:ext cx="31813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4</xdr:row>
      <xdr:rowOff>180975</xdr:rowOff>
    </xdr:from>
    <xdr:to>
      <xdr:col>6</xdr:col>
      <xdr:colOff>9525</xdr:colOff>
      <xdr:row>5</xdr:row>
      <xdr:rowOff>0</xdr:rowOff>
    </xdr:to>
    <xdr:sp macro="" textlink="">
      <xdr:nvSpPr>
        <xdr:cNvPr id="3" name="Line 6"/>
        <xdr:cNvSpPr>
          <a:spLocks noChangeShapeType="1"/>
        </xdr:cNvSpPr>
      </xdr:nvSpPr>
      <xdr:spPr bwMode="auto">
        <a:xfrm>
          <a:off x="4972050" y="111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200025</xdr:rowOff>
    </xdr:from>
    <xdr:to>
      <xdr:col>9</xdr:col>
      <xdr:colOff>0</xdr:colOff>
      <xdr:row>4</xdr:row>
      <xdr:rowOff>209550</xdr:rowOff>
    </xdr:to>
    <xdr:sp macro="" textlink="">
      <xdr:nvSpPr>
        <xdr:cNvPr id="4" name="Line 9"/>
        <xdr:cNvSpPr>
          <a:spLocks noChangeShapeType="1"/>
        </xdr:cNvSpPr>
      </xdr:nvSpPr>
      <xdr:spPr bwMode="auto">
        <a:xfrm>
          <a:off x="6734175" y="1114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xdr:row>
      <xdr:rowOff>219075</xdr:rowOff>
    </xdr:from>
    <xdr:to>
      <xdr:col>6</xdr:col>
      <xdr:colOff>1</xdr:colOff>
      <xdr:row>4</xdr:row>
      <xdr:rowOff>21166</xdr:rowOff>
    </xdr:to>
    <xdr:cxnSp macro="">
      <xdr:nvCxnSpPr>
        <xdr:cNvPr id="5" name="直線コネクタ 4"/>
        <xdr:cNvCxnSpPr/>
      </xdr:nvCxnSpPr>
      <xdr:spPr>
        <a:xfrm flipH="1">
          <a:off x="4962525" y="647700"/>
          <a:ext cx="1" cy="3069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585788</xdr:colOff>
      <xdr:row>3</xdr:row>
      <xdr:rowOff>222250</xdr:rowOff>
    </xdr:from>
    <xdr:to>
      <xdr:col>7</xdr:col>
      <xdr:colOff>10584</xdr:colOff>
      <xdr:row>3</xdr:row>
      <xdr:rowOff>223838</xdr:rowOff>
    </xdr:to>
    <xdr:cxnSp macro="">
      <xdr:nvCxnSpPr>
        <xdr:cNvPr id="6" name="直線コネクタ 5"/>
        <xdr:cNvCxnSpPr/>
      </xdr:nvCxnSpPr>
      <xdr:spPr>
        <a:xfrm flipV="1">
          <a:off x="4957763" y="650875"/>
          <a:ext cx="605896"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561975</xdr:colOff>
      <xdr:row>4</xdr:row>
      <xdr:rowOff>200025</xdr:rowOff>
    </xdr:from>
    <xdr:to>
      <xdr:col>15</xdr:col>
      <xdr:colOff>0</xdr:colOff>
      <xdr:row>4</xdr:row>
      <xdr:rowOff>504825</xdr:rowOff>
    </xdr:to>
    <xdr:sp macro="" textlink="">
      <xdr:nvSpPr>
        <xdr:cNvPr id="7" name="Line 4"/>
        <xdr:cNvSpPr>
          <a:spLocks noChangeShapeType="1"/>
        </xdr:cNvSpPr>
      </xdr:nvSpPr>
      <xdr:spPr bwMode="auto">
        <a:xfrm>
          <a:off x="3371850" y="1123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2198</xdr:colOff>
      <xdr:row>3</xdr:row>
      <xdr:rowOff>207169</xdr:rowOff>
    </xdr:from>
    <xdr:to>
      <xdr:col>15</xdr:col>
      <xdr:colOff>2198</xdr:colOff>
      <xdr:row>16</xdr:row>
      <xdr:rowOff>171450</xdr:rowOff>
    </xdr:to>
    <xdr:cxnSp macro="">
      <xdr:nvCxnSpPr>
        <xdr:cNvPr id="8" name="直線コネクタ 7"/>
        <xdr:cNvCxnSpPr/>
      </xdr:nvCxnSpPr>
      <xdr:spPr>
        <a:xfrm>
          <a:off x="10851173" y="635794"/>
          <a:ext cx="0" cy="26408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23446</xdr:colOff>
      <xdr:row>3</xdr:row>
      <xdr:rowOff>211749</xdr:rowOff>
    </xdr:from>
    <xdr:to>
      <xdr:col>16</xdr:col>
      <xdr:colOff>20882</xdr:colOff>
      <xdr:row>3</xdr:row>
      <xdr:rowOff>212481</xdr:rowOff>
    </xdr:to>
    <xdr:cxnSp macro="">
      <xdr:nvCxnSpPr>
        <xdr:cNvPr id="9" name="直線コネクタ 8"/>
        <xdr:cNvCxnSpPr/>
      </xdr:nvCxnSpPr>
      <xdr:spPr>
        <a:xfrm flipV="1">
          <a:off x="10872421" y="640374"/>
          <a:ext cx="683236" cy="7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1619250</xdr:colOff>
      <xdr:row>3</xdr:row>
      <xdr:rowOff>247650</xdr:rowOff>
    </xdr:to>
    <xdr:sp macro="" textlink="">
      <xdr:nvSpPr>
        <xdr:cNvPr id="2" name="Line 3"/>
        <xdr:cNvSpPr>
          <a:spLocks noChangeShapeType="1"/>
        </xdr:cNvSpPr>
      </xdr:nvSpPr>
      <xdr:spPr bwMode="auto">
        <a:xfrm>
          <a:off x="9525" y="381000"/>
          <a:ext cx="210502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38100</xdr:colOff>
      <xdr:row>2</xdr:row>
      <xdr:rowOff>19050</xdr:rowOff>
    </xdr:from>
    <xdr:to>
      <xdr:col>3</xdr:col>
      <xdr:colOff>0</xdr:colOff>
      <xdr:row>4</xdr:row>
      <xdr:rowOff>0</xdr:rowOff>
    </xdr:to>
    <xdr:sp macro="" textlink="">
      <xdr:nvSpPr>
        <xdr:cNvPr id="2" name="Line 1"/>
        <xdr:cNvSpPr>
          <a:spLocks noChangeShapeType="1"/>
        </xdr:cNvSpPr>
      </xdr:nvSpPr>
      <xdr:spPr bwMode="auto">
        <a:xfrm>
          <a:off x="38100" y="781050"/>
          <a:ext cx="20574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42900"/>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19050</xdr:colOff>
      <xdr:row>2</xdr:row>
      <xdr:rowOff>0</xdr:rowOff>
    </xdr:from>
    <xdr:to>
      <xdr:col>3</xdr:col>
      <xdr:colOff>0</xdr:colOff>
      <xdr:row>4</xdr:row>
      <xdr:rowOff>0</xdr:rowOff>
    </xdr:to>
    <xdr:sp macro="" textlink="">
      <xdr:nvSpPr>
        <xdr:cNvPr id="2" name="Line 1"/>
        <xdr:cNvSpPr>
          <a:spLocks noChangeShapeType="1"/>
        </xdr:cNvSpPr>
      </xdr:nvSpPr>
      <xdr:spPr bwMode="auto">
        <a:xfrm>
          <a:off x="19050" y="381000"/>
          <a:ext cx="21145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19050</xdr:colOff>
      <xdr:row>2</xdr:row>
      <xdr:rowOff>0</xdr:rowOff>
    </xdr:from>
    <xdr:to>
      <xdr:col>3</xdr:col>
      <xdr:colOff>0</xdr:colOff>
      <xdr:row>4</xdr:row>
      <xdr:rowOff>0</xdr:rowOff>
    </xdr:to>
    <xdr:sp macro="" textlink="">
      <xdr:nvSpPr>
        <xdr:cNvPr id="2" name="Line 1"/>
        <xdr:cNvSpPr>
          <a:spLocks noChangeShapeType="1"/>
        </xdr:cNvSpPr>
      </xdr:nvSpPr>
      <xdr:spPr bwMode="auto">
        <a:xfrm>
          <a:off x="19050" y="381000"/>
          <a:ext cx="207645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2</xdr:row>
      <xdr:rowOff>19050</xdr:rowOff>
    </xdr:from>
    <xdr:to>
      <xdr:col>3</xdr:col>
      <xdr:colOff>0</xdr:colOff>
      <xdr:row>5</xdr:row>
      <xdr:rowOff>0</xdr:rowOff>
    </xdr:to>
    <xdr:sp macro="" textlink="">
      <xdr:nvSpPr>
        <xdr:cNvPr id="2" name="Line 1"/>
        <xdr:cNvSpPr>
          <a:spLocks noChangeShapeType="1"/>
        </xdr:cNvSpPr>
      </xdr:nvSpPr>
      <xdr:spPr bwMode="auto">
        <a:xfrm>
          <a:off x="0" y="962025"/>
          <a:ext cx="18192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19050</xdr:rowOff>
    </xdr:from>
    <xdr:to>
      <xdr:col>3</xdr:col>
      <xdr:colOff>0</xdr:colOff>
      <xdr:row>26</xdr:row>
      <xdr:rowOff>0</xdr:rowOff>
    </xdr:to>
    <xdr:sp macro="" textlink="">
      <xdr:nvSpPr>
        <xdr:cNvPr id="3" name="Line 2"/>
        <xdr:cNvSpPr>
          <a:spLocks noChangeShapeType="1"/>
        </xdr:cNvSpPr>
      </xdr:nvSpPr>
      <xdr:spPr bwMode="auto">
        <a:xfrm>
          <a:off x="0" y="6134100"/>
          <a:ext cx="18192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0</xdr:row>
      <xdr:rowOff>289560</xdr:rowOff>
    </xdr:from>
    <xdr:to>
      <xdr:col>12</xdr:col>
      <xdr:colOff>466725</xdr:colOff>
      <xdr:row>1</xdr:row>
      <xdr:rowOff>182880</xdr:rowOff>
    </xdr:to>
    <xdr:sp macro="" textlink="">
      <xdr:nvSpPr>
        <xdr:cNvPr id="4" name="テキスト ボックス 3"/>
        <xdr:cNvSpPr txBox="1"/>
      </xdr:nvSpPr>
      <xdr:spPr>
        <a:xfrm>
          <a:off x="38100" y="289560"/>
          <a:ext cx="6943725"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50">
              <a:latin typeface="+mn-ea"/>
              <a:ea typeface="+mn-ea"/>
            </a:rPr>
            <a:t>（卒業年の６月末日までに安定所及び学校が取り扱った中学校及び高等学校の新規卒業者に係る職業紹介状況）</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638175</xdr:colOff>
      <xdr:row>5</xdr:row>
      <xdr:rowOff>0</xdr:rowOff>
    </xdr:to>
    <xdr:sp macro="" textlink="">
      <xdr:nvSpPr>
        <xdr:cNvPr id="2" name="Line 1"/>
        <xdr:cNvSpPr>
          <a:spLocks noChangeShapeType="1"/>
        </xdr:cNvSpPr>
      </xdr:nvSpPr>
      <xdr:spPr bwMode="auto">
        <a:xfrm>
          <a:off x="9525" y="857250"/>
          <a:ext cx="111442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13</xdr:row>
      <xdr:rowOff>19050</xdr:rowOff>
    </xdr:from>
    <xdr:to>
      <xdr:col>3</xdr:col>
      <xdr:colOff>638175</xdr:colOff>
      <xdr:row>16</xdr:row>
      <xdr:rowOff>0</xdr:rowOff>
    </xdr:to>
    <xdr:sp macro="" textlink="">
      <xdr:nvSpPr>
        <xdr:cNvPr id="3" name="Line 2"/>
        <xdr:cNvSpPr>
          <a:spLocks noChangeShapeType="1"/>
        </xdr:cNvSpPr>
      </xdr:nvSpPr>
      <xdr:spPr bwMode="auto">
        <a:xfrm>
          <a:off x="9525" y="3724275"/>
          <a:ext cx="111442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45720</xdr:colOff>
      <xdr:row>0</xdr:row>
      <xdr:rowOff>281940</xdr:rowOff>
    </xdr:from>
    <xdr:to>
      <xdr:col>22</xdr:col>
      <xdr:colOff>40010</xdr:colOff>
      <xdr:row>1</xdr:row>
      <xdr:rowOff>175260</xdr:rowOff>
    </xdr:to>
    <xdr:sp macro="" textlink="">
      <xdr:nvSpPr>
        <xdr:cNvPr id="4" name="テキスト ボックス 3"/>
        <xdr:cNvSpPr txBox="1"/>
      </xdr:nvSpPr>
      <xdr:spPr>
        <a:xfrm>
          <a:off x="45720" y="281940"/>
          <a:ext cx="6785615"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50">
              <a:latin typeface="+mn-ea"/>
              <a:ea typeface="+mn-ea"/>
            </a:rPr>
            <a:t>（卒業年の６月末日までに安定所及び学校が取り扱った中学校及び高等学校の新規卒業者に係る職業紹介状況）</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0</xdr:colOff>
      <xdr:row>5</xdr:row>
      <xdr:rowOff>0</xdr:rowOff>
    </xdr:to>
    <xdr:sp macro="" textlink="">
      <xdr:nvSpPr>
        <xdr:cNvPr id="2" name="Line 1"/>
        <xdr:cNvSpPr>
          <a:spLocks noChangeShapeType="1"/>
        </xdr:cNvSpPr>
      </xdr:nvSpPr>
      <xdr:spPr bwMode="auto">
        <a:xfrm>
          <a:off x="9525" y="723900"/>
          <a:ext cx="308610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xdr:colOff>
      <xdr:row>0</xdr:row>
      <xdr:rowOff>243840</xdr:rowOff>
    </xdr:from>
    <xdr:to>
      <xdr:col>26</xdr:col>
      <xdr:colOff>533400</xdr:colOff>
      <xdr:row>1</xdr:row>
      <xdr:rowOff>0</xdr:rowOff>
    </xdr:to>
    <xdr:sp macro="" textlink="">
      <xdr:nvSpPr>
        <xdr:cNvPr id="3" name="テキスト ボックス 2"/>
        <xdr:cNvSpPr txBox="1"/>
      </xdr:nvSpPr>
      <xdr:spPr>
        <a:xfrm>
          <a:off x="12700" y="243840"/>
          <a:ext cx="13944600" cy="23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50">
              <a:latin typeface="+mn-ea"/>
              <a:ea typeface="+mn-ea"/>
            </a:rPr>
            <a:t>（卒業年の６月末日までに安定所及び学校が取り扱った中学校及び高等学校の新規卒業者に係る職業紹介状況）</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0</xdr:colOff>
      <xdr:row>5</xdr:row>
      <xdr:rowOff>0</xdr:rowOff>
    </xdr:to>
    <xdr:sp macro="" textlink="">
      <xdr:nvSpPr>
        <xdr:cNvPr id="2" name="Line 1"/>
        <xdr:cNvSpPr>
          <a:spLocks noChangeShapeType="1"/>
        </xdr:cNvSpPr>
      </xdr:nvSpPr>
      <xdr:spPr bwMode="auto">
        <a:xfrm>
          <a:off x="9525" y="723900"/>
          <a:ext cx="305752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0</xdr:row>
      <xdr:rowOff>236220</xdr:rowOff>
    </xdr:from>
    <xdr:to>
      <xdr:col>26</xdr:col>
      <xdr:colOff>368300</xdr:colOff>
      <xdr:row>1</xdr:row>
      <xdr:rowOff>0</xdr:rowOff>
    </xdr:to>
    <xdr:sp macro="" textlink="">
      <xdr:nvSpPr>
        <xdr:cNvPr id="3" name="テキスト ボックス 2"/>
        <xdr:cNvSpPr txBox="1"/>
      </xdr:nvSpPr>
      <xdr:spPr>
        <a:xfrm>
          <a:off x="261620" y="236220"/>
          <a:ext cx="13695680" cy="246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50">
              <a:latin typeface="+mn-ea"/>
              <a:ea typeface="+mn-ea"/>
            </a:rPr>
            <a:t>（卒業年の６月末日までに安定所及び学校が取り扱った中学校及び高等学校の新規卒業者に係る職業紹介状況）</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40005</xdr:colOff>
      <xdr:row>0</xdr:row>
      <xdr:rowOff>228600</xdr:rowOff>
    </xdr:from>
    <xdr:to>
      <xdr:col>5</xdr:col>
      <xdr:colOff>1024813</xdr:colOff>
      <xdr:row>1</xdr:row>
      <xdr:rowOff>60960</xdr:rowOff>
    </xdr:to>
    <xdr:sp macro="" textlink="">
      <xdr:nvSpPr>
        <xdr:cNvPr id="2" name="テキスト ボックス 1"/>
        <xdr:cNvSpPr txBox="1"/>
      </xdr:nvSpPr>
      <xdr:spPr>
        <a:xfrm>
          <a:off x="40005" y="228600"/>
          <a:ext cx="6442633"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50">
              <a:latin typeface="+mn-ea"/>
              <a:ea typeface="+mn-ea"/>
            </a:rPr>
            <a:t>（卒業年の６月末日までに安定所及び学校が取り扱った中学校及び高等学校の新規卒業者に係る職業紹介状況）</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5</xdr:row>
      <xdr:rowOff>0</xdr:rowOff>
    </xdr:to>
    <xdr:sp macro="" textlink="">
      <xdr:nvSpPr>
        <xdr:cNvPr id="2" name="Line 1"/>
        <xdr:cNvSpPr>
          <a:spLocks noChangeShapeType="1"/>
        </xdr:cNvSpPr>
      </xdr:nvSpPr>
      <xdr:spPr bwMode="auto">
        <a:xfrm>
          <a:off x="0" y="600075"/>
          <a:ext cx="13430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9525</xdr:colOff>
      <xdr:row>2</xdr:row>
      <xdr:rowOff>19050</xdr:rowOff>
    </xdr:from>
    <xdr:to>
      <xdr:col>2</xdr:col>
      <xdr:colOff>9525</xdr:colOff>
      <xdr:row>5</xdr:row>
      <xdr:rowOff>0</xdr:rowOff>
    </xdr:to>
    <xdr:sp macro="" textlink="">
      <xdr:nvSpPr>
        <xdr:cNvPr id="2" name="Line 1"/>
        <xdr:cNvSpPr>
          <a:spLocks noChangeShapeType="1"/>
        </xdr:cNvSpPr>
      </xdr:nvSpPr>
      <xdr:spPr bwMode="auto">
        <a:xfrm>
          <a:off x="9525" y="638175"/>
          <a:ext cx="104775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9525</xdr:colOff>
      <xdr:row>5</xdr:row>
      <xdr:rowOff>0</xdr:rowOff>
    </xdr:to>
    <xdr:sp macro="" textlink="">
      <xdr:nvSpPr>
        <xdr:cNvPr id="2" name="Line 1"/>
        <xdr:cNvSpPr>
          <a:spLocks noChangeShapeType="1"/>
        </xdr:cNvSpPr>
      </xdr:nvSpPr>
      <xdr:spPr bwMode="auto">
        <a:xfrm>
          <a:off x="0" y="533400"/>
          <a:ext cx="241935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xdr:row>
      <xdr:rowOff>5952</xdr:rowOff>
    </xdr:from>
    <xdr:to>
      <xdr:col>24</xdr:col>
      <xdr:colOff>1</xdr:colOff>
      <xdr:row>5</xdr:row>
      <xdr:rowOff>2381</xdr:rowOff>
    </xdr:to>
    <xdr:sp macro="" textlink="">
      <xdr:nvSpPr>
        <xdr:cNvPr id="3" name="Line 1"/>
        <xdr:cNvSpPr>
          <a:spLocks noChangeShapeType="1"/>
        </xdr:cNvSpPr>
      </xdr:nvSpPr>
      <xdr:spPr bwMode="auto">
        <a:xfrm flipV="1">
          <a:off x="4238625" y="529827"/>
          <a:ext cx="2638426" cy="5203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2</xdr:row>
      <xdr:rowOff>57150</xdr:rowOff>
    </xdr:from>
    <xdr:to>
      <xdr:col>22</xdr:col>
      <xdr:colOff>352425</xdr:colOff>
      <xdr:row>3</xdr:row>
      <xdr:rowOff>95250</xdr:rowOff>
    </xdr:to>
    <xdr:sp macro="" textlink="">
      <xdr:nvSpPr>
        <xdr:cNvPr id="4" name="Text Box 3"/>
        <xdr:cNvSpPr txBox="1">
          <a:spLocks noChangeArrowheads="1"/>
        </xdr:cNvSpPr>
      </xdr:nvSpPr>
      <xdr:spPr bwMode="auto">
        <a:xfrm>
          <a:off x="4314825" y="581025"/>
          <a:ext cx="666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規模別</a:t>
          </a:r>
          <a:endParaRPr lang="ja-JP" altLang="en-US">
            <a:latin typeface="ＭＳ 明朝" pitchFamily="17" charset="-128"/>
            <a:ea typeface="ＭＳ 明朝"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52425"/>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0</xdr:colOff>
      <xdr:row>5</xdr:row>
      <xdr:rowOff>190500</xdr:rowOff>
    </xdr:to>
    <xdr:sp macro="" textlink="">
      <xdr:nvSpPr>
        <xdr:cNvPr id="2" name="Line 1"/>
        <xdr:cNvSpPr>
          <a:spLocks noChangeShapeType="1"/>
        </xdr:cNvSpPr>
      </xdr:nvSpPr>
      <xdr:spPr bwMode="auto">
        <a:xfrm>
          <a:off x="9525" y="571500"/>
          <a:ext cx="234315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xdr:row>
      <xdr:rowOff>0</xdr:rowOff>
    </xdr:from>
    <xdr:to>
      <xdr:col>26</xdr:col>
      <xdr:colOff>5953</xdr:colOff>
      <xdr:row>6</xdr:row>
      <xdr:rowOff>0</xdr:rowOff>
    </xdr:to>
    <xdr:sp macro="" textlink="">
      <xdr:nvSpPr>
        <xdr:cNvPr id="3" name="Line 2"/>
        <xdr:cNvSpPr>
          <a:spLocks noChangeShapeType="1"/>
        </xdr:cNvSpPr>
      </xdr:nvSpPr>
      <xdr:spPr bwMode="auto">
        <a:xfrm flipV="1">
          <a:off x="11163300" y="561975"/>
          <a:ext cx="2387203"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228600</xdr:rowOff>
    </xdr:from>
    <xdr:to>
      <xdr:col>2</xdr:col>
      <xdr:colOff>0</xdr:colOff>
      <xdr:row>7</xdr:row>
      <xdr:rowOff>0</xdr:rowOff>
    </xdr:to>
    <xdr:sp macro="" textlink="">
      <xdr:nvSpPr>
        <xdr:cNvPr id="2" name="Line 1"/>
        <xdr:cNvSpPr>
          <a:spLocks noChangeShapeType="1"/>
        </xdr:cNvSpPr>
      </xdr:nvSpPr>
      <xdr:spPr bwMode="auto">
        <a:xfrm>
          <a:off x="0" y="590550"/>
          <a:ext cx="1152525" cy="86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9525</xdr:colOff>
      <xdr:row>8</xdr:row>
      <xdr:rowOff>0</xdr:rowOff>
    </xdr:to>
    <xdr:sp macro="" textlink="">
      <xdr:nvSpPr>
        <xdr:cNvPr id="2" name="Line 1"/>
        <xdr:cNvSpPr>
          <a:spLocks noChangeShapeType="1"/>
        </xdr:cNvSpPr>
      </xdr:nvSpPr>
      <xdr:spPr bwMode="auto">
        <a:xfrm>
          <a:off x="19050" y="619125"/>
          <a:ext cx="117157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7</xdr:row>
      <xdr:rowOff>161925</xdr:rowOff>
    </xdr:to>
    <xdr:sp macro="" textlink="">
      <xdr:nvSpPr>
        <xdr:cNvPr id="2" name="Line 1"/>
        <xdr:cNvSpPr>
          <a:spLocks noChangeShapeType="1"/>
        </xdr:cNvSpPr>
      </xdr:nvSpPr>
      <xdr:spPr bwMode="auto">
        <a:xfrm>
          <a:off x="9525" y="600075"/>
          <a:ext cx="1285875"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19049</xdr:colOff>
      <xdr:row>2</xdr:row>
      <xdr:rowOff>28575</xdr:rowOff>
    </xdr:from>
    <xdr:to>
      <xdr:col>1</xdr:col>
      <xdr:colOff>963083</xdr:colOff>
      <xdr:row>8</xdr:row>
      <xdr:rowOff>10583</xdr:rowOff>
    </xdr:to>
    <xdr:sp macro="" textlink="">
      <xdr:nvSpPr>
        <xdr:cNvPr id="2" name="Line 1"/>
        <xdr:cNvSpPr>
          <a:spLocks noChangeShapeType="1"/>
        </xdr:cNvSpPr>
      </xdr:nvSpPr>
      <xdr:spPr bwMode="auto">
        <a:xfrm>
          <a:off x="19049" y="631825"/>
          <a:ext cx="1176867" cy="9980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7</xdr:row>
      <xdr:rowOff>0</xdr:rowOff>
    </xdr:to>
    <xdr:sp macro="" textlink="">
      <xdr:nvSpPr>
        <xdr:cNvPr id="2" name="Line 1"/>
        <xdr:cNvSpPr>
          <a:spLocks noChangeShapeType="1"/>
        </xdr:cNvSpPr>
      </xdr:nvSpPr>
      <xdr:spPr bwMode="auto">
        <a:xfrm>
          <a:off x="0" y="600075"/>
          <a:ext cx="1190625"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7</xdr:row>
      <xdr:rowOff>0</xdr:rowOff>
    </xdr:to>
    <xdr:sp macro="" textlink="">
      <xdr:nvSpPr>
        <xdr:cNvPr id="2" name="Line 1"/>
        <xdr:cNvSpPr>
          <a:spLocks noChangeShapeType="1"/>
        </xdr:cNvSpPr>
      </xdr:nvSpPr>
      <xdr:spPr bwMode="auto">
        <a:xfrm>
          <a:off x="9525" y="609600"/>
          <a:ext cx="114300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7</xdr:row>
      <xdr:rowOff>0</xdr:rowOff>
    </xdr:to>
    <xdr:sp macro="" textlink="">
      <xdr:nvSpPr>
        <xdr:cNvPr id="2" name="Line 1"/>
        <xdr:cNvSpPr>
          <a:spLocks noChangeShapeType="1"/>
        </xdr:cNvSpPr>
      </xdr:nvSpPr>
      <xdr:spPr bwMode="auto">
        <a:xfrm>
          <a:off x="9525" y="600075"/>
          <a:ext cx="1181100" cy="971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8</xdr:row>
      <xdr:rowOff>0</xdr:rowOff>
    </xdr:to>
    <xdr:sp macro="" textlink="">
      <xdr:nvSpPr>
        <xdr:cNvPr id="2" name="Line 1"/>
        <xdr:cNvSpPr>
          <a:spLocks noChangeShapeType="1"/>
        </xdr:cNvSpPr>
      </xdr:nvSpPr>
      <xdr:spPr bwMode="auto">
        <a:xfrm>
          <a:off x="9525" y="600075"/>
          <a:ext cx="1228725" cy="1152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1</xdr:row>
      <xdr:rowOff>219075</xdr:rowOff>
    </xdr:from>
    <xdr:to>
      <xdr:col>4</xdr:col>
      <xdr:colOff>0</xdr:colOff>
      <xdr:row>4</xdr:row>
      <xdr:rowOff>161925</xdr:rowOff>
    </xdr:to>
    <xdr:sp macro="" textlink="">
      <xdr:nvSpPr>
        <xdr:cNvPr id="2" name="Line 1"/>
        <xdr:cNvSpPr>
          <a:spLocks noChangeShapeType="1"/>
        </xdr:cNvSpPr>
      </xdr:nvSpPr>
      <xdr:spPr bwMode="auto">
        <a:xfrm>
          <a:off x="0" y="542925"/>
          <a:ext cx="26384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323850</xdr:colOff>
      <xdr:row>6</xdr:row>
      <xdr:rowOff>0</xdr:rowOff>
    </xdr:to>
    <xdr:sp macro="" textlink="">
      <xdr:nvSpPr>
        <xdr:cNvPr id="2" name="Line 1"/>
        <xdr:cNvSpPr>
          <a:spLocks noChangeShapeType="1"/>
        </xdr:cNvSpPr>
      </xdr:nvSpPr>
      <xdr:spPr bwMode="auto">
        <a:xfrm>
          <a:off x="19050" y="361950"/>
          <a:ext cx="10668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2</xdr:row>
      <xdr:rowOff>19050</xdr:rowOff>
    </xdr:from>
    <xdr:to>
      <xdr:col>4</xdr:col>
      <xdr:colOff>0</xdr:colOff>
      <xdr:row>5</xdr:row>
      <xdr:rowOff>0</xdr:rowOff>
    </xdr:to>
    <xdr:sp macro="" textlink="">
      <xdr:nvSpPr>
        <xdr:cNvPr id="2" name="Line 1"/>
        <xdr:cNvSpPr>
          <a:spLocks noChangeShapeType="1"/>
        </xdr:cNvSpPr>
      </xdr:nvSpPr>
      <xdr:spPr bwMode="auto">
        <a:xfrm>
          <a:off x="0" y="619125"/>
          <a:ext cx="241935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9525</xdr:colOff>
      <xdr:row>5</xdr:row>
      <xdr:rowOff>0</xdr:rowOff>
    </xdr:to>
    <xdr:sp macro="" textlink="">
      <xdr:nvSpPr>
        <xdr:cNvPr id="2" name="Line 1"/>
        <xdr:cNvSpPr>
          <a:spLocks noChangeShapeType="1"/>
        </xdr:cNvSpPr>
      </xdr:nvSpPr>
      <xdr:spPr bwMode="auto">
        <a:xfrm>
          <a:off x="0" y="552450"/>
          <a:ext cx="272415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9525</xdr:colOff>
      <xdr:row>1</xdr:row>
      <xdr:rowOff>238125</xdr:rowOff>
    </xdr:from>
    <xdr:to>
      <xdr:col>4</xdr:col>
      <xdr:colOff>0</xdr:colOff>
      <xdr:row>4</xdr:row>
      <xdr:rowOff>171450</xdr:rowOff>
    </xdr:to>
    <xdr:sp macro="" textlink="">
      <xdr:nvSpPr>
        <xdr:cNvPr id="2" name="Line 1"/>
        <xdr:cNvSpPr>
          <a:spLocks noChangeShapeType="1"/>
        </xdr:cNvSpPr>
      </xdr:nvSpPr>
      <xdr:spPr bwMode="auto">
        <a:xfrm>
          <a:off x="9525" y="600075"/>
          <a:ext cx="25622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9525</xdr:colOff>
      <xdr:row>2</xdr:row>
      <xdr:rowOff>19050</xdr:rowOff>
    </xdr:from>
    <xdr:to>
      <xdr:col>2</xdr:col>
      <xdr:colOff>0</xdr:colOff>
      <xdr:row>7</xdr:row>
      <xdr:rowOff>180975</xdr:rowOff>
    </xdr:to>
    <xdr:sp macro="" textlink="">
      <xdr:nvSpPr>
        <xdr:cNvPr id="2" name="Line 1"/>
        <xdr:cNvSpPr>
          <a:spLocks noChangeShapeType="1"/>
        </xdr:cNvSpPr>
      </xdr:nvSpPr>
      <xdr:spPr bwMode="auto">
        <a:xfrm>
          <a:off x="9525" y="695325"/>
          <a:ext cx="1323975"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771525</xdr:colOff>
      <xdr:row>7</xdr:row>
      <xdr:rowOff>0</xdr:rowOff>
    </xdr:to>
    <xdr:sp macro="" textlink="">
      <xdr:nvSpPr>
        <xdr:cNvPr id="2" name="Line 1"/>
        <xdr:cNvSpPr>
          <a:spLocks noChangeShapeType="1"/>
        </xdr:cNvSpPr>
      </xdr:nvSpPr>
      <xdr:spPr bwMode="auto">
        <a:xfrm flipH="1" flipV="1">
          <a:off x="9525" y="685800"/>
          <a:ext cx="99060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5.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7</xdr:row>
      <xdr:rowOff>161925</xdr:rowOff>
    </xdr:to>
    <xdr:sp macro="" textlink="">
      <xdr:nvSpPr>
        <xdr:cNvPr id="2" name="Line 1"/>
        <xdr:cNvSpPr>
          <a:spLocks noChangeShapeType="1"/>
        </xdr:cNvSpPr>
      </xdr:nvSpPr>
      <xdr:spPr bwMode="auto">
        <a:xfrm>
          <a:off x="9525" y="676275"/>
          <a:ext cx="120015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6.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8</xdr:row>
      <xdr:rowOff>0</xdr:rowOff>
    </xdr:to>
    <xdr:sp macro="" textlink="">
      <xdr:nvSpPr>
        <xdr:cNvPr id="2" name="Line 1"/>
        <xdr:cNvSpPr>
          <a:spLocks noChangeShapeType="1"/>
        </xdr:cNvSpPr>
      </xdr:nvSpPr>
      <xdr:spPr bwMode="auto">
        <a:xfrm>
          <a:off x="9525" y="685800"/>
          <a:ext cx="100965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7.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771525</xdr:colOff>
      <xdr:row>8</xdr:row>
      <xdr:rowOff>0</xdr:rowOff>
    </xdr:to>
    <xdr:sp macro="" textlink="">
      <xdr:nvSpPr>
        <xdr:cNvPr id="2" name="Line 2"/>
        <xdr:cNvSpPr>
          <a:spLocks noChangeShapeType="1"/>
        </xdr:cNvSpPr>
      </xdr:nvSpPr>
      <xdr:spPr bwMode="auto">
        <a:xfrm flipH="1" flipV="1">
          <a:off x="9525" y="676275"/>
          <a:ext cx="866775"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8.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771525</xdr:colOff>
      <xdr:row>8</xdr:row>
      <xdr:rowOff>0</xdr:rowOff>
    </xdr:to>
    <xdr:sp macro="" textlink="">
      <xdr:nvSpPr>
        <xdr:cNvPr id="2" name="Line 2"/>
        <xdr:cNvSpPr>
          <a:spLocks noChangeShapeType="1"/>
        </xdr:cNvSpPr>
      </xdr:nvSpPr>
      <xdr:spPr bwMode="auto">
        <a:xfrm flipH="1" flipV="1">
          <a:off x="9525" y="676275"/>
          <a:ext cx="93345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9.xml><?xml version="1.0" encoding="utf-8"?>
<xdr:wsDr xmlns:xdr="http://schemas.openxmlformats.org/drawingml/2006/spreadsheetDrawing" xmlns:a="http://schemas.openxmlformats.org/drawingml/2006/main">
  <xdr:twoCellAnchor>
    <xdr:from>
      <xdr:col>0</xdr:col>
      <xdr:colOff>0</xdr:colOff>
      <xdr:row>1</xdr:row>
      <xdr:rowOff>228600</xdr:rowOff>
    </xdr:from>
    <xdr:to>
      <xdr:col>1</xdr:col>
      <xdr:colOff>752475</xdr:colOff>
      <xdr:row>8</xdr:row>
      <xdr:rowOff>0</xdr:rowOff>
    </xdr:to>
    <xdr:sp macro="" textlink="">
      <xdr:nvSpPr>
        <xdr:cNvPr id="2" name="Line 1"/>
        <xdr:cNvSpPr>
          <a:spLocks noChangeShapeType="1"/>
        </xdr:cNvSpPr>
      </xdr:nvSpPr>
      <xdr:spPr bwMode="auto">
        <a:xfrm flipH="1" flipV="1">
          <a:off x="0" y="666750"/>
          <a:ext cx="952500" cy="1152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0.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9525</xdr:colOff>
      <xdr:row>5</xdr:row>
      <xdr:rowOff>171450</xdr:rowOff>
    </xdr:to>
    <xdr:sp macro="" textlink="">
      <xdr:nvSpPr>
        <xdr:cNvPr id="2" name="Line 1"/>
        <xdr:cNvSpPr>
          <a:spLocks noChangeShapeType="1"/>
        </xdr:cNvSpPr>
      </xdr:nvSpPr>
      <xdr:spPr bwMode="auto">
        <a:xfrm flipH="1" flipV="1">
          <a:off x="0" y="600075"/>
          <a:ext cx="110490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9525</xdr:rowOff>
    </xdr:from>
    <xdr:to>
      <xdr:col>3</xdr:col>
      <xdr:colOff>0</xdr:colOff>
      <xdr:row>5</xdr:row>
      <xdr:rowOff>171450</xdr:rowOff>
    </xdr:to>
    <xdr:sp macro="" textlink="">
      <xdr:nvSpPr>
        <xdr:cNvPr id="2" name="Line 1"/>
        <xdr:cNvSpPr>
          <a:spLocks noChangeShapeType="1"/>
        </xdr:cNvSpPr>
      </xdr:nvSpPr>
      <xdr:spPr bwMode="auto">
        <a:xfrm>
          <a:off x="0" y="361950"/>
          <a:ext cx="12573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tabSelected="1" showWhiteSpace="0" view="pageBreakPreview" zoomScaleNormal="100" zoomScaleSheetLayoutView="100" workbookViewId="0">
      <selection activeCell="A4" sqref="A4"/>
    </sheetView>
  </sheetViews>
  <sheetFormatPr defaultRowHeight="18.75"/>
  <cols>
    <col min="1" max="3" width="3.625" customWidth="1"/>
  </cols>
  <sheetData>
    <row r="1" spans="1:11" ht="39.75">
      <c r="A1" s="1636" t="s">
        <v>109</v>
      </c>
      <c r="B1" s="1636"/>
      <c r="C1" s="1636"/>
      <c r="D1" s="1636"/>
      <c r="E1" s="1636"/>
      <c r="F1" s="1636"/>
      <c r="G1" s="1636"/>
      <c r="H1" s="1636"/>
      <c r="I1" s="1636"/>
      <c r="J1" s="1636"/>
      <c r="K1" s="1636"/>
    </row>
    <row r="2" spans="1:11" ht="24">
      <c r="A2" s="1637" t="s">
        <v>66</v>
      </c>
      <c r="B2" s="1637"/>
      <c r="C2" s="1637"/>
      <c r="D2" s="1637"/>
      <c r="E2" s="1637"/>
      <c r="F2" s="1637"/>
      <c r="G2" s="1637"/>
      <c r="H2" s="1637"/>
      <c r="I2" s="1637"/>
      <c r="J2" s="1637"/>
      <c r="K2" s="1637"/>
    </row>
    <row r="4" spans="1:11">
      <c r="A4" s="155" t="s">
        <v>77</v>
      </c>
      <c r="B4" t="s">
        <v>67</v>
      </c>
    </row>
    <row r="5" spans="1:11">
      <c r="A5" s="155" t="s">
        <v>77</v>
      </c>
      <c r="B5" t="s">
        <v>68</v>
      </c>
    </row>
    <row r="6" spans="1:11">
      <c r="A6" t="s">
        <v>69</v>
      </c>
    </row>
    <row r="7" spans="1:11">
      <c r="B7" t="s">
        <v>70</v>
      </c>
    </row>
    <row r="8" spans="1:11">
      <c r="B8" s="155" t="s">
        <v>77</v>
      </c>
      <c r="C8" t="s">
        <v>72</v>
      </c>
    </row>
    <row r="9" spans="1:11">
      <c r="B9" s="155" t="s">
        <v>77</v>
      </c>
      <c r="C9" t="s">
        <v>71</v>
      </c>
    </row>
    <row r="10" spans="1:11">
      <c r="C10" s="155" t="s">
        <v>77</v>
      </c>
      <c r="D10" t="s">
        <v>73</v>
      </c>
    </row>
    <row r="11" spans="1:11">
      <c r="C11" s="155" t="s">
        <v>77</v>
      </c>
      <c r="D11" t="s">
        <v>74</v>
      </c>
    </row>
    <row r="12" spans="1:11">
      <c r="C12" s="155" t="s">
        <v>77</v>
      </c>
      <c r="D12" t="s">
        <v>75</v>
      </c>
    </row>
    <row r="13" spans="1:11">
      <c r="C13" s="155" t="s">
        <v>77</v>
      </c>
      <c r="D13" t="s">
        <v>76</v>
      </c>
    </row>
    <row r="14" spans="1:11">
      <c r="B14" s="155" t="s">
        <v>77</v>
      </c>
      <c r="C14" t="s">
        <v>78</v>
      </c>
    </row>
    <row r="15" spans="1:11">
      <c r="B15" s="155" t="s">
        <v>77</v>
      </c>
      <c r="C15" t="s">
        <v>79</v>
      </c>
    </row>
    <row r="16" spans="1:11">
      <c r="B16" s="155" t="s">
        <v>77</v>
      </c>
      <c r="C16" t="s">
        <v>80</v>
      </c>
    </row>
    <row r="17" spans="2:4">
      <c r="C17" s="155" t="s">
        <v>77</v>
      </c>
      <c r="D17" t="s">
        <v>73</v>
      </c>
    </row>
    <row r="18" spans="2:4">
      <c r="C18" s="155" t="s">
        <v>77</v>
      </c>
      <c r="D18" t="s">
        <v>74</v>
      </c>
    </row>
    <row r="19" spans="2:4">
      <c r="C19" s="155" t="s">
        <v>77</v>
      </c>
      <c r="D19" t="s">
        <v>75</v>
      </c>
    </row>
    <row r="20" spans="2:4">
      <c r="C20" s="155" t="s">
        <v>77</v>
      </c>
      <c r="D20" t="s">
        <v>76</v>
      </c>
    </row>
    <row r="21" spans="2:4">
      <c r="B21" s="155" t="s">
        <v>77</v>
      </c>
      <c r="C21" t="s">
        <v>81</v>
      </c>
    </row>
    <row r="22" spans="2:4">
      <c r="B22" s="155" t="s">
        <v>77</v>
      </c>
      <c r="C22" s="156" t="s">
        <v>82</v>
      </c>
    </row>
    <row r="23" spans="2:4">
      <c r="B23" s="155" t="s">
        <v>77</v>
      </c>
      <c r="C23" s="156" t="s">
        <v>83</v>
      </c>
    </row>
    <row r="24" spans="2:4">
      <c r="B24" s="155" t="s">
        <v>77</v>
      </c>
      <c r="C24" s="156" t="s">
        <v>84</v>
      </c>
    </row>
    <row r="25" spans="2:4">
      <c r="B25" s="155" t="s">
        <v>77</v>
      </c>
      <c r="C25" s="156" t="s">
        <v>85</v>
      </c>
    </row>
    <row r="26" spans="2:4">
      <c r="B26" s="155" t="s">
        <v>77</v>
      </c>
      <c r="C26" s="156" t="s">
        <v>86</v>
      </c>
    </row>
    <row r="27" spans="2:4">
      <c r="B27" s="155" t="s">
        <v>77</v>
      </c>
      <c r="C27" s="156" t="s">
        <v>87</v>
      </c>
    </row>
    <row r="28" spans="2:4">
      <c r="B28" s="155" t="s">
        <v>77</v>
      </c>
      <c r="C28" s="156" t="s">
        <v>88</v>
      </c>
    </row>
    <row r="29" spans="2:4">
      <c r="B29" s="155" t="s">
        <v>77</v>
      </c>
      <c r="C29" s="156" t="s">
        <v>89</v>
      </c>
    </row>
    <row r="30" spans="2:4">
      <c r="B30" s="155" t="s">
        <v>77</v>
      </c>
      <c r="C30" s="156" t="s">
        <v>90</v>
      </c>
    </row>
    <row r="31" spans="2:4">
      <c r="B31" s="155" t="s">
        <v>77</v>
      </c>
      <c r="C31" s="156" t="s">
        <v>91</v>
      </c>
    </row>
    <row r="32" spans="2:4">
      <c r="B32" s="155" t="s">
        <v>77</v>
      </c>
      <c r="C32" s="156" t="s">
        <v>92</v>
      </c>
    </row>
    <row r="33" spans="2:4">
      <c r="B33" s="155" t="s">
        <v>77</v>
      </c>
      <c r="C33" s="156" t="s">
        <v>93</v>
      </c>
    </row>
    <row r="34" spans="2:4">
      <c r="B34" s="155" t="s">
        <v>77</v>
      </c>
      <c r="C34" s="156" t="s">
        <v>94</v>
      </c>
    </row>
    <row r="35" spans="2:4">
      <c r="B35" s="155" t="s">
        <v>77</v>
      </c>
      <c r="C35" s="156" t="s">
        <v>95</v>
      </c>
    </row>
    <row r="36" spans="2:4">
      <c r="B36" s="155"/>
      <c r="C36" s="155" t="s">
        <v>77</v>
      </c>
      <c r="D36" t="s">
        <v>73</v>
      </c>
    </row>
    <row r="37" spans="2:4">
      <c r="B37" s="155"/>
      <c r="C37" s="155" t="s">
        <v>77</v>
      </c>
      <c r="D37" t="s">
        <v>74</v>
      </c>
    </row>
    <row r="38" spans="2:4">
      <c r="B38" s="155"/>
      <c r="C38" s="155" t="s">
        <v>77</v>
      </c>
      <c r="D38" t="s">
        <v>75</v>
      </c>
    </row>
    <row r="39" spans="2:4">
      <c r="B39" s="155"/>
      <c r="C39" s="155" t="s">
        <v>77</v>
      </c>
      <c r="D39" t="s">
        <v>76</v>
      </c>
    </row>
    <row r="40" spans="2:4">
      <c r="B40" s="155"/>
      <c r="C40" s="154"/>
    </row>
    <row r="41" spans="2:4">
      <c r="B41" s="155" t="s">
        <v>77</v>
      </c>
      <c r="C41" s="156" t="s">
        <v>96</v>
      </c>
    </row>
    <row r="42" spans="2:4">
      <c r="B42" s="155" t="s">
        <v>77</v>
      </c>
      <c r="C42" s="156" t="s">
        <v>97</v>
      </c>
    </row>
    <row r="43" spans="2:4">
      <c r="B43" s="155" t="s">
        <v>77</v>
      </c>
      <c r="C43" s="156" t="s">
        <v>98</v>
      </c>
    </row>
    <row r="44" spans="2:4">
      <c r="B44" s="154"/>
      <c r="C44" s="155" t="s">
        <v>77</v>
      </c>
      <c r="D44" t="s">
        <v>73</v>
      </c>
    </row>
    <row r="45" spans="2:4">
      <c r="B45" s="154"/>
      <c r="C45" s="155" t="s">
        <v>77</v>
      </c>
      <c r="D45" t="s">
        <v>74</v>
      </c>
    </row>
    <row r="46" spans="2:4">
      <c r="B46" s="154"/>
      <c r="C46" s="155" t="s">
        <v>77</v>
      </c>
      <c r="D46" t="s">
        <v>75</v>
      </c>
    </row>
    <row r="47" spans="2:4">
      <c r="B47" s="154"/>
      <c r="C47" s="155" t="s">
        <v>77</v>
      </c>
      <c r="D47" t="s">
        <v>76</v>
      </c>
    </row>
    <row r="48" spans="2:4">
      <c r="B48" s="154"/>
      <c r="C48" s="155" t="s">
        <v>77</v>
      </c>
      <c r="D48" t="s">
        <v>386</v>
      </c>
    </row>
    <row r="49" spans="2:4">
      <c r="B49" s="154"/>
      <c r="C49" s="155" t="s">
        <v>77</v>
      </c>
      <c r="D49" t="s">
        <v>387</v>
      </c>
    </row>
    <row r="50" spans="2:4">
      <c r="B50" s="155" t="s">
        <v>77</v>
      </c>
      <c r="C50" s="156" t="s">
        <v>99</v>
      </c>
    </row>
    <row r="51" spans="2:4">
      <c r="B51" s="155" t="s">
        <v>77</v>
      </c>
      <c r="C51" s="156" t="s">
        <v>100</v>
      </c>
    </row>
    <row r="52" spans="2:4">
      <c r="B52" s="155" t="s">
        <v>77</v>
      </c>
      <c r="C52" s="156" t="s">
        <v>101</v>
      </c>
    </row>
    <row r="53" spans="2:4">
      <c r="B53" s="154"/>
      <c r="C53" s="155" t="s">
        <v>77</v>
      </c>
      <c r="D53" t="s">
        <v>103</v>
      </c>
    </row>
    <row r="54" spans="2:4">
      <c r="B54" s="155" t="s">
        <v>77</v>
      </c>
      <c r="C54" s="156" t="s">
        <v>102</v>
      </c>
    </row>
    <row r="55" spans="2:4">
      <c r="B55" s="155" t="s">
        <v>77</v>
      </c>
      <c r="C55" s="156" t="s">
        <v>104</v>
      </c>
    </row>
    <row r="56" spans="2:4">
      <c r="B56" s="155" t="s">
        <v>77</v>
      </c>
      <c r="C56" s="156" t="s">
        <v>105</v>
      </c>
    </row>
    <row r="57" spans="2:4">
      <c r="B57" s="155" t="s">
        <v>77</v>
      </c>
      <c r="C57" s="156" t="s">
        <v>106</v>
      </c>
    </row>
    <row r="58" spans="2:4">
      <c r="B58" s="155" t="s">
        <v>77</v>
      </c>
      <c r="C58" s="156" t="s">
        <v>107</v>
      </c>
    </row>
    <row r="59" spans="2:4">
      <c r="B59" s="155" t="s">
        <v>77</v>
      </c>
      <c r="C59" s="156" t="s">
        <v>108</v>
      </c>
    </row>
    <row r="60" spans="2:4">
      <c r="B60" s="154"/>
      <c r="C60" s="156"/>
    </row>
    <row r="61" spans="2:4">
      <c r="B61" t="s">
        <v>270</v>
      </c>
    </row>
    <row r="62" spans="2:4">
      <c r="B62" s="155" t="s">
        <v>77</v>
      </c>
      <c r="C62" t="s">
        <v>263</v>
      </c>
    </row>
    <row r="63" spans="2:4">
      <c r="B63" s="155" t="s">
        <v>77</v>
      </c>
      <c r="C63" t="s">
        <v>264</v>
      </c>
    </row>
    <row r="64" spans="2:4">
      <c r="B64" s="155" t="s">
        <v>77</v>
      </c>
      <c r="C64" t="s">
        <v>265</v>
      </c>
    </row>
    <row r="65" spans="2:3">
      <c r="B65" s="155" t="s">
        <v>77</v>
      </c>
      <c r="C65" t="s">
        <v>266</v>
      </c>
    </row>
    <row r="66" spans="2:3">
      <c r="B66" s="155" t="s">
        <v>77</v>
      </c>
      <c r="C66" t="s">
        <v>267</v>
      </c>
    </row>
    <row r="67" spans="2:3">
      <c r="B67" s="155" t="s">
        <v>77</v>
      </c>
      <c r="C67" t="s">
        <v>268</v>
      </c>
    </row>
    <row r="68" spans="2:3">
      <c r="B68" s="155" t="s">
        <v>77</v>
      </c>
      <c r="C68" t="s">
        <v>269</v>
      </c>
    </row>
    <row r="69" spans="2:3">
      <c r="B69" s="154"/>
      <c r="C69" s="156"/>
    </row>
    <row r="70" spans="2:3">
      <c r="B70" t="s">
        <v>271</v>
      </c>
      <c r="C70" s="156"/>
    </row>
    <row r="71" spans="2:3">
      <c r="B71" s="155" t="s">
        <v>77</v>
      </c>
      <c r="C71" t="s">
        <v>272</v>
      </c>
    </row>
    <row r="72" spans="2:3">
      <c r="B72" s="155" t="s">
        <v>77</v>
      </c>
      <c r="C72" t="s">
        <v>273</v>
      </c>
    </row>
    <row r="73" spans="2:3">
      <c r="B73" s="155" t="s">
        <v>77</v>
      </c>
      <c r="C73" t="s">
        <v>274</v>
      </c>
    </row>
    <row r="74" spans="2:3">
      <c r="B74" s="155" t="s">
        <v>77</v>
      </c>
      <c r="C74" t="s">
        <v>303</v>
      </c>
    </row>
    <row r="75" spans="2:3">
      <c r="B75" s="155" t="s">
        <v>77</v>
      </c>
      <c r="C75" t="s">
        <v>304</v>
      </c>
    </row>
    <row r="76" spans="2:3">
      <c r="B76" s="155" t="s">
        <v>77</v>
      </c>
      <c r="C76" t="s">
        <v>305</v>
      </c>
    </row>
    <row r="77" spans="2:3">
      <c r="B77" s="155" t="s">
        <v>77</v>
      </c>
      <c r="C77" t="s">
        <v>275</v>
      </c>
    </row>
    <row r="78" spans="2:3">
      <c r="B78" s="155" t="s">
        <v>77</v>
      </c>
      <c r="C78" t="s">
        <v>276</v>
      </c>
    </row>
    <row r="80" spans="2:3">
      <c r="C80" s="156"/>
    </row>
    <row r="81" spans="1:3">
      <c r="B81" s="154"/>
    </row>
    <row r="82" spans="1:3">
      <c r="A82" s="155" t="s">
        <v>77</v>
      </c>
      <c r="B82" t="s">
        <v>277</v>
      </c>
    </row>
    <row r="84" spans="1:3">
      <c r="B84" t="s">
        <v>278</v>
      </c>
      <c r="C84" s="156"/>
    </row>
    <row r="85" spans="1:3">
      <c r="B85" s="155" t="s">
        <v>77</v>
      </c>
      <c r="C85" t="s">
        <v>279</v>
      </c>
    </row>
    <row r="86" spans="1:3">
      <c r="B86" s="155" t="s">
        <v>77</v>
      </c>
      <c r="C86" t="s">
        <v>280</v>
      </c>
    </row>
    <row r="87" spans="1:3">
      <c r="B87" s="155" t="s">
        <v>77</v>
      </c>
      <c r="C87" t="s">
        <v>281</v>
      </c>
    </row>
    <row r="88" spans="1:3">
      <c r="B88" s="155" t="s">
        <v>77</v>
      </c>
      <c r="C88" t="s">
        <v>282</v>
      </c>
    </row>
    <row r="90" spans="1:3">
      <c r="B90" t="s">
        <v>283</v>
      </c>
      <c r="C90" s="156"/>
    </row>
    <row r="91" spans="1:3">
      <c r="B91" s="155" t="s">
        <v>77</v>
      </c>
      <c r="C91" t="s">
        <v>284</v>
      </c>
    </row>
    <row r="92" spans="1:3">
      <c r="B92" s="155" t="s">
        <v>77</v>
      </c>
      <c r="C92" t="s">
        <v>285</v>
      </c>
    </row>
    <row r="93" spans="1:3">
      <c r="B93" s="155" t="s">
        <v>77</v>
      </c>
      <c r="C93" t="s">
        <v>286</v>
      </c>
    </row>
    <row r="94" spans="1:3">
      <c r="B94" s="155" t="s">
        <v>77</v>
      </c>
      <c r="C94" t="s">
        <v>287</v>
      </c>
    </row>
    <row r="95" spans="1:3">
      <c r="B95" s="155" t="s">
        <v>77</v>
      </c>
      <c r="C95" t="s">
        <v>289</v>
      </c>
    </row>
    <row r="96" spans="1:3">
      <c r="B96" s="155" t="s">
        <v>77</v>
      </c>
      <c r="C96" t="s">
        <v>288</v>
      </c>
    </row>
    <row r="97" spans="2:3">
      <c r="B97" s="155" t="s">
        <v>77</v>
      </c>
      <c r="C97" t="s">
        <v>290</v>
      </c>
    </row>
    <row r="98" spans="2:3">
      <c r="B98" s="155" t="s">
        <v>77</v>
      </c>
      <c r="C98" t="s">
        <v>987</v>
      </c>
    </row>
    <row r="99" spans="2:3">
      <c r="B99" s="155" t="s">
        <v>77</v>
      </c>
      <c r="C99" t="s">
        <v>292</v>
      </c>
    </row>
    <row r="100" spans="2:3">
      <c r="B100" s="155" t="s">
        <v>77</v>
      </c>
      <c r="C100" t="s">
        <v>291</v>
      </c>
    </row>
    <row r="101" spans="2:3">
      <c r="B101" s="155" t="s">
        <v>77</v>
      </c>
      <c r="C101" t="s">
        <v>293</v>
      </c>
    </row>
    <row r="102" spans="2:3">
      <c r="B102" s="155" t="s">
        <v>77</v>
      </c>
      <c r="C102" t="s">
        <v>294</v>
      </c>
    </row>
    <row r="103" spans="2:3">
      <c r="B103" s="155" t="s">
        <v>77</v>
      </c>
      <c r="C103" t="s">
        <v>295</v>
      </c>
    </row>
    <row r="104" spans="2:3">
      <c r="B104" s="155" t="s">
        <v>77</v>
      </c>
      <c r="C104" t="s">
        <v>296</v>
      </c>
    </row>
    <row r="105" spans="2:3">
      <c r="B105" s="155" t="s">
        <v>77</v>
      </c>
      <c r="C105" t="s">
        <v>297</v>
      </c>
    </row>
    <row r="106" spans="2:3">
      <c r="B106" s="155" t="s">
        <v>77</v>
      </c>
      <c r="C106" t="s">
        <v>298</v>
      </c>
    </row>
    <row r="107" spans="2:3">
      <c r="B107" s="155" t="s">
        <v>77</v>
      </c>
      <c r="C107" t="s">
        <v>299</v>
      </c>
    </row>
    <row r="108" spans="2:3">
      <c r="B108" s="155" t="s">
        <v>77</v>
      </c>
      <c r="C108" t="s">
        <v>300</v>
      </c>
    </row>
    <row r="109" spans="2:3">
      <c r="B109" s="155" t="s">
        <v>77</v>
      </c>
      <c r="C109" t="s">
        <v>301</v>
      </c>
    </row>
    <row r="110" spans="2:3">
      <c r="B110" s="155" t="s">
        <v>77</v>
      </c>
      <c r="C110" t="s">
        <v>302</v>
      </c>
    </row>
  </sheetData>
  <mergeCells count="2">
    <mergeCell ref="A1:K1"/>
    <mergeCell ref="A2:K2"/>
  </mergeCells>
  <phoneticPr fontId="3"/>
  <hyperlinks>
    <hyperlink ref="B8" location="'1-1'!Print_Area" display="■"/>
    <hyperlink ref="B9" location="'1-2'!Print_Area" display="■"/>
    <hyperlink ref="C10" location="'1-2-2'!Print_Area" display="■"/>
    <hyperlink ref="C11" location="'1-2-3'!Print_Area" display="■"/>
    <hyperlink ref="C12" location="'1-2-4'!Print_Area" display="■"/>
    <hyperlink ref="C13" location="'1-2-5'!Print_Area" display="■"/>
    <hyperlink ref="B14" location="'1-3'!Print_Area" display="■"/>
    <hyperlink ref="B15" location="'1-4'!Print_Area" display="■"/>
    <hyperlink ref="B16" location="'1-5'!Print_Area" display="■"/>
    <hyperlink ref="C17" location="'1-5-2'!Print_Area" display="■"/>
    <hyperlink ref="C18" location="'1-5-3'!Print_Area" display="■"/>
    <hyperlink ref="C19" location="'1-5-4'!Print_Area" display="■"/>
    <hyperlink ref="C20" location="'1-5-5'!Print_Area" display="■"/>
    <hyperlink ref="B21" location="'1-6'!Print_Area" display="■"/>
    <hyperlink ref="B22" location="'1-7'!Print_Area" display="■"/>
    <hyperlink ref="B23" location="'1-8'!Print_Area" display="■"/>
    <hyperlink ref="B24" location="'1-9'!Print_Area" display="■"/>
    <hyperlink ref="B25" location="'1-10'!Print_Area" display="■"/>
    <hyperlink ref="B26" location="'1-11'!Print_Area" display="■"/>
    <hyperlink ref="B27" location="'1-12'!Print_Area" display="■"/>
    <hyperlink ref="B28" location="'1-13'!Print_Area" display="■"/>
    <hyperlink ref="B29" location="'1-14'!Print_Area" display="■"/>
    <hyperlink ref="B30" location="'1-15'!Print_Area" display="■"/>
    <hyperlink ref="B31" location="'1-16'!Print_Area" display="■"/>
    <hyperlink ref="B32" location="'1-17'!Print_Area" display="■"/>
    <hyperlink ref="B33" location="'1-18'!Print_Area" display="■"/>
    <hyperlink ref="B34" location="'1-19'!Print_Area" display="■"/>
    <hyperlink ref="B35" location="'1-20'!A1" display="■"/>
    <hyperlink ref="C36" location="'1-20-2'!Print_Area" display="■"/>
    <hyperlink ref="C37" location="'1-20-3'!Print_Area" display="■"/>
    <hyperlink ref="C38" location="'1-20-3'!A1" display="■"/>
    <hyperlink ref="C39" location="'1-20-5'!Print_Area" display="■"/>
    <hyperlink ref="B41" location="'1-21'!Print_Area" display="■"/>
    <hyperlink ref="B42" location="'1-22'!Print_Area" display="■"/>
    <hyperlink ref="B43" location="'1-23'!Print_Area" display="■"/>
    <hyperlink ref="C44" location="'1-23-2'!Print_Area" display="■"/>
    <hyperlink ref="C45" location="'1-23-3'!Print_Area" display="■"/>
    <hyperlink ref="C46" location="'1-23-4'!Print_Area" display="■"/>
    <hyperlink ref="C47" location="'1-23-5'!Print_Area" display="■"/>
    <hyperlink ref="C48" location="'1-23-6'!Print_Area" display="■"/>
    <hyperlink ref="C49" location="'1-23-7'!Print_Area" display="■"/>
    <hyperlink ref="B50" location="'1-24'!Print_Area" display="■"/>
    <hyperlink ref="B51" location="'1-25'!Print_Area" display="■"/>
    <hyperlink ref="B52" location="'1-26'!Print_Area" display="■"/>
    <hyperlink ref="C53" location="'1-26-2'!Print_Area" display="■"/>
    <hyperlink ref="B54" location="'1-27'!Print_Area" display="■"/>
    <hyperlink ref="B55" location="'1-28,29'!Print_Area" display="■"/>
    <hyperlink ref="B56" location="'1-28,29'!Print_Area" display="■"/>
    <hyperlink ref="B57" location="'1-30'!Print_Area" display="■"/>
    <hyperlink ref="B58" location="'1-30-2'!Print_Area" display="■"/>
    <hyperlink ref="B59" location="'1-31'!Print_Area" display="■"/>
    <hyperlink ref="B62" location="'2-1'!Print_Area" display="■"/>
    <hyperlink ref="B63" location="'2-2'!Print_Area" display="■"/>
    <hyperlink ref="B64" location="'2-3'!Print_Area" display="■"/>
    <hyperlink ref="B65" location="'2-4'!Print_Area" display="■"/>
    <hyperlink ref="B66" location="'2-5'!Print_Area" display="■"/>
    <hyperlink ref="B67" location="'2-6'!Print_Area" display="■"/>
    <hyperlink ref="B68" location="'2-7'!Print_Area" display="■"/>
    <hyperlink ref="B71" location="'3-1,2'!Print_Area" display="■"/>
    <hyperlink ref="B72" location="'3-1,2'!Print_Area" display="■"/>
    <hyperlink ref="B73" location="'3-3,4'!Print_Area" display="■"/>
    <hyperlink ref="B74" location="'3-3,4'!Print_Area" display="■"/>
    <hyperlink ref="B75" location="'3-5'!Print_Area" display="■"/>
    <hyperlink ref="B76" location="'3-6'!Print_Area" display="■"/>
    <hyperlink ref="B77" location="'3-7,8'!Print_Area" display="■"/>
    <hyperlink ref="B78" location="'3-7,8'!Print_Area" display="■"/>
    <hyperlink ref="A82" location="'4'!A1" display="■"/>
    <hyperlink ref="B85" location="'5-1'!Print_Area" display="■"/>
    <hyperlink ref="B86" location="'5-2'!Print_Area" display="■"/>
    <hyperlink ref="B87" location="'5-3'!Print_Area" display="■"/>
    <hyperlink ref="B88" location="'5-4'!Print_Area" display="■"/>
    <hyperlink ref="B91" location="'6-1'!Print_Area" display="■"/>
    <hyperlink ref="B92" location="'6-2'!Print_Area" display="■"/>
    <hyperlink ref="B93" location="'6-3'!Print_Area" display="■"/>
    <hyperlink ref="B94" location="'6-4'!Print_Area" display="■"/>
    <hyperlink ref="B95" location="'6-5'!Print_Area" display="■"/>
    <hyperlink ref="B96" location="'6-6'!Print_Area" display="■"/>
    <hyperlink ref="B97" location="'6-7'!Print_Area" display="■"/>
    <hyperlink ref="B98" location="'6-7-2'!Print_Area" display="■"/>
    <hyperlink ref="B99" location="'6-8'!Print_Area" display="■"/>
    <hyperlink ref="B100" location="'6-9'!Print_Area" display="■"/>
    <hyperlink ref="B101" location="'6-10'!A1" display="■"/>
    <hyperlink ref="B102" location="'6-11'!A1" display="■"/>
    <hyperlink ref="B103" location="'6-12'!A1" display="■"/>
    <hyperlink ref="B104" location="'6-13'!A1" display="■"/>
    <hyperlink ref="B105" location="'6-14'!A1" display="■"/>
    <hyperlink ref="B106" location="'6-15'!A1" display="■"/>
    <hyperlink ref="B107" location="'6-16'!A1" display="■"/>
    <hyperlink ref="B108" location="'6-17'!A1" display="■"/>
    <hyperlink ref="B109" location="'6-18'!A1" display="■"/>
    <hyperlink ref="B110" location="'6-19'!A1" display="■"/>
    <hyperlink ref="A4" location="用語!Print_Area" display="■"/>
    <hyperlink ref="A5" location="県下安定所!A1" display="■"/>
  </hyperlinks>
  <printOptions horizontalCentered="1"/>
  <pageMargins left="0.39370078740157483" right="0.39370078740157483" top="0.59055118110236227" bottom="0.59055118110236227" header="0.31496062992125984" footer="0.31496062992125984"/>
  <pageSetup paperSize="9" orientation="portrait" horizontalDpi="300" verticalDpi="300" r:id="rId1"/>
  <rowBreaks count="1" manualBreakCount="1">
    <brk id="3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1" width="9" style="55"/>
    <col min="252" max="252" width="4.125" style="55" customWidth="1"/>
    <col min="253" max="253" width="5.875" style="55" customWidth="1"/>
    <col min="254" max="254" width="4.5" style="55" customWidth="1"/>
    <col min="255" max="264" width="7.625" style="55" customWidth="1"/>
    <col min="265" max="265" width="7.875" style="55" customWidth="1"/>
    <col min="266" max="266" width="9" style="55"/>
    <col min="267" max="267" width="9.125" style="55" bestFit="1" customWidth="1"/>
    <col min="268" max="268" width="9.25" style="55" bestFit="1" customWidth="1"/>
    <col min="269" max="507" width="9" style="55"/>
    <col min="508" max="508" width="4.125" style="55" customWidth="1"/>
    <col min="509" max="509" width="5.875" style="55" customWidth="1"/>
    <col min="510" max="510" width="4.5" style="55" customWidth="1"/>
    <col min="511" max="520" width="7.625" style="55" customWidth="1"/>
    <col min="521" max="521" width="7.875" style="55" customWidth="1"/>
    <col min="522" max="522" width="9" style="55"/>
    <col min="523" max="523" width="9.125" style="55" bestFit="1" customWidth="1"/>
    <col min="524" max="524" width="9.25" style="55" bestFit="1" customWidth="1"/>
    <col min="525" max="763" width="9" style="55"/>
    <col min="764" max="764" width="4.125" style="55" customWidth="1"/>
    <col min="765" max="765" width="5.875" style="55" customWidth="1"/>
    <col min="766" max="766" width="4.5" style="55" customWidth="1"/>
    <col min="767" max="776" width="7.625" style="55" customWidth="1"/>
    <col min="777" max="777" width="7.875" style="55" customWidth="1"/>
    <col min="778" max="778" width="9" style="55"/>
    <col min="779" max="779" width="9.125" style="55" bestFit="1" customWidth="1"/>
    <col min="780" max="780" width="9.25" style="55" bestFit="1" customWidth="1"/>
    <col min="781" max="1019" width="9" style="55"/>
    <col min="1020" max="1020" width="4.125" style="55" customWidth="1"/>
    <col min="1021" max="1021" width="5.875" style="55" customWidth="1"/>
    <col min="1022" max="1022" width="4.5" style="55" customWidth="1"/>
    <col min="1023" max="1032" width="7.625" style="55" customWidth="1"/>
    <col min="1033" max="1033" width="7.875" style="55" customWidth="1"/>
    <col min="1034" max="1034" width="9" style="55"/>
    <col min="1035" max="1035" width="9.125" style="55" bestFit="1" customWidth="1"/>
    <col min="1036" max="1036" width="9.25" style="55" bestFit="1" customWidth="1"/>
    <col min="1037" max="1275" width="9" style="55"/>
    <col min="1276" max="1276" width="4.125" style="55" customWidth="1"/>
    <col min="1277" max="1277" width="5.875" style="55" customWidth="1"/>
    <col min="1278" max="1278" width="4.5" style="55" customWidth="1"/>
    <col min="1279" max="1288" width="7.625" style="55" customWidth="1"/>
    <col min="1289" max="1289" width="7.875" style="55" customWidth="1"/>
    <col min="1290" max="1290" width="9" style="55"/>
    <col min="1291" max="1291" width="9.125" style="55" bestFit="1" customWidth="1"/>
    <col min="1292" max="1292" width="9.25" style="55" bestFit="1" customWidth="1"/>
    <col min="1293" max="1531" width="9" style="55"/>
    <col min="1532" max="1532" width="4.125" style="55" customWidth="1"/>
    <col min="1533" max="1533" width="5.875" style="55" customWidth="1"/>
    <col min="1534" max="1534" width="4.5" style="55" customWidth="1"/>
    <col min="1535" max="1544" width="7.625" style="55" customWidth="1"/>
    <col min="1545" max="1545" width="7.875" style="55" customWidth="1"/>
    <col min="1546" max="1546" width="9" style="55"/>
    <col min="1547" max="1547" width="9.125" style="55" bestFit="1" customWidth="1"/>
    <col min="1548" max="1548" width="9.25" style="55" bestFit="1" customWidth="1"/>
    <col min="1549" max="1787" width="9" style="55"/>
    <col min="1788" max="1788" width="4.125" style="55" customWidth="1"/>
    <col min="1789" max="1789" width="5.875" style="55" customWidth="1"/>
    <col min="1790" max="1790" width="4.5" style="55" customWidth="1"/>
    <col min="1791" max="1800" width="7.625" style="55" customWidth="1"/>
    <col min="1801" max="1801" width="7.875" style="55" customWidth="1"/>
    <col min="1802" max="1802" width="9" style="55"/>
    <col min="1803" max="1803" width="9.125" style="55" bestFit="1" customWidth="1"/>
    <col min="1804" max="1804" width="9.25" style="55" bestFit="1" customWidth="1"/>
    <col min="1805" max="2043" width="9" style="55"/>
    <col min="2044" max="2044" width="4.125" style="55" customWidth="1"/>
    <col min="2045" max="2045" width="5.875" style="55" customWidth="1"/>
    <col min="2046" max="2046" width="4.5" style="55" customWidth="1"/>
    <col min="2047" max="2056" width="7.625" style="55" customWidth="1"/>
    <col min="2057" max="2057" width="7.875" style="55" customWidth="1"/>
    <col min="2058" max="2058" width="9" style="55"/>
    <col min="2059" max="2059" width="9.125" style="55" bestFit="1" customWidth="1"/>
    <col min="2060" max="2060" width="9.25" style="55" bestFit="1" customWidth="1"/>
    <col min="2061" max="2299" width="9" style="55"/>
    <col min="2300" max="2300" width="4.125" style="55" customWidth="1"/>
    <col min="2301" max="2301" width="5.875" style="55" customWidth="1"/>
    <col min="2302" max="2302" width="4.5" style="55" customWidth="1"/>
    <col min="2303" max="2312" width="7.625" style="55" customWidth="1"/>
    <col min="2313" max="2313" width="7.875" style="55" customWidth="1"/>
    <col min="2314" max="2314" width="9" style="55"/>
    <col min="2315" max="2315" width="9.125" style="55" bestFit="1" customWidth="1"/>
    <col min="2316" max="2316" width="9.25" style="55" bestFit="1" customWidth="1"/>
    <col min="2317" max="2555" width="9" style="55"/>
    <col min="2556" max="2556" width="4.125" style="55" customWidth="1"/>
    <col min="2557" max="2557" width="5.875" style="55" customWidth="1"/>
    <col min="2558" max="2558" width="4.5" style="55" customWidth="1"/>
    <col min="2559" max="2568" width="7.625" style="55" customWidth="1"/>
    <col min="2569" max="2569" width="7.875" style="55" customWidth="1"/>
    <col min="2570" max="2570" width="9" style="55"/>
    <col min="2571" max="2571" width="9.125" style="55" bestFit="1" customWidth="1"/>
    <col min="2572" max="2572" width="9.25" style="55" bestFit="1" customWidth="1"/>
    <col min="2573" max="2811" width="9" style="55"/>
    <col min="2812" max="2812" width="4.125" style="55" customWidth="1"/>
    <col min="2813" max="2813" width="5.875" style="55" customWidth="1"/>
    <col min="2814" max="2814" width="4.5" style="55" customWidth="1"/>
    <col min="2815" max="2824" width="7.625" style="55" customWidth="1"/>
    <col min="2825" max="2825" width="7.875" style="55" customWidth="1"/>
    <col min="2826" max="2826" width="9" style="55"/>
    <col min="2827" max="2827" width="9.125" style="55" bestFit="1" customWidth="1"/>
    <col min="2828" max="2828" width="9.25" style="55" bestFit="1" customWidth="1"/>
    <col min="2829" max="3067" width="9" style="55"/>
    <col min="3068" max="3068" width="4.125" style="55" customWidth="1"/>
    <col min="3069" max="3069" width="5.875" style="55" customWidth="1"/>
    <col min="3070" max="3070" width="4.5" style="55" customWidth="1"/>
    <col min="3071" max="3080" width="7.625" style="55" customWidth="1"/>
    <col min="3081" max="3081" width="7.875" style="55" customWidth="1"/>
    <col min="3082" max="3082" width="9" style="55"/>
    <col min="3083" max="3083" width="9.125" style="55" bestFit="1" customWidth="1"/>
    <col min="3084" max="3084" width="9.25" style="55" bestFit="1" customWidth="1"/>
    <col min="3085" max="3323" width="9" style="55"/>
    <col min="3324" max="3324" width="4.125" style="55" customWidth="1"/>
    <col min="3325" max="3325" width="5.875" style="55" customWidth="1"/>
    <col min="3326" max="3326" width="4.5" style="55" customWidth="1"/>
    <col min="3327" max="3336" width="7.625" style="55" customWidth="1"/>
    <col min="3337" max="3337" width="7.875" style="55" customWidth="1"/>
    <col min="3338" max="3338" width="9" style="55"/>
    <col min="3339" max="3339" width="9.125" style="55" bestFit="1" customWidth="1"/>
    <col min="3340" max="3340" width="9.25" style="55" bestFit="1" customWidth="1"/>
    <col min="3341" max="3579" width="9" style="55"/>
    <col min="3580" max="3580" width="4.125" style="55" customWidth="1"/>
    <col min="3581" max="3581" width="5.875" style="55" customWidth="1"/>
    <col min="3582" max="3582" width="4.5" style="55" customWidth="1"/>
    <col min="3583" max="3592" width="7.625" style="55" customWidth="1"/>
    <col min="3593" max="3593" width="7.875" style="55" customWidth="1"/>
    <col min="3594" max="3594" width="9" style="55"/>
    <col min="3595" max="3595" width="9.125" style="55" bestFit="1" customWidth="1"/>
    <col min="3596" max="3596" width="9.25" style="55" bestFit="1" customWidth="1"/>
    <col min="3597" max="3835" width="9" style="55"/>
    <col min="3836" max="3836" width="4.125" style="55" customWidth="1"/>
    <col min="3837" max="3837" width="5.875" style="55" customWidth="1"/>
    <col min="3838" max="3838" width="4.5" style="55" customWidth="1"/>
    <col min="3839" max="3848" width="7.625" style="55" customWidth="1"/>
    <col min="3849" max="3849" width="7.875" style="55" customWidth="1"/>
    <col min="3850" max="3850" width="9" style="55"/>
    <col min="3851" max="3851" width="9.125" style="55" bestFit="1" customWidth="1"/>
    <col min="3852" max="3852" width="9.25" style="55" bestFit="1" customWidth="1"/>
    <col min="3853" max="4091" width="9" style="55"/>
    <col min="4092" max="4092" width="4.125" style="55" customWidth="1"/>
    <col min="4093" max="4093" width="5.875" style="55" customWidth="1"/>
    <col min="4094" max="4094" width="4.5" style="55" customWidth="1"/>
    <col min="4095" max="4104" width="7.625" style="55" customWidth="1"/>
    <col min="4105" max="4105" width="7.875" style="55" customWidth="1"/>
    <col min="4106" max="4106" width="9" style="55"/>
    <col min="4107" max="4107" width="9.125" style="55" bestFit="1" customWidth="1"/>
    <col min="4108" max="4108" width="9.25" style="55" bestFit="1" customWidth="1"/>
    <col min="4109" max="4347" width="9" style="55"/>
    <col min="4348" max="4348" width="4.125" style="55" customWidth="1"/>
    <col min="4349" max="4349" width="5.875" style="55" customWidth="1"/>
    <col min="4350" max="4350" width="4.5" style="55" customWidth="1"/>
    <col min="4351" max="4360" width="7.625" style="55" customWidth="1"/>
    <col min="4361" max="4361" width="7.875" style="55" customWidth="1"/>
    <col min="4362" max="4362" width="9" style="55"/>
    <col min="4363" max="4363" width="9.125" style="55" bestFit="1" customWidth="1"/>
    <col min="4364" max="4364" width="9.25" style="55" bestFit="1" customWidth="1"/>
    <col min="4365" max="4603" width="9" style="55"/>
    <col min="4604" max="4604" width="4.125" style="55" customWidth="1"/>
    <col min="4605" max="4605" width="5.875" style="55" customWidth="1"/>
    <col min="4606" max="4606" width="4.5" style="55" customWidth="1"/>
    <col min="4607" max="4616" width="7.625" style="55" customWidth="1"/>
    <col min="4617" max="4617" width="7.875" style="55" customWidth="1"/>
    <col min="4618" max="4618" width="9" style="55"/>
    <col min="4619" max="4619" width="9.125" style="55" bestFit="1" customWidth="1"/>
    <col min="4620" max="4620" width="9.25" style="55" bestFit="1" customWidth="1"/>
    <col min="4621" max="4859" width="9" style="55"/>
    <col min="4860" max="4860" width="4.125" style="55" customWidth="1"/>
    <col min="4861" max="4861" width="5.875" style="55" customWidth="1"/>
    <col min="4862" max="4862" width="4.5" style="55" customWidth="1"/>
    <col min="4863" max="4872" width="7.625" style="55" customWidth="1"/>
    <col min="4873" max="4873" width="7.875" style="55" customWidth="1"/>
    <col min="4874" max="4874" width="9" style="55"/>
    <col min="4875" max="4875" width="9.125" style="55" bestFit="1" customWidth="1"/>
    <col min="4876" max="4876" width="9.25" style="55" bestFit="1" customWidth="1"/>
    <col min="4877" max="5115" width="9" style="55"/>
    <col min="5116" max="5116" width="4.125" style="55" customWidth="1"/>
    <col min="5117" max="5117" width="5.875" style="55" customWidth="1"/>
    <col min="5118" max="5118" width="4.5" style="55" customWidth="1"/>
    <col min="5119" max="5128" width="7.625" style="55" customWidth="1"/>
    <col min="5129" max="5129" width="7.875" style="55" customWidth="1"/>
    <col min="5130" max="5130" width="9" style="55"/>
    <col min="5131" max="5131" width="9.125" style="55" bestFit="1" customWidth="1"/>
    <col min="5132" max="5132" width="9.25" style="55" bestFit="1" customWidth="1"/>
    <col min="5133" max="5371" width="9" style="55"/>
    <col min="5372" max="5372" width="4.125" style="55" customWidth="1"/>
    <col min="5373" max="5373" width="5.875" style="55" customWidth="1"/>
    <col min="5374" max="5374" width="4.5" style="55" customWidth="1"/>
    <col min="5375" max="5384" width="7.625" style="55" customWidth="1"/>
    <col min="5385" max="5385" width="7.875" style="55" customWidth="1"/>
    <col min="5386" max="5386" width="9" style="55"/>
    <col min="5387" max="5387" width="9.125" style="55" bestFit="1" customWidth="1"/>
    <col min="5388" max="5388" width="9.25" style="55" bestFit="1" customWidth="1"/>
    <col min="5389" max="5627" width="9" style="55"/>
    <col min="5628" max="5628" width="4.125" style="55" customWidth="1"/>
    <col min="5629" max="5629" width="5.875" style="55" customWidth="1"/>
    <col min="5630" max="5630" width="4.5" style="55" customWidth="1"/>
    <col min="5631" max="5640" width="7.625" style="55" customWidth="1"/>
    <col min="5641" max="5641" width="7.875" style="55" customWidth="1"/>
    <col min="5642" max="5642" width="9" style="55"/>
    <col min="5643" max="5643" width="9.125" style="55" bestFit="1" customWidth="1"/>
    <col min="5644" max="5644" width="9.25" style="55" bestFit="1" customWidth="1"/>
    <col min="5645" max="5883" width="9" style="55"/>
    <col min="5884" max="5884" width="4.125" style="55" customWidth="1"/>
    <col min="5885" max="5885" width="5.875" style="55" customWidth="1"/>
    <col min="5886" max="5886" width="4.5" style="55" customWidth="1"/>
    <col min="5887" max="5896" width="7.625" style="55" customWidth="1"/>
    <col min="5897" max="5897" width="7.875" style="55" customWidth="1"/>
    <col min="5898" max="5898" width="9" style="55"/>
    <col min="5899" max="5899" width="9.125" style="55" bestFit="1" customWidth="1"/>
    <col min="5900" max="5900" width="9.25" style="55" bestFit="1" customWidth="1"/>
    <col min="5901" max="6139" width="9" style="55"/>
    <col min="6140" max="6140" width="4.125" style="55" customWidth="1"/>
    <col min="6141" max="6141" width="5.875" style="55" customWidth="1"/>
    <col min="6142" max="6142" width="4.5" style="55" customWidth="1"/>
    <col min="6143" max="6152" width="7.625" style="55" customWidth="1"/>
    <col min="6153" max="6153" width="7.875" style="55" customWidth="1"/>
    <col min="6154" max="6154" width="9" style="55"/>
    <col min="6155" max="6155" width="9.125" style="55" bestFit="1" customWidth="1"/>
    <col min="6156" max="6156" width="9.25" style="55" bestFit="1" customWidth="1"/>
    <col min="6157" max="6395" width="9" style="55"/>
    <col min="6396" max="6396" width="4.125" style="55" customWidth="1"/>
    <col min="6397" max="6397" width="5.875" style="55" customWidth="1"/>
    <col min="6398" max="6398" width="4.5" style="55" customWidth="1"/>
    <col min="6399" max="6408" width="7.625" style="55" customWidth="1"/>
    <col min="6409" max="6409" width="7.875" style="55" customWidth="1"/>
    <col min="6410" max="6410" width="9" style="55"/>
    <col min="6411" max="6411" width="9.125" style="55" bestFit="1" customWidth="1"/>
    <col min="6412" max="6412" width="9.25" style="55" bestFit="1" customWidth="1"/>
    <col min="6413" max="6651" width="9" style="55"/>
    <col min="6652" max="6652" width="4.125" style="55" customWidth="1"/>
    <col min="6653" max="6653" width="5.875" style="55" customWidth="1"/>
    <col min="6654" max="6654" width="4.5" style="55" customWidth="1"/>
    <col min="6655" max="6664" width="7.625" style="55" customWidth="1"/>
    <col min="6665" max="6665" width="7.875" style="55" customWidth="1"/>
    <col min="6666" max="6666" width="9" style="55"/>
    <col min="6667" max="6667" width="9.125" style="55" bestFit="1" customWidth="1"/>
    <col min="6668" max="6668" width="9.25" style="55" bestFit="1" customWidth="1"/>
    <col min="6669" max="6907" width="9" style="55"/>
    <col min="6908" max="6908" width="4.125" style="55" customWidth="1"/>
    <col min="6909" max="6909" width="5.875" style="55" customWidth="1"/>
    <col min="6910" max="6910" width="4.5" style="55" customWidth="1"/>
    <col min="6911" max="6920" width="7.625" style="55" customWidth="1"/>
    <col min="6921" max="6921" width="7.875" style="55" customWidth="1"/>
    <col min="6922" max="6922" width="9" style="55"/>
    <col min="6923" max="6923" width="9.125" style="55" bestFit="1" customWidth="1"/>
    <col min="6924" max="6924" width="9.25" style="55" bestFit="1" customWidth="1"/>
    <col min="6925" max="7163" width="9" style="55"/>
    <col min="7164" max="7164" width="4.125" style="55" customWidth="1"/>
    <col min="7165" max="7165" width="5.875" style="55" customWidth="1"/>
    <col min="7166" max="7166" width="4.5" style="55" customWidth="1"/>
    <col min="7167" max="7176" width="7.625" style="55" customWidth="1"/>
    <col min="7177" max="7177" width="7.875" style="55" customWidth="1"/>
    <col min="7178" max="7178" width="9" style="55"/>
    <col min="7179" max="7179" width="9.125" style="55" bestFit="1" customWidth="1"/>
    <col min="7180" max="7180" width="9.25" style="55" bestFit="1" customWidth="1"/>
    <col min="7181" max="7419" width="9" style="55"/>
    <col min="7420" max="7420" width="4.125" style="55" customWidth="1"/>
    <col min="7421" max="7421" width="5.875" style="55" customWidth="1"/>
    <col min="7422" max="7422" width="4.5" style="55" customWidth="1"/>
    <col min="7423" max="7432" width="7.625" style="55" customWidth="1"/>
    <col min="7433" max="7433" width="7.875" style="55" customWidth="1"/>
    <col min="7434" max="7434" width="9" style="55"/>
    <col min="7435" max="7435" width="9.125" style="55" bestFit="1" customWidth="1"/>
    <col min="7436" max="7436" width="9.25" style="55" bestFit="1" customWidth="1"/>
    <col min="7437" max="7675" width="9" style="55"/>
    <col min="7676" max="7676" width="4.125" style="55" customWidth="1"/>
    <col min="7677" max="7677" width="5.875" style="55" customWidth="1"/>
    <col min="7678" max="7678" width="4.5" style="55" customWidth="1"/>
    <col min="7679" max="7688" width="7.625" style="55" customWidth="1"/>
    <col min="7689" max="7689" width="7.875" style="55" customWidth="1"/>
    <col min="7690" max="7690" width="9" style="55"/>
    <col min="7691" max="7691" width="9.125" style="55" bestFit="1" customWidth="1"/>
    <col min="7692" max="7692" width="9.25" style="55" bestFit="1" customWidth="1"/>
    <col min="7693" max="7931" width="9" style="55"/>
    <col min="7932" max="7932" width="4.125" style="55" customWidth="1"/>
    <col min="7933" max="7933" width="5.875" style="55" customWidth="1"/>
    <col min="7934" max="7934" width="4.5" style="55" customWidth="1"/>
    <col min="7935" max="7944" width="7.625" style="55" customWidth="1"/>
    <col min="7945" max="7945" width="7.875" style="55" customWidth="1"/>
    <col min="7946" max="7946" width="9" style="55"/>
    <col min="7947" max="7947" width="9.125" style="55" bestFit="1" customWidth="1"/>
    <col min="7948" max="7948" width="9.25" style="55" bestFit="1" customWidth="1"/>
    <col min="7949" max="8187" width="9" style="55"/>
    <col min="8188" max="8188" width="4.125" style="55" customWidth="1"/>
    <col min="8189" max="8189" width="5.875" style="55" customWidth="1"/>
    <col min="8190" max="8190" width="4.5" style="55" customWidth="1"/>
    <col min="8191" max="8200" width="7.625" style="55" customWidth="1"/>
    <col min="8201" max="8201" width="7.875" style="55" customWidth="1"/>
    <col min="8202" max="8202" width="9" style="55"/>
    <col min="8203" max="8203" width="9.125" style="55" bestFit="1" customWidth="1"/>
    <col min="8204" max="8204" width="9.25" style="55" bestFit="1" customWidth="1"/>
    <col min="8205" max="8443" width="9" style="55"/>
    <col min="8444" max="8444" width="4.125" style="55" customWidth="1"/>
    <col min="8445" max="8445" width="5.875" style="55" customWidth="1"/>
    <col min="8446" max="8446" width="4.5" style="55" customWidth="1"/>
    <col min="8447" max="8456" width="7.625" style="55" customWidth="1"/>
    <col min="8457" max="8457" width="7.875" style="55" customWidth="1"/>
    <col min="8458" max="8458" width="9" style="55"/>
    <col min="8459" max="8459" width="9.125" style="55" bestFit="1" customWidth="1"/>
    <col min="8460" max="8460" width="9.25" style="55" bestFit="1" customWidth="1"/>
    <col min="8461" max="8699" width="9" style="55"/>
    <col min="8700" max="8700" width="4.125" style="55" customWidth="1"/>
    <col min="8701" max="8701" width="5.875" style="55" customWidth="1"/>
    <col min="8702" max="8702" width="4.5" style="55" customWidth="1"/>
    <col min="8703" max="8712" width="7.625" style="55" customWidth="1"/>
    <col min="8713" max="8713" width="7.875" style="55" customWidth="1"/>
    <col min="8714" max="8714" width="9" style="55"/>
    <col min="8715" max="8715" width="9.125" style="55" bestFit="1" customWidth="1"/>
    <col min="8716" max="8716" width="9.25" style="55" bestFit="1" customWidth="1"/>
    <col min="8717" max="8955" width="9" style="55"/>
    <col min="8956" max="8956" width="4.125" style="55" customWidth="1"/>
    <col min="8957" max="8957" width="5.875" style="55" customWidth="1"/>
    <col min="8958" max="8958" width="4.5" style="55" customWidth="1"/>
    <col min="8959" max="8968" width="7.625" style="55" customWidth="1"/>
    <col min="8969" max="8969" width="7.875" style="55" customWidth="1"/>
    <col min="8970" max="8970" width="9" style="55"/>
    <col min="8971" max="8971" width="9.125" style="55" bestFit="1" customWidth="1"/>
    <col min="8972" max="8972" width="9.25" style="55" bestFit="1" customWidth="1"/>
    <col min="8973" max="9211" width="9" style="55"/>
    <col min="9212" max="9212" width="4.125" style="55" customWidth="1"/>
    <col min="9213" max="9213" width="5.875" style="55" customWidth="1"/>
    <col min="9214" max="9214" width="4.5" style="55" customWidth="1"/>
    <col min="9215" max="9224" width="7.625" style="55" customWidth="1"/>
    <col min="9225" max="9225" width="7.875" style="55" customWidth="1"/>
    <col min="9226" max="9226" width="9" style="55"/>
    <col min="9227" max="9227" width="9.125" style="55" bestFit="1" customWidth="1"/>
    <col min="9228" max="9228" width="9.25" style="55" bestFit="1" customWidth="1"/>
    <col min="9229" max="9467" width="9" style="55"/>
    <col min="9468" max="9468" width="4.125" style="55" customWidth="1"/>
    <col min="9469" max="9469" width="5.875" style="55" customWidth="1"/>
    <col min="9470" max="9470" width="4.5" style="55" customWidth="1"/>
    <col min="9471" max="9480" width="7.625" style="55" customWidth="1"/>
    <col min="9481" max="9481" width="7.875" style="55" customWidth="1"/>
    <col min="9482" max="9482" width="9" style="55"/>
    <col min="9483" max="9483" width="9.125" style="55" bestFit="1" customWidth="1"/>
    <col min="9484" max="9484" width="9.25" style="55" bestFit="1" customWidth="1"/>
    <col min="9485" max="9723" width="9" style="55"/>
    <col min="9724" max="9724" width="4.125" style="55" customWidth="1"/>
    <col min="9725" max="9725" width="5.875" style="55" customWidth="1"/>
    <col min="9726" max="9726" width="4.5" style="55" customWidth="1"/>
    <col min="9727" max="9736" width="7.625" style="55" customWidth="1"/>
    <col min="9737" max="9737" width="7.875" style="55" customWidth="1"/>
    <col min="9738" max="9738" width="9" style="55"/>
    <col min="9739" max="9739" width="9.125" style="55" bestFit="1" customWidth="1"/>
    <col min="9740" max="9740" width="9.25" style="55" bestFit="1" customWidth="1"/>
    <col min="9741" max="9979" width="9" style="55"/>
    <col min="9980" max="9980" width="4.125" style="55" customWidth="1"/>
    <col min="9981" max="9981" width="5.875" style="55" customWidth="1"/>
    <col min="9982" max="9982" width="4.5" style="55" customWidth="1"/>
    <col min="9983" max="9992" width="7.625" style="55" customWidth="1"/>
    <col min="9993" max="9993" width="7.875" style="55" customWidth="1"/>
    <col min="9994" max="9994" width="9" style="55"/>
    <col min="9995" max="9995" width="9.125" style="55" bestFit="1" customWidth="1"/>
    <col min="9996" max="9996" width="9.25" style="55" bestFit="1" customWidth="1"/>
    <col min="9997" max="10235" width="9" style="55"/>
    <col min="10236" max="10236" width="4.125" style="55" customWidth="1"/>
    <col min="10237" max="10237" width="5.875" style="55" customWidth="1"/>
    <col min="10238" max="10238" width="4.5" style="55" customWidth="1"/>
    <col min="10239" max="10248" width="7.625" style="55" customWidth="1"/>
    <col min="10249" max="10249" width="7.875" style="55" customWidth="1"/>
    <col min="10250" max="10250" width="9" style="55"/>
    <col min="10251" max="10251" width="9.125" style="55" bestFit="1" customWidth="1"/>
    <col min="10252" max="10252" width="9.25" style="55" bestFit="1" customWidth="1"/>
    <col min="10253" max="10491" width="9" style="55"/>
    <col min="10492" max="10492" width="4.125" style="55" customWidth="1"/>
    <col min="10493" max="10493" width="5.875" style="55" customWidth="1"/>
    <col min="10494" max="10494" width="4.5" style="55" customWidth="1"/>
    <col min="10495" max="10504" width="7.625" style="55" customWidth="1"/>
    <col min="10505" max="10505" width="7.875" style="55" customWidth="1"/>
    <col min="10506" max="10506" width="9" style="55"/>
    <col min="10507" max="10507" width="9.125" style="55" bestFit="1" customWidth="1"/>
    <col min="10508" max="10508" width="9.25" style="55" bestFit="1" customWidth="1"/>
    <col min="10509" max="10747" width="9" style="55"/>
    <col min="10748" max="10748" width="4.125" style="55" customWidth="1"/>
    <col min="10749" max="10749" width="5.875" style="55" customWidth="1"/>
    <col min="10750" max="10750" width="4.5" style="55" customWidth="1"/>
    <col min="10751" max="10760" width="7.625" style="55" customWidth="1"/>
    <col min="10761" max="10761" width="7.875" style="55" customWidth="1"/>
    <col min="10762" max="10762" width="9" style="55"/>
    <col min="10763" max="10763" width="9.125" style="55" bestFit="1" customWidth="1"/>
    <col min="10764" max="10764" width="9.25" style="55" bestFit="1" customWidth="1"/>
    <col min="10765" max="11003" width="9" style="55"/>
    <col min="11004" max="11004" width="4.125" style="55" customWidth="1"/>
    <col min="11005" max="11005" width="5.875" style="55" customWidth="1"/>
    <col min="11006" max="11006" width="4.5" style="55" customWidth="1"/>
    <col min="11007" max="11016" width="7.625" style="55" customWidth="1"/>
    <col min="11017" max="11017" width="7.875" style="55" customWidth="1"/>
    <col min="11018" max="11018" width="9" style="55"/>
    <col min="11019" max="11019" width="9.125" style="55" bestFit="1" customWidth="1"/>
    <col min="11020" max="11020" width="9.25" style="55" bestFit="1" customWidth="1"/>
    <col min="11021" max="11259" width="9" style="55"/>
    <col min="11260" max="11260" width="4.125" style="55" customWidth="1"/>
    <col min="11261" max="11261" width="5.875" style="55" customWidth="1"/>
    <col min="11262" max="11262" width="4.5" style="55" customWidth="1"/>
    <col min="11263" max="11272" width="7.625" style="55" customWidth="1"/>
    <col min="11273" max="11273" width="7.875" style="55" customWidth="1"/>
    <col min="11274" max="11274" width="9" style="55"/>
    <col min="11275" max="11275" width="9.125" style="55" bestFit="1" customWidth="1"/>
    <col min="11276" max="11276" width="9.25" style="55" bestFit="1" customWidth="1"/>
    <col min="11277" max="11515" width="9" style="55"/>
    <col min="11516" max="11516" width="4.125" style="55" customWidth="1"/>
    <col min="11517" max="11517" width="5.875" style="55" customWidth="1"/>
    <col min="11518" max="11518" width="4.5" style="55" customWidth="1"/>
    <col min="11519" max="11528" width="7.625" style="55" customWidth="1"/>
    <col min="11529" max="11529" width="7.875" style="55" customWidth="1"/>
    <col min="11530" max="11530" width="9" style="55"/>
    <col min="11531" max="11531" width="9.125" style="55" bestFit="1" customWidth="1"/>
    <col min="11532" max="11532" width="9.25" style="55" bestFit="1" customWidth="1"/>
    <col min="11533" max="11771" width="9" style="55"/>
    <col min="11772" max="11772" width="4.125" style="55" customWidth="1"/>
    <col min="11773" max="11773" width="5.875" style="55" customWidth="1"/>
    <col min="11774" max="11774" width="4.5" style="55" customWidth="1"/>
    <col min="11775" max="11784" width="7.625" style="55" customWidth="1"/>
    <col min="11785" max="11785" width="7.875" style="55" customWidth="1"/>
    <col min="11786" max="11786" width="9" style="55"/>
    <col min="11787" max="11787" width="9.125" style="55" bestFit="1" customWidth="1"/>
    <col min="11788" max="11788" width="9.25" style="55" bestFit="1" customWidth="1"/>
    <col min="11789" max="12027" width="9" style="55"/>
    <col min="12028" max="12028" width="4.125" style="55" customWidth="1"/>
    <col min="12029" max="12029" width="5.875" style="55" customWidth="1"/>
    <col min="12030" max="12030" width="4.5" style="55" customWidth="1"/>
    <col min="12031" max="12040" width="7.625" style="55" customWidth="1"/>
    <col min="12041" max="12041" width="7.875" style="55" customWidth="1"/>
    <col min="12042" max="12042" width="9" style="55"/>
    <col min="12043" max="12043" width="9.125" style="55" bestFit="1" customWidth="1"/>
    <col min="12044" max="12044" width="9.25" style="55" bestFit="1" customWidth="1"/>
    <col min="12045" max="12283" width="9" style="55"/>
    <col min="12284" max="12284" width="4.125" style="55" customWidth="1"/>
    <col min="12285" max="12285" width="5.875" style="55" customWidth="1"/>
    <col min="12286" max="12286" width="4.5" style="55" customWidth="1"/>
    <col min="12287" max="12296" width="7.625" style="55" customWidth="1"/>
    <col min="12297" max="12297" width="7.875" style="55" customWidth="1"/>
    <col min="12298" max="12298" width="9" style="55"/>
    <col min="12299" max="12299" width="9.125" style="55" bestFit="1" customWidth="1"/>
    <col min="12300" max="12300" width="9.25" style="55" bestFit="1" customWidth="1"/>
    <col min="12301" max="12539" width="9" style="55"/>
    <col min="12540" max="12540" width="4.125" style="55" customWidth="1"/>
    <col min="12541" max="12541" width="5.875" style="55" customWidth="1"/>
    <col min="12542" max="12542" width="4.5" style="55" customWidth="1"/>
    <col min="12543" max="12552" width="7.625" style="55" customWidth="1"/>
    <col min="12553" max="12553" width="7.875" style="55" customWidth="1"/>
    <col min="12554" max="12554" width="9" style="55"/>
    <col min="12555" max="12555" width="9.125" style="55" bestFit="1" customWidth="1"/>
    <col min="12556" max="12556" width="9.25" style="55" bestFit="1" customWidth="1"/>
    <col min="12557" max="12795" width="9" style="55"/>
    <col min="12796" max="12796" width="4.125" style="55" customWidth="1"/>
    <col min="12797" max="12797" width="5.875" style="55" customWidth="1"/>
    <col min="12798" max="12798" width="4.5" style="55" customWidth="1"/>
    <col min="12799" max="12808" width="7.625" style="55" customWidth="1"/>
    <col min="12809" max="12809" width="7.875" style="55" customWidth="1"/>
    <col min="12810" max="12810" width="9" style="55"/>
    <col min="12811" max="12811" width="9.125" style="55" bestFit="1" customWidth="1"/>
    <col min="12812" max="12812" width="9.25" style="55" bestFit="1" customWidth="1"/>
    <col min="12813" max="13051" width="9" style="55"/>
    <col min="13052" max="13052" width="4.125" style="55" customWidth="1"/>
    <col min="13053" max="13053" width="5.875" style="55" customWidth="1"/>
    <col min="13054" max="13054" width="4.5" style="55" customWidth="1"/>
    <col min="13055" max="13064" width="7.625" style="55" customWidth="1"/>
    <col min="13065" max="13065" width="7.875" style="55" customWidth="1"/>
    <col min="13066" max="13066" width="9" style="55"/>
    <col min="13067" max="13067" width="9.125" style="55" bestFit="1" customWidth="1"/>
    <col min="13068" max="13068" width="9.25" style="55" bestFit="1" customWidth="1"/>
    <col min="13069" max="13307" width="9" style="55"/>
    <col min="13308" max="13308" width="4.125" style="55" customWidth="1"/>
    <col min="13309" max="13309" width="5.875" style="55" customWidth="1"/>
    <col min="13310" max="13310" width="4.5" style="55" customWidth="1"/>
    <col min="13311" max="13320" width="7.625" style="55" customWidth="1"/>
    <col min="13321" max="13321" width="7.875" style="55" customWidth="1"/>
    <col min="13322" max="13322" width="9" style="55"/>
    <col min="13323" max="13323" width="9.125" style="55" bestFit="1" customWidth="1"/>
    <col min="13324" max="13324" width="9.25" style="55" bestFit="1" customWidth="1"/>
    <col min="13325" max="13563" width="9" style="55"/>
    <col min="13564" max="13564" width="4.125" style="55" customWidth="1"/>
    <col min="13565" max="13565" width="5.875" style="55" customWidth="1"/>
    <col min="13566" max="13566" width="4.5" style="55" customWidth="1"/>
    <col min="13567" max="13576" width="7.625" style="55" customWidth="1"/>
    <col min="13577" max="13577" width="7.875" style="55" customWidth="1"/>
    <col min="13578" max="13578" width="9" style="55"/>
    <col min="13579" max="13579" width="9.125" style="55" bestFit="1" customWidth="1"/>
    <col min="13580" max="13580" width="9.25" style="55" bestFit="1" customWidth="1"/>
    <col min="13581" max="13819" width="9" style="55"/>
    <col min="13820" max="13820" width="4.125" style="55" customWidth="1"/>
    <col min="13821" max="13821" width="5.875" style="55" customWidth="1"/>
    <col min="13822" max="13822" width="4.5" style="55" customWidth="1"/>
    <col min="13823" max="13832" width="7.625" style="55" customWidth="1"/>
    <col min="13833" max="13833" width="7.875" style="55" customWidth="1"/>
    <col min="13834" max="13834" width="9" style="55"/>
    <col min="13835" max="13835" width="9.125" style="55" bestFit="1" customWidth="1"/>
    <col min="13836" max="13836" width="9.25" style="55" bestFit="1" customWidth="1"/>
    <col min="13837" max="14075" width="9" style="55"/>
    <col min="14076" max="14076" width="4.125" style="55" customWidth="1"/>
    <col min="14077" max="14077" width="5.875" style="55" customWidth="1"/>
    <col min="14078" max="14078" width="4.5" style="55" customWidth="1"/>
    <col min="14079" max="14088" width="7.625" style="55" customWidth="1"/>
    <col min="14089" max="14089" width="7.875" style="55" customWidth="1"/>
    <col min="14090" max="14090" width="9" style="55"/>
    <col min="14091" max="14091" width="9.125" style="55" bestFit="1" customWidth="1"/>
    <col min="14092" max="14092" width="9.25" style="55" bestFit="1" customWidth="1"/>
    <col min="14093" max="14331" width="9" style="55"/>
    <col min="14332" max="14332" width="4.125" style="55" customWidth="1"/>
    <col min="14333" max="14333" width="5.875" style="55" customWidth="1"/>
    <col min="14334" max="14334" width="4.5" style="55" customWidth="1"/>
    <col min="14335" max="14344" width="7.625" style="55" customWidth="1"/>
    <col min="14345" max="14345" width="7.875" style="55" customWidth="1"/>
    <col min="14346" max="14346" width="9" style="55"/>
    <col min="14347" max="14347" width="9.125" style="55" bestFit="1" customWidth="1"/>
    <col min="14348" max="14348" width="9.25" style="55" bestFit="1" customWidth="1"/>
    <col min="14349" max="14587" width="9" style="55"/>
    <col min="14588" max="14588" width="4.125" style="55" customWidth="1"/>
    <col min="14589" max="14589" width="5.875" style="55" customWidth="1"/>
    <col min="14590" max="14590" width="4.5" style="55" customWidth="1"/>
    <col min="14591" max="14600" width="7.625" style="55" customWidth="1"/>
    <col min="14601" max="14601" width="7.875" style="55" customWidth="1"/>
    <col min="14602" max="14602" width="9" style="55"/>
    <col min="14603" max="14603" width="9.125" style="55" bestFit="1" customWidth="1"/>
    <col min="14604" max="14604" width="9.25" style="55" bestFit="1" customWidth="1"/>
    <col min="14605" max="14843" width="9" style="55"/>
    <col min="14844" max="14844" width="4.125" style="55" customWidth="1"/>
    <col min="14845" max="14845" width="5.875" style="55" customWidth="1"/>
    <col min="14846" max="14846" width="4.5" style="55" customWidth="1"/>
    <col min="14847" max="14856" width="7.625" style="55" customWidth="1"/>
    <col min="14857" max="14857" width="7.875" style="55" customWidth="1"/>
    <col min="14858" max="14858" width="9" style="55"/>
    <col min="14859" max="14859" width="9.125" style="55" bestFit="1" customWidth="1"/>
    <col min="14860" max="14860" width="9.25" style="55" bestFit="1" customWidth="1"/>
    <col min="14861" max="15099" width="9" style="55"/>
    <col min="15100" max="15100" width="4.125" style="55" customWidth="1"/>
    <col min="15101" max="15101" width="5.875" style="55" customWidth="1"/>
    <col min="15102" max="15102" width="4.5" style="55" customWidth="1"/>
    <col min="15103" max="15112" width="7.625" style="55" customWidth="1"/>
    <col min="15113" max="15113" width="7.875" style="55" customWidth="1"/>
    <col min="15114" max="15114" width="9" style="55"/>
    <col min="15115" max="15115" width="9.125" style="55" bestFit="1" customWidth="1"/>
    <col min="15116" max="15116" width="9.25" style="55" bestFit="1" customWidth="1"/>
    <col min="15117" max="15355" width="9" style="55"/>
    <col min="15356" max="15356" width="4.125" style="55" customWidth="1"/>
    <col min="15357" max="15357" width="5.875" style="55" customWidth="1"/>
    <col min="15358" max="15358" width="4.5" style="55" customWidth="1"/>
    <col min="15359" max="15368" width="7.625" style="55" customWidth="1"/>
    <col min="15369" max="15369" width="7.875" style="55" customWidth="1"/>
    <col min="15370" max="15370" width="9" style="55"/>
    <col min="15371" max="15371" width="9.125" style="55" bestFit="1" customWidth="1"/>
    <col min="15372" max="15372" width="9.25" style="55" bestFit="1" customWidth="1"/>
    <col min="15373" max="15611" width="9" style="55"/>
    <col min="15612" max="15612" width="4.125" style="55" customWidth="1"/>
    <col min="15613" max="15613" width="5.875" style="55" customWidth="1"/>
    <col min="15614" max="15614" width="4.5" style="55" customWidth="1"/>
    <col min="15615" max="15624" width="7.625" style="55" customWidth="1"/>
    <col min="15625" max="15625" width="7.875" style="55" customWidth="1"/>
    <col min="15626" max="15626" width="9" style="55"/>
    <col min="15627" max="15627" width="9.125" style="55" bestFit="1" customWidth="1"/>
    <col min="15628" max="15628" width="9.25" style="55" bestFit="1" customWidth="1"/>
    <col min="15629" max="15867" width="9" style="55"/>
    <col min="15868" max="15868" width="4.125" style="55" customWidth="1"/>
    <col min="15869" max="15869" width="5.875" style="55" customWidth="1"/>
    <col min="15870" max="15870" width="4.5" style="55" customWidth="1"/>
    <col min="15871" max="15880" width="7.625" style="55" customWidth="1"/>
    <col min="15881" max="15881" width="7.875" style="55" customWidth="1"/>
    <col min="15882" max="15882" width="9" style="55"/>
    <col min="15883" max="15883" width="9.125" style="55" bestFit="1" customWidth="1"/>
    <col min="15884" max="15884" width="9.25" style="55" bestFit="1" customWidth="1"/>
    <col min="15885" max="16123" width="9" style="55"/>
    <col min="16124" max="16124" width="4.125" style="55" customWidth="1"/>
    <col min="16125" max="16125" width="5.875" style="55" customWidth="1"/>
    <col min="16126" max="16126" width="4.5" style="55" customWidth="1"/>
    <col min="16127" max="16136" width="7.625" style="55" customWidth="1"/>
    <col min="16137" max="16137" width="7.875" style="55" customWidth="1"/>
    <col min="16138" max="16138" width="9" style="55"/>
    <col min="16139" max="16139" width="9.125" style="55" bestFit="1"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ht="27" customHeight="1" thickBot="1">
      <c r="A2" s="1" t="s">
        <v>38</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61" t="s">
        <v>10</v>
      </c>
      <c r="F4" s="1689"/>
      <c r="G4" s="1689"/>
      <c r="H4" s="10" t="s">
        <v>11</v>
      </c>
      <c r="I4" s="1689"/>
      <c r="J4" s="1689"/>
      <c r="K4" s="1689"/>
      <c r="L4" s="1689"/>
      <c r="M4" s="1693"/>
    </row>
    <row r="5" spans="1:13" ht="14.25" customHeight="1">
      <c r="A5" s="58"/>
      <c r="B5" s="59"/>
      <c r="C5" s="60"/>
      <c r="D5" s="1686"/>
      <c r="E5" s="62" t="s">
        <v>12</v>
      </c>
      <c r="F5" s="1689"/>
      <c r="G5" s="1689"/>
      <c r="H5" s="10" t="s">
        <v>13</v>
      </c>
      <c r="I5" s="1689"/>
      <c r="J5" s="1689"/>
      <c r="K5" s="1689"/>
      <c r="L5" s="1689"/>
      <c r="M5" s="1693"/>
    </row>
    <row r="6" spans="1:13" ht="14.25" customHeight="1" thickBot="1">
      <c r="A6" s="63" t="s">
        <v>14</v>
      </c>
      <c r="B6" s="64"/>
      <c r="C6" s="65"/>
      <c r="D6" s="1687"/>
      <c r="E6" s="66" t="s">
        <v>15</v>
      </c>
      <c r="F6" s="1690"/>
      <c r="G6" s="1690"/>
      <c r="H6" s="16"/>
      <c r="I6" s="1690"/>
      <c r="J6" s="1690"/>
      <c r="K6" s="1690"/>
      <c r="L6" s="1690"/>
      <c r="M6" s="1694"/>
    </row>
    <row r="7" spans="1:13" ht="14.25" customHeight="1">
      <c r="A7" s="1695" t="s">
        <v>16</v>
      </c>
      <c r="B7" s="1706" t="s">
        <v>17</v>
      </c>
      <c r="C7" s="1707"/>
      <c r="D7" s="67">
        <v>13999</v>
      </c>
      <c r="E7" s="68">
        <v>-3.2081864066929406</v>
      </c>
      <c r="F7" s="80">
        <v>6265</v>
      </c>
      <c r="G7" s="80">
        <v>1420</v>
      </c>
      <c r="H7" s="45">
        <v>360</v>
      </c>
      <c r="I7" s="80">
        <v>2047</v>
      </c>
      <c r="J7" s="80">
        <v>898</v>
      </c>
      <c r="K7" s="80">
        <v>979</v>
      </c>
      <c r="L7" s="80">
        <v>896</v>
      </c>
      <c r="M7" s="81">
        <v>1494</v>
      </c>
    </row>
    <row r="8" spans="1:13" ht="14.25" customHeight="1">
      <c r="A8" s="1695"/>
      <c r="B8" s="1708">
        <v>29</v>
      </c>
      <c r="C8" s="1709"/>
      <c r="D8" s="67">
        <v>13764</v>
      </c>
      <c r="E8" s="68">
        <v>-1.6786913350953638</v>
      </c>
      <c r="F8" s="69">
        <v>6252</v>
      </c>
      <c r="G8" s="69">
        <v>1290</v>
      </c>
      <c r="H8" s="23">
        <v>336</v>
      </c>
      <c r="I8" s="69">
        <v>1904</v>
      </c>
      <c r="J8" s="69">
        <v>922</v>
      </c>
      <c r="K8" s="69">
        <v>1121</v>
      </c>
      <c r="L8" s="69">
        <v>879</v>
      </c>
      <c r="M8" s="70">
        <v>1396</v>
      </c>
    </row>
    <row r="9" spans="1:13" ht="14.25" customHeight="1">
      <c r="A9" s="1695"/>
      <c r="B9" s="1708">
        <v>30</v>
      </c>
      <c r="C9" s="1709"/>
      <c r="D9" s="67">
        <v>14066</v>
      </c>
      <c r="E9" s="68">
        <v>2.1941296134844523</v>
      </c>
      <c r="F9" s="69">
        <v>6739</v>
      </c>
      <c r="G9" s="69">
        <v>1227</v>
      </c>
      <c r="H9" s="25">
        <v>319</v>
      </c>
      <c r="I9" s="69">
        <v>1856</v>
      </c>
      <c r="J9" s="69">
        <v>914</v>
      </c>
      <c r="K9" s="69">
        <v>1047</v>
      </c>
      <c r="L9" s="69">
        <v>851</v>
      </c>
      <c r="M9" s="70">
        <v>1432</v>
      </c>
    </row>
    <row r="10" spans="1:13" ht="14.25" customHeight="1">
      <c r="A10" s="1695"/>
      <c r="B10" s="1708" t="s">
        <v>18</v>
      </c>
      <c r="C10" s="1709"/>
      <c r="D10" s="67">
        <v>14156</v>
      </c>
      <c r="E10" s="68">
        <v>0.63984075074648095</v>
      </c>
      <c r="F10" s="69">
        <v>7045</v>
      </c>
      <c r="G10" s="69">
        <v>1253</v>
      </c>
      <c r="H10" s="25">
        <v>314</v>
      </c>
      <c r="I10" s="69">
        <v>1813</v>
      </c>
      <c r="J10" s="69">
        <v>909</v>
      </c>
      <c r="K10" s="69">
        <v>1025</v>
      </c>
      <c r="L10" s="69">
        <v>834</v>
      </c>
      <c r="M10" s="70">
        <v>1277</v>
      </c>
    </row>
    <row r="11" spans="1:13" ht="14.25" customHeight="1">
      <c r="A11" s="1695"/>
      <c r="B11" s="1708">
        <v>2</v>
      </c>
      <c r="C11" s="1709"/>
      <c r="D11" s="71">
        <f>SUM(F11:G11,I11:M11)</f>
        <v>14278</v>
      </c>
      <c r="E11" s="72">
        <f>IF(ISERROR((D11-D10)/D10*100),"―",(D11-D10)/D10*100)</f>
        <v>0.86182537439954787</v>
      </c>
      <c r="F11" s="73">
        <f>SUM(F12:F23)</f>
        <v>7199</v>
      </c>
      <c r="G11" s="73">
        <f t="shared" ref="G11:M11" si="0">SUM(G12:G23)</f>
        <v>1195</v>
      </c>
      <c r="H11" s="30">
        <f t="shared" si="0"/>
        <v>263</v>
      </c>
      <c r="I11" s="73">
        <f t="shared" si="0"/>
        <v>1858</v>
      </c>
      <c r="J11" s="73">
        <f t="shared" si="0"/>
        <v>886</v>
      </c>
      <c r="K11" s="73">
        <f t="shared" si="0"/>
        <v>917</v>
      </c>
      <c r="L11" s="73">
        <f t="shared" si="0"/>
        <v>907</v>
      </c>
      <c r="M11" s="74">
        <f t="shared" si="0"/>
        <v>1316</v>
      </c>
    </row>
    <row r="12" spans="1:13" ht="14.25" customHeight="1">
      <c r="A12" s="1695"/>
      <c r="B12" s="59" t="s">
        <v>19</v>
      </c>
      <c r="C12" s="75" t="s">
        <v>20</v>
      </c>
      <c r="D12" s="50">
        <f>SUM(F12:G12,I12:M12)</f>
        <v>1662</v>
      </c>
      <c r="E12" s="47">
        <v>-0.8353221957040573</v>
      </c>
      <c r="F12" s="49">
        <v>781</v>
      </c>
      <c r="G12" s="49">
        <v>173</v>
      </c>
      <c r="H12" s="46">
        <v>32</v>
      </c>
      <c r="I12" s="49">
        <v>228</v>
      </c>
      <c r="J12" s="49">
        <v>116</v>
      </c>
      <c r="K12" s="49">
        <v>105</v>
      </c>
      <c r="L12" s="49">
        <v>118</v>
      </c>
      <c r="M12" s="76">
        <v>141</v>
      </c>
    </row>
    <row r="13" spans="1:13" ht="14.25" customHeight="1">
      <c r="A13" s="1695"/>
      <c r="B13" s="59"/>
      <c r="C13" s="75" t="s">
        <v>21</v>
      </c>
      <c r="D13" s="50">
        <f>SUM(F13:G13,I13:M13)</f>
        <v>1141</v>
      </c>
      <c r="E13" s="47">
        <v>-9.3004769475357705</v>
      </c>
      <c r="F13" s="49">
        <v>561</v>
      </c>
      <c r="G13" s="49">
        <v>98</v>
      </c>
      <c r="H13" s="46">
        <v>20</v>
      </c>
      <c r="I13" s="49">
        <v>164</v>
      </c>
      <c r="J13" s="49">
        <v>62</v>
      </c>
      <c r="K13" s="49">
        <v>92</v>
      </c>
      <c r="L13" s="49">
        <v>72</v>
      </c>
      <c r="M13" s="76">
        <v>92</v>
      </c>
    </row>
    <row r="14" spans="1:13" ht="14.25" customHeight="1">
      <c r="A14" s="1695"/>
      <c r="B14" s="59"/>
      <c r="C14" s="75" t="s">
        <v>22</v>
      </c>
      <c r="D14" s="50">
        <f t="shared" ref="D14:D39" si="1">SUM(F14:G14,I14:M14)</f>
        <v>1340</v>
      </c>
      <c r="E14" s="47">
        <v>14.139693356047701</v>
      </c>
      <c r="F14" s="49">
        <v>715</v>
      </c>
      <c r="G14" s="49">
        <v>105</v>
      </c>
      <c r="H14" s="46">
        <v>29</v>
      </c>
      <c r="I14" s="49">
        <v>194</v>
      </c>
      <c r="J14" s="49">
        <v>68</v>
      </c>
      <c r="K14" s="49">
        <v>71</v>
      </c>
      <c r="L14" s="49">
        <v>79</v>
      </c>
      <c r="M14" s="76">
        <v>108</v>
      </c>
    </row>
    <row r="15" spans="1:13" ht="14.25" customHeight="1">
      <c r="A15" s="1695"/>
      <c r="B15" s="59"/>
      <c r="C15" s="75" t="s">
        <v>23</v>
      </c>
      <c r="D15" s="50">
        <f t="shared" si="1"/>
        <v>1084</v>
      </c>
      <c r="E15" s="47">
        <v>1.9755409219190969</v>
      </c>
      <c r="F15" s="49">
        <v>549</v>
      </c>
      <c r="G15" s="49">
        <v>97</v>
      </c>
      <c r="H15" s="46">
        <v>24</v>
      </c>
      <c r="I15" s="49">
        <v>148</v>
      </c>
      <c r="J15" s="49">
        <v>65</v>
      </c>
      <c r="K15" s="49">
        <v>79</v>
      </c>
      <c r="L15" s="49">
        <v>61</v>
      </c>
      <c r="M15" s="76">
        <v>85</v>
      </c>
    </row>
    <row r="16" spans="1:13" ht="14.25" customHeight="1">
      <c r="A16" s="1695"/>
      <c r="B16" s="59"/>
      <c r="C16" s="75" t="s">
        <v>24</v>
      </c>
      <c r="D16" s="50">
        <f t="shared" si="1"/>
        <v>1008</v>
      </c>
      <c r="E16" s="47">
        <v>1.5105740181268883</v>
      </c>
      <c r="F16" s="49">
        <v>545</v>
      </c>
      <c r="G16" s="49">
        <v>87</v>
      </c>
      <c r="H16" s="46">
        <v>17</v>
      </c>
      <c r="I16" s="49">
        <v>107</v>
      </c>
      <c r="J16" s="49">
        <v>57</v>
      </c>
      <c r="K16" s="49">
        <v>55</v>
      </c>
      <c r="L16" s="49">
        <v>75</v>
      </c>
      <c r="M16" s="76">
        <v>82</v>
      </c>
    </row>
    <row r="17" spans="1:13" ht="14.25" customHeight="1">
      <c r="A17" s="1695"/>
      <c r="B17" s="59"/>
      <c r="C17" s="75" t="s">
        <v>25</v>
      </c>
      <c r="D17" s="50">
        <f t="shared" si="1"/>
        <v>1143</v>
      </c>
      <c r="E17" s="47">
        <v>-1.2100259291270528</v>
      </c>
      <c r="F17" s="49">
        <v>573</v>
      </c>
      <c r="G17" s="49">
        <v>77</v>
      </c>
      <c r="H17" s="46">
        <v>14</v>
      </c>
      <c r="I17" s="49">
        <v>143</v>
      </c>
      <c r="J17" s="49">
        <v>83</v>
      </c>
      <c r="K17" s="49">
        <v>82</v>
      </c>
      <c r="L17" s="49">
        <v>70</v>
      </c>
      <c r="M17" s="76">
        <v>115</v>
      </c>
    </row>
    <row r="18" spans="1:13" ht="14.25" customHeight="1">
      <c r="A18" s="1695"/>
      <c r="B18" s="59"/>
      <c r="C18" s="75" t="s">
        <v>26</v>
      </c>
      <c r="D18" s="50">
        <f t="shared" si="1"/>
        <v>1303</v>
      </c>
      <c r="E18" s="47">
        <v>9.2204526404023479</v>
      </c>
      <c r="F18" s="49">
        <v>693</v>
      </c>
      <c r="G18" s="49">
        <v>109</v>
      </c>
      <c r="H18" s="46">
        <v>23</v>
      </c>
      <c r="I18" s="49">
        <v>160</v>
      </c>
      <c r="J18" s="49">
        <v>63</v>
      </c>
      <c r="K18" s="49">
        <v>90</v>
      </c>
      <c r="L18" s="49">
        <v>69</v>
      </c>
      <c r="M18" s="76">
        <v>119</v>
      </c>
    </row>
    <row r="19" spans="1:13" ht="14.25" customHeight="1">
      <c r="A19" s="1695"/>
      <c r="B19" s="59"/>
      <c r="C19" s="75" t="s">
        <v>27</v>
      </c>
      <c r="D19" s="50">
        <f t="shared" si="1"/>
        <v>916</v>
      </c>
      <c r="E19" s="47">
        <v>-4.9792531120331951</v>
      </c>
      <c r="F19" s="49">
        <v>461</v>
      </c>
      <c r="G19" s="49">
        <v>88</v>
      </c>
      <c r="H19" s="46">
        <v>24</v>
      </c>
      <c r="I19" s="49">
        <v>117</v>
      </c>
      <c r="J19" s="49">
        <v>61</v>
      </c>
      <c r="K19" s="49">
        <v>47</v>
      </c>
      <c r="L19" s="49">
        <v>63</v>
      </c>
      <c r="M19" s="76">
        <v>79</v>
      </c>
    </row>
    <row r="20" spans="1:13" ht="14.25" customHeight="1">
      <c r="A20" s="1695"/>
      <c r="B20" s="59"/>
      <c r="C20" s="75" t="s">
        <v>28</v>
      </c>
      <c r="D20" s="50">
        <f t="shared" si="1"/>
        <v>835</v>
      </c>
      <c r="E20" s="47">
        <v>5.1637279596977326</v>
      </c>
      <c r="F20" s="49">
        <v>414</v>
      </c>
      <c r="G20" s="49">
        <v>60</v>
      </c>
      <c r="H20" s="46">
        <v>16</v>
      </c>
      <c r="I20" s="49">
        <v>103</v>
      </c>
      <c r="J20" s="49">
        <v>57</v>
      </c>
      <c r="K20" s="49">
        <v>48</v>
      </c>
      <c r="L20" s="49">
        <v>54</v>
      </c>
      <c r="M20" s="76">
        <v>99</v>
      </c>
    </row>
    <row r="21" spans="1:13" ht="14.25" customHeight="1">
      <c r="A21" s="1695"/>
      <c r="B21" s="59" t="s">
        <v>29</v>
      </c>
      <c r="C21" s="75" t="s">
        <v>30</v>
      </c>
      <c r="D21" s="50">
        <f t="shared" si="1"/>
        <v>1225</v>
      </c>
      <c r="E21" s="47">
        <v>-20.865633074935399</v>
      </c>
      <c r="F21" s="49">
        <v>579</v>
      </c>
      <c r="G21" s="49">
        <v>98</v>
      </c>
      <c r="H21" s="46">
        <v>25</v>
      </c>
      <c r="I21" s="49">
        <v>166</v>
      </c>
      <c r="J21" s="49">
        <v>65</v>
      </c>
      <c r="K21" s="49">
        <v>94</v>
      </c>
      <c r="L21" s="49">
        <v>90</v>
      </c>
      <c r="M21" s="76">
        <v>133</v>
      </c>
    </row>
    <row r="22" spans="1:13" ht="14.25" customHeight="1">
      <c r="A22" s="1695"/>
      <c r="B22" s="59"/>
      <c r="C22" s="75" t="s">
        <v>31</v>
      </c>
      <c r="D22" s="50">
        <f t="shared" si="1"/>
        <v>1192</v>
      </c>
      <c r="E22" s="47">
        <v>7.3873873873873865</v>
      </c>
      <c r="F22" s="49">
        <v>614</v>
      </c>
      <c r="G22" s="49">
        <v>78</v>
      </c>
      <c r="H22" s="46">
        <v>14</v>
      </c>
      <c r="I22" s="49">
        <v>143</v>
      </c>
      <c r="J22" s="49">
        <v>80</v>
      </c>
      <c r="K22" s="49">
        <v>63</v>
      </c>
      <c r="L22" s="49">
        <v>87</v>
      </c>
      <c r="M22" s="76">
        <v>127</v>
      </c>
    </row>
    <row r="23" spans="1:13" ht="14.25" customHeight="1" thickBot="1">
      <c r="A23" s="1696"/>
      <c r="B23" s="64"/>
      <c r="C23" s="77" t="s">
        <v>32</v>
      </c>
      <c r="D23" s="51">
        <f t="shared" si="1"/>
        <v>1429</v>
      </c>
      <c r="E23" s="78">
        <v>16.557911908646002</v>
      </c>
      <c r="F23" s="52">
        <v>714</v>
      </c>
      <c r="G23" s="52">
        <v>125</v>
      </c>
      <c r="H23" s="48">
        <v>25</v>
      </c>
      <c r="I23" s="52">
        <v>185</v>
      </c>
      <c r="J23" s="52">
        <v>109</v>
      </c>
      <c r="K23" s="52">
        <v>91</v>
      </c>
      <c r="L23" s="52">
        <v>69</v>
      </c>
      <c r="M23" s="79">
        <v>136</v>
      </c>
    </row>
    <row r="24" spans="1:13" ht="14.25" customHeight="1">
      <c r="A24" s="1695" t="s">
        <v>33</v>
      </c>
      <c r="B24" s="1706" t="s">
        <v>17</v>
      </c>
      <c r="C24" s="1707"/>
      <c r="D24" s="67">
        <v>3298</v>
      </c>
      <c r="E24" s="68">
        <v>-2.4260355029585798</v>
      </c>
      <c r="F24" s="80">
        <v>1531</v>
      </c>
      <c r="G24" s="80">
        <v>330</v>
      </c>
      <c r="H24" s="45">
        <v>87</v>
      </c>
      <c r="I24" s="80">
        <v>433</v>
      </c>
      <c r="J24" s="80">
        <v>181</v>
      </c>
      <c r="K24" s="80">
        <v>196</v>
      </c>
      <c r="L24" s="80">
        <v>248</v>
      </c>
      <c r="M24" s="81">
        <v>379</v>
      </c>
    </row>
    <row r="25" spans="1:13" ht="14.25" customHeight="1">
      <c r="A25" s="1695"/>
      <c r="B25" s="1708">
        <v>29</v>
      </c>
      <c r="C25" s="1709"/>
      <c r="D25" s="67">
        <v>3226</v>
      </c>
      <c r="E25" s="68">
        <v>-2.1831412977562157</v>
      </c>
      <c r="F25" s="69">
        <v>1565</v>
      </c>
      <c r="G25" s="69">
        <v>293</v>
      </c>
      <c r="H25" s="23">
        <v>76</v>
      </c>
      <c r="I25" s="69">
        <v>344</v>
      </c>
      <c r="J25" s="69">
        <v>198</v>
      </c>
      <c r="K25" s="69">
        <v>229</v>
      </c>
      <c r="L25" s="69">
        <v>225</v>
      </c>
      <c r="M25" s="70">
        <v>372</v>
      </c>
    </row>
    <row r="26" spans="1:13" ht="14.25" customHeight="1">
      <c r="A26" s="1695"/>
      <c r="B26" s="1708">
        <v>30</v>
      </c>
      <c r="C26" s="1709"/>
      <c r="D26" s="67">
        <v>3419</v>
      </c>
      <c r="E26" s="68">
        <v>5.9826410415375078</v>
      </c>
      <c r="F26" s="69">
        <v>1705</v>
      </c>
      <c r="G26" s="69">
        <v>274</v>
      </c>
      <c r="H26" s="25">
        <v>82</v>
      </c>
      <c r="I26" s="69">
        <v>374</v>
      </c>
      <c r="J26" s="69">
        <v>197</v>
      </c>
      <c r="K26" s="69">
        <v>219</v>
      </c>
      <c r="L26" s="69">
        <v>224</v>
      </c>
      <c r="M26" s="70">
        <v>426</v>
      </c>
    </row>
    <row r="27" spans="1:13" ht="14.25" customHeight="1">
      <c r="A27" s="1695"/>
      <c r="B27" s="1708" t="s">
        <v>18</v>
      </c>
      <c r="C27" s="1709"/>
      <c r="D27" s="67">
        <v>3667</v>
      </c>
      <c r="E27" s="68">
        <v>7.2535829189821586</v>
      </c>
      <c r="F27" s="69">
        <v>1816</v>
      </c>
      <c r="G27" s="69">
        <v>317</v>
      </c>
      <c r="H27" s="25">
        <v>93</v>
      </c>
      <c r="I27" s="69">
        <v>400</v>
      </c>
      <c r="J27" s="69">
        <v>230</v>
      </c>
      <c r="K27" s="69">
        <v>226</v>
      </c>
      <c r="L27" s="69">
        <v>267</v>
      </c>
      <c r="M27" s="70">
        <v>411</v>
      </c>
    </row>
    <row r="28" spans="1:13" ht="14.25" customHeight="1">
      <c r="A28" s="1695"/>
      <c r="B28" s="1708">
        <v>2</v>
      </c>
      <c r="C28" s="1709"/>
      <c r="D28" s="71">
        <f>SUM(F28:G28,I28:M28)</f>
        <v>3927</v>
      </c>
      <c r="E28" s="72">
        <f>IF(ISERROR((D28-D27)/D27*100),"―",(D28-D27)/D27*100)</f>
        <v>7.0902645214071445</v>
      </c>
      <c r="F28" s="73">
        <f>SUM(F29:F40)</f>
        <v>1988</v>
      </c>
      <c r="G28" s="73">
        <f t="shared" ref="G28:M28" si="2">SUM(G29:G40)</f>
        <v>333</v>
      </c>
      <c r="H28" s="30">
        <f t="shared" si="2"/>
        <v>79</v>
      </c>
      <c r="I28" s="73">
        <f t="shared" si="2"/>
        <v>416</v>
      </c>
      <c r="J28" s="73">
        <f t="shared" si="2"/>
        <v>226</v>
      </c>
      <c r="K28" s="73">
        <f t="shared" si="2"/>
        <v>231</v>
      </c>
      <c r="L28" s="73">
        <f t="shared" si="2"/>
        <v>294</v>
      </c>
      <c r="M28" s="74">
        <f t="shared" si="2"/>
        <v>439</v>
      </c>
    </row>
    <row r="29" spans="1:13" ht="14.25" customHeight="1">
      <c r="A29" s="1695"/>
      <c r="B29" s="59" t="s">
        <v>19</v>
      </c>
      <c r="C29" s="75" t="s">
        <v>20</v>
      </c>
      <c r="D29" s="50">
        <f t="shared" si="1"/>
        <v>568</v>
      </c>
      <c r="E29" s="47">
        <v>10.505836575875486</v>
      </c>
      <c r="F29" s="49">
        <v>266</v>
      </c>
      <c r="G29" s="49">
        <v>62</v>
      </c>
      <c r="H29" s="46">
        <v>12</v>
      </c>
      <c r="I29" s="49">
        <v>68</v>
      </c>
      <c r="J29" s="49">
        <v>29</v>
      </c>
      <c r="K29" s="49">
        <v>36</v>
      </c>
      <c r="L29" s="49">
        <v>52</v>
      </c>
      <c r="M29" s="76">
        <v>55</v>
      </c>
    </row>
    <row r="30" spans="1:13" ht="14.25" customHeight="1">
      <c r="A30" s="1695"/>
      <c r="B30" s="59"/>
      <c r="C30" s="75" t="s">
        <v>21</v>
      </c>
      <c r="D30" s="50">
        <f t="shared" si="1"/>
        <v>331</v>
      </c>
      <c r="E30" s="47">
        <v>11.073825503355705</v>
      </c>
      <c r="F30" s="49">
        <v>157</v>
      </c>
      <c r="G30" s="49">
        <v>31</v>
      </c>
      <c r="H30" s="46">
        <v>9</v>
      </c>
      <c r="I30" s="49">
        <v>33</v>
      </c>
      <c r="J30" s="49">
        <v>18</v>
      </c>
      <c r="K30" s="49">
        <v>29</v>
      </c>
      <c r="L30" s="49">
        <v>17</v>
      </c>
      <c r="M30" s="76">
        <v>46</v>
      </c>
    </row>
    <row r="31" spans="1:13" ht="14.25" customHeight="1">
      <c r="A31" s="1695"/>
      <c r="B31" s="59"/>
      <c r="C31" s="75" t="s">
        <v>22</v>
      </c>
      <c r="D31" s="50">
        <f t="shared" si="1"/>
        <v>312</v>
      </c>
      <c r="E31" s="47">
        <v>24.302788844621514</v>
      </c>
      <c r="F31" s="49">
        <v>165</v>
      </c>
      <c r="G31" s="49">
        <v>25</v>
      </c>
      <c r="H31" s="46">
        <v>9</v>
      </c>
      <c r="I31" s="49">
        <v>30</v>
      </c>
      <c r="J31" s="49">
        <v>11</v>
      </c>
      <c r="K31" s="49">
        <v>16</v>
      </c>
      <c r="L31" s="49">
        <v>23</v>
      </c>
      <c r="M31" s="76">
        <v>42</v>
      </c>
    </row>
    <row r="32" spans="1:13" ht="14.25" customHeight="1">
      <c r="A32" s="1695"/>
      <c r="B32" s="59"/>
      <c r="C32" s="75" t="s">
        <v>23</v>
      </c>
      <c r="D32" s="50">
        <f t="shared" si="1"/>
        <v>285</v>
      </c>
      <c r="E32" s="47">
        <v>6.7415730337078648</v>
      </c>
      <c r="F32" s="49">
        <v>143</v>
      </c>
      <c r="G32" s="49">
        <v>24</v>
      </c>
      <c r="H32" s="46">
        <v>5</v>
      </c>
      <c r="I32" s="49">
        <v>35</v>
      </c>
      <c r="J32" s="49">
        <v>21</v>
      </c>
      <c r="K32" s="49">
        <v>17</v>
      </c>
      <c r="L32" s="49">
        <v>20</v>
      </c>
      <c r="M32" s="76">
        <v>25</v>
      </c>
    </row>
    <row r="33" spans="1:13" ht="14.25" customHeight="1">
      <c r="A33" s="1695"/>
      <c r="B33" s="59"/>
      <c r="C33" s="75" t="s">
        <v>24</v>
      </c>
      <c r="D33" s="50">
        <f t="shared" si="1"/>
        <v>255</v>
      </c>
      <c r="E33" s="47">
        <v>11.353711790393014</v>
      </c>
      <c r="F33" s="49">
        <v>147</v>
      </c>
      <c r="G33" s="49">
        <v>22</v>
      </c>
      <c r="H33" s="46">
        <v>5</v>
      </c>
      <c r="I33" s="49">
        <v>21</v>
      </c>
      <c r="J33" s="49">
        <v>9</v>
      </c>
      <c r="K33" s="49">
        <v>19</v>
      </c>
      <c r="L33" s="49">
        <v>15</v>
      </c>
      <c r="M33" s="76">
        <v>22</v>
      </c>
    </row>
    <row r="34" spans="1:13" ht="14.25" customHeight="1">
      <c r="A34" s="1695"/>
      <c r="B34" s="59"/>
      <c r="C34" s="75" t="s">
        <v>25</v>
      </c>
      <c r="D34" s="50">
        <f t="shared" si="1"/>
        <v>295</v>
      </c>
      <c r="E34" s="47">
        <v>13.461538461538462</v>
      </c>
      <c r="F34" s="49">
        <v>146</v>
      </c>
      <c r="G34" s="49">
        <v>17</v>
      </c>
      <c r="H34" s="46">
        <v>3</v>
      </c>
      <c r="I34" s="49">
        <v>35</v>
      </c>
      <c r="J34" s="49">
        <v>23</v>
      </c>
      <c r="K34" s="49">
        <v>14</v>
      </c>
      <c r="L34" s="49">
        <v>20</v>
      </c>
      <c r="M34" s="76">
        <v>40</v>
      </c>
    </row>
    <row r="35" spans="1:13" ht="14.25" customHeight="1">
      <c r="A35" s="1695"/>
      <c r="B35" s="59"/>
      <c r="C35" s="75" t="s">
        <v>26</v>
      </c>
      <c r="D35" s="50">
        <f t="shared" si="1"/>
        <v>347</v>
      </c>
      <c r="E35" s="47">
        <v>8.4375</v>
      </c>
      <c r="F35" s="49">
        <v>188</v>
      </c>
      <c r="G35" s="49">
        <v>33</v>
      </c>
      <c r="H35" s="46">
        <v>7</v>
      </c>
      <c r="I35" s="49">
        <v>37</v>
      </c>
      <c r="J35" s="49">
        <v>17</v>
      </c>
      <c r="K35" s="49">
        <v>21</v>
      </c>
      <c r="L35" s="49">
        <v>22</v>
      </c>
      <c r="M35" s="76">
        <v>29</v>
      </c>
    </row>
    <row r="36" spans="1:13" ht="14.25" customHeight="1">
      <c r="A36" s="1695"/>
      <c r="B36" s="59"/>
      <c r="C36" s="75" t="s">
        <v>27</v>
      </c>
      <c r="D36" s="50">
        <f t="shared" si="1"/>
        <v>264</v>
      </c>
      <c r="E36" s="47">
        <v>7.3170731707317067</v>
      </c>
      <c r="F36" s="49">
        <v>139</v>
      </c>
      <c r="G36" s="49">
        <v>21</v>
      </c>
      <c r="H36" s="46">
        <v>5</v>
      </c>
      <c r="I36" s="49">
        <v>23</v>
      </c>
      <c r="J36" s="49">
        <v>20</v>
      </c>
      <c r="K36" s="49">
        <v>16</v>
      </c>
      <c r="L36" s="49">
        <v>20</v>
      </c>
      <c r="M36" s="76">
        <v>25</v>
      </c>
    </row>
    <row r="37" spans="1:13" ht="14.25" customHeight="1">
      <c r="A37" s="1695"/>
      <c r="B37" s="59"/>
      <c r="C37" s="75" t="s">
        <v>28</v>
      </c>
      <c r="D37" s="50">
        <f t="shared" si="1"/>
        <v>226</v>
      </c>
      <c r="E37" s="47">
        <v>-3.8297872340425529</v>
      </c>
      <c r="F37" s="49">
        <v>104</v>
      </c>
      <c r="G37" s="49">
        <v>15</v>
      </c>
      <c r="H37" s="46">
        <v>6</v>
      </c>
      <c r="I37" s="49">
        <v>26</v>
      </c>
      <c r="J37" s="49">
        <v>18</v>
      </c>
      <c r="K37" s="49">
        <v>9</v>
      </c>
      <c r="L37" s="49">
        <v>20</v>
      </c>
      <c r="M37" s="76">
        <v>34</v>
      </c>
    </row>
    <row r="38" spans="1:13" ht="14.25" customHeight="1">
      <c r="A38" s="1695"/>
      <c r="B38" s="59" t="s">
        <v>29</v>
      </c>
      <c r="C38" s="75" t="s">
        <v>30</v>
      </c>
      <c r="D38" s="50">
        <f t="shared" si="1"/>
        <v>347</v>
      </c>
      <c r="E38" s="47">
        <v>-14.742014742014742</v>
      </c>
      <c r="F38" s="49">
        <v>177</v>
      </c>
      <c r="G38" s="49">
        <v>28</v>
      </c>
      <c r="H38" s="46">
        <v>6</v>
      </c>
      <c r="I38" s="49">
        <v>30</v>
      </c>
      <c r="J38" s="49">
        <v>15</v>
      </c>
      <c r="K38" s="49">
        <v>21</v>
      </c>
      <c r="L38" s="49">
        <v>35</v>
      </c>
      <c r="M38" s="76">
        <v>41</v>
      </c>
    </row>
    <row r="39" spans="1:13" ht="14.25" customHeight="1">
      <c r="A39" s="1695"/>
      <c r="B39" s="59"/>
      <c r="C39" s="75" t="s">
        <v>31</v>
      </c>
      <c r="D39" s="50">
        <f t="shared" si="1"/>
        <v>317</v>
      </c>
      <c r="E39" s="47">
        <v>5.3156146179401995</v>
      </c>
      <c r="F39" s="49">
        <v>164</v>
      </c>
      <c r="G39" s="49">
        <v>16</v>
      </c>
      <c r="H39" s="46">
        <v>3</v>
      </c>
      <c r="I39" s="49">
        <v>33</v>
      </c>
      <c r="J39" s="49">
        <v>16</v>
      </c>
      <c r="K39" s="49">
        <v>15</v>
      </c>
      <c r="L39" s="49">
        <v>37</v>
      </c>
      <c r="M39" s="76">
        <v>36</v>
      </c>
    </row>
    <row r="40" spans="1:13" ht="14.25" customHeight="1" thickBot="1">
      <c r="A40" s="1696"/>
      <c r="B40" s="64"/>
      <c r="C40" s="77" t="s">
        <v>32</v>
      </c>
      <c r="D40" s="51">
        <f>SUM(F40:G40,I40:M40)</f>
        <v>380</v>
      </c>
      <c r="E40" s="78">
        <v>12.094395280235988</v>
      </c>
      <c r="F40" s="52">
        <v>192</v>
      </c>
      <c r="G40" s="52">
        <v>39</v>
      </c>
      <c r="H40" s="48">
        <v>9</v>
      </c>
      <c r="I40" s="52">
        <v>45</v>
      </c>
      <c r="J40" s="52">
        <v>29</v>
      </c>
      <c r="K40" s="52">
        <v>18</v>
      </c>
      <c r="L40" s="52">
        <v>13</v>
      </c>
      <c r="M40" s="79">
        <v>44</v>
      </c>
    </row>
    <row r="41" spans="1:13" ht="14.25" customHeight="1">
      <c r="A41" s="1703" t="s">
        <v>34</v>
      </c>
      <c r="B41" s="1706" t="s">
        <v>17</v>
      </c>
      <c r="C41" s="1707"/>
      <c r="D41" s="67">
        <v>13699</v>
      </c>
      <c r="E41" s="68">
        <v>-1.0044804162451222</v>
      </c>
      <c r="F41" s="80">
        <v>6096</v>
      </c>
      <c r="G41" s="80">
        <v>1417</v>
      </c>
      <c r="H41" s="45">
        <v>359</v>
      </c>
      <c r="I41" s="80">
        <v>2017</v>
      </c>
      <c r="J41" s="80">
        <v>880</v>
      </c>
      <c r="K41" s="80">
        <v>957</v>
      </c>
      <c r="L41" s="80">
        <v>882</v>
      </c>
      <c r="M41" s="81">
        <v>1450</v>
      </c>
    </row>
    <row r="42" spans="1:13" ht="14.25" customHeight="1">
      <c r="A42" s="1695"/>
      <c r="B42" s="1708">
        <v>29</v>
      </c>
      <c r="C42" s="1709"/>
      <c r="D42" s="67">
        <v>13636</v>
      </c>
      <c r="E42" s="68">
        <v>-0.45988758303525806</v>
      </c>
      <c r="F42" s="69">
        <v>6184</v>
      </c>
      <c r="G42" s="69">
        <v>1290</v>
      </c>
      <c r="H42" s="23">
        <v>336</v>
      </c>
      <c r="I42" s="69">
        <v>1880</v>
      </c>
      <c r="J42" s="69">
        <v>913</v>
      </c>
      <c r="K42" s="69">
        <v>1111</v>
      </c>
      <c r="L42" s="69">
        <v>875</v>
      </c>
      <c r="M42" s="70">
        <v>1383</v>
      </c>
    </row>
    <row r="43" spans="1:13" ht="14.25" customHeight="1">
      <c r="A43" s="1695"/>
      <c r="B43" s="1708">
        <v>30</v>
      </c>
      <c r="C43" s="1709"/>
      <c r="D43" s="67">
        <v>13984</v>
      </c>
      <c r="E43" s="68">
        <v>2.5520680551481369</v>
      </c>
      <c r="F43" s="69">
        <v>6709</v>
      </c>
      <c r="G43" s="69">
        <v>1226</v>
      </c>
      <c r="H43" s="25">
        <v>319</v>
      </c>
      <c r="I43" s="69">
        <v>1842</v>
      </c>
      <c r="J43" s="69">
        <v>906</v>
      </c>
      <c r="K43" s="69">
        <v>1033</v>
      </c>
      <c r="L43" s="69">
        <v>845</v>
      </c>
      <c r="M43" s="70">
        <v>1423</v>
      </c>
    </row>
    <row r="44" spans="1:13" ht="14.25" customHeight="1">
      <c r="A44" s="1695"/>
      <c r="B44" s="1708" t="s">
        <v>18</v>
      </c>
      <c r="C44" s="1709"/>
      <c r="D44" s="67">
        <v>14078</v>
      </c>
      <c r="E44" s="68">
        <v>0.6721967963386728</v>
      </c>
      <c r="F44" s="69">
        <v>7030</v>
      </c>
      <c r="G44" s="69">
        <v>1250</v>
      </c>
      <c r="H44" s="25">
        <v>311</v>
      </c>
      <c r="I44" s="69">
        <v>1800</v>
      </c>
      <c r="J44" s="69">
        <v>900</v>
      </c>
      <c r="K44" s="69">
        <v>1008</v>
      </c>
      <c r="L44" s="69">
        <v>824</v>
      </c>
      <c r="M44" s="70">
        <v>1266</v>
      </c>
    </row>
    <row r="45" spans="1:13" ht="14.25" customHeight="1">
      <c r="A45" s="1695"/>
      <c r="B45" s="1708">
        <v>2</v>
      </c>
      <c r="C45" s="1709"/>
      <c r="D45" s="71">
        <f>SUM(F45:G45,I45:M45)</f>
        <v>14184</v>
      </c>
      <c r="E45" s="72">
        <f>IF(ISERROR((D45-D44)/D44*100),"―",(D45-D44)/D44*100)</f>
        <v>0.75294786191220342</v>
      </c>
      <c r="F45" s="73">
        <f>SUM(F46:F57)</f>
        <v>7165</v>
      </c>
      <c r="G45" s="73">
        <f t="shared" ref="G45:M45" si="3">SUM(G46:G57)</f>
        <v>1192</v>
      </c>
      <c r="H45" s="30">
        <f t="shared" si="3"/>
        <v>261</v>
      </c>
      <c r="I45" s="73">
        <f t="shared" si="3"/>
        <v>1839</v>
      </c>
      <c r="J45" s="73">
        <f t="shared" si="3"/>
        <v>874</v>
      </c>
      <c r="K45" s="73">
        <f t="shared" si="3"/>
        <v>906</v>
      </c>
      <c r="L45" s="73">
        <f t="shared" si="3"/>
        <v>899</v>
      </c>
      <c r="M45" s="74">
        <f t="shared" si="3"/>
        <v>1309</v>
      </c>
    </row>
    <row r="46" spans="1:13" ht="14.25" customHeight="1">
      <c r="A46" s="1695"/>
      <c r="B46" s="59" t="s">
        <v>19</v>
      </c>
      <c r="C46" s="75" t="s">
        <v>20</v>
      </c>
      <c r="D46" s="50">
        <f>SUM(F46:G46,I46:M46)</f>
        <v>1644</v>
      </c>
      <c r="E46" s="47">
        <v>-1.4388489208633095</v>
      </c>
      <c r="F46" s="49">
        <v>771</v>
      </c>
      <c r="G46" s="49">
        <v>173</v>
      </c>
      <c r="H46" s="46">
        <v>32</v>
      </c>
      <c r="I46" s="49">
        <v>224</v>
      </c>
      <c r="J46" s="49">
        <v>115</v>
      </c>
      <c r="K46" s="49">
        <v>105</v>
      </c>
      <c r="L46" s="49">
        <v>116</v>
      </c>
      <c r="M46" s="76">
        <v>140</v>
      </c>
    </row>
    <row r="47" spans="1:13" ht="14.25" customHeight="1">
      <c r="A47" s="1695"/>
      <c r="B47" s="59"/>
      <c r="C47" s="75" t="s">
        <v>21</v>
      </c>
      <c r="D47" s="50">
        <f>SUM(F47:G47,I47:M47)</f>
        <v>1132</v>
      </c>
      <c r="E47" s="47">
        <v>-9.5123900879296563</v>
      </c>
      <c r="F47" s="49">
        <v>559</v>
      </c>
      <c r="G47" s="49">
        <v>97</v>
      </c>
      <c r="H47" s="46">
        <v>19</v>
      </c>
      <c r="I47" s="49">
        <v>160</v>
      </c>
      <c r="J47" s="49">
        <v>62</v>
      </c>
      <c r="K47" s="49">
        <v>91</v>
      </c>
      <c r="L47" s="49">
        <v>71</v>
      </c>
      <c r="M47" s="76">
        <v>92</v>
      </c>
    </row>
    <row r="48" spans="1:13" ht="14.25" customHeight="1">
      <c r="A48" s="1695"/>
      <c r="B48" s="59"/>
      <c r="C48" s="75" t="s">
        <v>22</v>
      </c>
      <c r="D48" s="50">
        <f t="shared" ref="D48:D56" si="4">SUM(F48:G48,I48:M48)</f>
        <v>1332</v>
      </c>
      <c r="E48" s="47">
        <v>14.04109589041096</v>
      </c>
      <c r="F48" s="49">
        <v>712</v>
      </c>
      <c r="G48" s="49">
        <v>105</v>
      </c>
      <c r="H48" s="46">
        <v>29</v>
      </c>
      <c r="I48" s="49">
        <v>193</v>
      </c>
      <c r="J48" s="49">
        <v>67</v>
      </c>
      <c r="K48" s="49">
        <v>69</v>
      </c>
      <c r="L48" s="49">
        <v>78</v>
      </c>
      <c r="M48" s="76">
        <v>108</v>
      </c>
    </row>
    <row r="49" spans="1:13" ht="14.25" customHeight="1">
      <c r="A49" s="1695"/>
      <c r="B49" s="59"/>
      <c r="C49" s="75" t="s">
        <v>23</v>
      </c>
      <c r="D49" s="50">
        <f t="shared" si="4"/>
        <v>1079</v>
      </c>
      <c r="E49" s="47">
        <v>1.7924528301886793</v>
      </c>
      <c r="F49" s="49">
        <v>548</v>
      </c>
      <c r="G49" s="49">
        <v>97</v>
      </c>
      <c r="H49" s="46">
        <v>24</v>
      </c>
      <c r="I49" s="49">
        <v>146</v>
      </c>
      <c r="J49" s="49">
        <v>64</v>
      </c>
      <c r="K49" s="49">
        <v>79</v>
      </c>
      <c r="L49" s="49">
        <v>61</v>
      </c>
      <c r="M49" s="76">
        <v>84</v>
      </c>
    </row>
    <row r="50" spans="1:13" ht="14.25" customHeight="1">
      <c r="A50" s="1695"/>
      <c r="B50" s="59"/>
      <c r="C50" s="75" t="s">
        <v>24</v>
      </c>
      <c r="D50" s="50">
        <f t="shared" si="4"/>
        <v>996</v>
      </c>
      <c r="E50" s="47">
        <v>0.50454086781029261</v>
      </c>
      <c r="F50" s="49">
        <v>541</v>
      </c>
      <c r="G50" s="49">
        <v>86</v>
      </c>
      <c r="H50" s="46">
        <v>16</v>
      </c>
      <c r="I50" s="49">
        <v>103</v>
      </c>
      <c r="J50" s="49">
        <v>55</v>
      </c>
      <c r="K50" s="49">
        <v>54</v>
      </c>
      <c r="L50" s="49">
        <v>75</v>
      </c>
      <c r="M50" s="76">
        <v>82</v>
      </c>
    </row>
    <row r="51" spans="1:13" ht="14.25" customHeight="1">
      <c r="A51" s="1695"/>
      <c r="B51" s="59"/>
      <c r="C51" s="75" t="s">
        <v>25</v>
      </c>
      <c r="D51" s="50">
        <f t="shared" si="4"/>
        <v>1134</v>
      </c>
      <c r="E51" s="47">
        <v>-1.4769765421372718</v>
      </c>
      <c r="F51" s="49">
        <v>568</v>
      </c>
      <c r="G51" s="49">
        <v>77</v>
      </c>
      <c r="H51" s="46">
        <v>14</v>
      </c>
      <c r="I51" s="49">
        <v>143</v>
      </c>
      <c r="J51" s="49">
        <v>83</v>
      </c>
      <c r="K51" s="49">
        <v>80</v>
      </c>
      <c r="L51" s="49">
        <v>70</v>
      </c>
      <c r="M51" s="76">
        <v>113</v>
      </c>
    </row>
    <row r="52" spans="1:13" ht="14.25" customHeight="1">
      <c r="A52" s="1695"/>
      <c r="B52" s="59"/>
      <c r="C52" s="75" t="s">
        <v>26</v>
      </c>
      <c r="D52" s="50">
        <f t="shared" si="4"/>
        <v>1301</v>
      </c>
      <c r="E52" s="47">
        <v>9.6040438079191244</v>
      </c>
      <c r="F52" s="49">
        <v>693</v>
      </c>
      <c r="G52" s="49">
        <v>109</v>
      </c>
      <c r="H52" s="46">
        <v>23</v>
      </c>
      <c r="I52" s="49">
        <v>160</v>
      </c>
      <c r="J52" s="49">
        <v>62</v>
      </c>
      <c r="K52" s="49">
        <v>89</v>
      </c>
      <c r="L52" s="49">
        <v>69</v>
      </c>
      <c r="M52" s="76">
        <v>119</v>
      </c>
    </row>
    <row r="53" spans="1:13" ht="14.25" customHeight="1">
      <c r="A53" s="1695"/>
      <c r="B53" s="59"/>
      <c r="C53" s="75" t="s">
        <v>27</v>
      </c>
      <c r="D53" s="50">
        <f t="shared" si="4"/>
        <v>907</v>
      </c>
      <c r="E53" s="47">
        <v>-5.4223149113660067</v>
      </c>
      <c r="F53" s="49">
        <v>458</v>
      </c>
      <c r="G53" s="49">
        <v>88</v>
      </c>
      <c r="H53" s="46">
        <v>24</v>
      </c>
      <c r="I53" s="49">
        <v>116</v>
      </c>
      <c r="J53" s="49">
        <v>59</v>
      </c>
      <c r="K53" s="49">
        <v>45</v>
      </c>
      <c r="L53" s="49">
        <v>62</v>
      </c>
      <c r="M53" s="76">
        <v>79</v>
      </c>
    </row>
    <row r="54" spans="1:13" ht="14.25" customHeight="1">
      <c r="A54" s="1695"/>
      <c r="B54" s="59"/>
      <c r="C54" s="75" t="s">
        <v>28</v>
      </c>
      <c r="D54" s="50">
        <f t="shared" si="4"/>
        <v>832</v>
      </c>
      <c r="E54" s="47">
        <v>5.4499366286438535</v>
      </c>
      <c r="F54" s="49">
        <v>413</v>
      </c>
      <c r="G54" s="49">
        <v>60</v>
      </c>
      <c r="H54" s="46">
        <v>16</v>
      </c>
      <c r="I54" s="49">
        <v>103</v>
      </c>
      <c r="J54" s="49">
        <v>56</v>
      </c>
      <c r="K54" s="49">
        <v>48</v>
      </c>
      <c r="L54" s="49">
        <v>54</v>
      </c>
      <c r="M54" s="76">
        <v>98</v>
      </c>
    </row>
    <row r="55" spans="1:13" ht="14.25" customHeight="1">
      <c r="A55" s="1695"/>
      <c r="B55" s="59" t="s">
        <v>29</v>
      </c>
      <c r="C55" s="75" t="s">
        <v>30</v>
      </c>
      <c r="D55" s="50">
        <f t="shared" si="4"/>
        <v>1214</v>
      </c>
      <c r="E55" s="47">
        <v>-21.014964216005204</v>
      </c>
      <c r="F55" s="49">
        <v>575</v>
      </c>
      <c r="G55" s="49">
        <v>98</v>
      </c>
      <c r="H55" s="46">
        <v>25</v>
      </c>
      <c r="I55" s="49">
        <v>164</v>
      </c>
      <c r="J55" s="49">
        <v>64</v>
      </c>
      <c r="K55" s="49">
        <v>92</v>
      </c>
      <c r="L55" s="49">
        <v>89</v>
      </c>
      <c r="M55" s="76">
        <v>132</v>
      </c>
    </row>
    <row r="56" spans="1:13" ht="14.25" customHeight="1">
      <c r="A56" s="1695"/>
      <c r="B56" s="59"/>
      <c r="C56" s="75" t="s">
        <v>31</v>
      </c>
      <c r="D56" s="50">
        <f t="shared" si="4"/>
        <v>1187</v>
      </c>
      <c r="E56" s="47">
        <v>7.615593834995467</v>
      </c>
      <c r="F56" s="49">
        <v>613</v>
      </c>
      <c r="G56" s="49">
        <v>78</v>
      </c>
      <c r="H56" s="46">
        <v>14</v>
      </c>
      <c r="I56" s="49">
        <v>143</v>
      </c>
      <c r="J56" s="49">
        <v>78</v>
      </c>
      <c r="K56" s="49">
        <v>63</v>
      </c>
      <c r="L56" s="49">
        <v>85</v>
      </c>
      <c r="M56" s="76">
        <v>127</v>
      </c>
    </row>
    <row r="57" spans="1:13" ht="14.25" customHeight="1" thickBot="1">
      <c r="A57" s="1696"/>
      <c r="B57" s="64"/>
      <c r="C57" s="77" t="s">
        <v>32</v>
      </c>
      <c r="D57" s="51">
        <f>SUM(F57:G57,I57:M57)</f>
        <v>1426</v>
      </c>
      <c r="E57" s="78">
        <v>17.462932454695224</v>
      </c>
      <c r="F57" s="52">
        <v>714</v>
      </c>
      <c r="G57" s="52">
        <v>124</v>
      </c>
      <c r="H57" s="48">
        <v>25</v>
      </c>
      <c r="I57" s="52">
        <v>184</v>
      </c>
      <c r="J57" s="52">
        <v>109</v>
      </c>
      <c r="K57" s="52">
        <v>91</v>
      </c>
      <c r="L57" s="52">
        <v>69</v>
      </c>
      <c r="M57" s="79">
        <v>135</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view="pageBreakPreview" zoomScaleNormal="85" zoomScaleSheetLayoutView="100" workbookViewId="0">
      <selection sqref="A1:M1"/>
    </sheetView>
  </sheetViews>
  <sheetFormatPr defaultRowHeight="13.5"/>
  <cols>
    <col min="1" max="1" width="3.375" style="55" customWidth="1"/>
    <col min="2" max="2" width="7" style="55" customWidth="1"/>
    <col min="3" max="3" width="6.125" style="55" customWidth="1"/>
    <col min="4" max="13" width="7.5" style="55" customWidth="1"/>
    <col min="14" max="252" width="9" style="55"/>
    <col min="253" max="253" width="3.375" style="55" customWidth="1"/>
    <col min="254" max="254" width="7" style="55" customWidth="1"/>
    <col min="255" max="255" width="6.125" style="55" customWidth="1"/>
    <col min="256" max="265" width="7.5" style="55" customWidth="1"/>
    <col min="266" max="266" width="7.875" style="55" customWidth="1"/>
    <col min="267" max="267" width="9" style="55"/>
    <col min="268" max="268" width="9.125" style="55" bestFit="1" customWidth="1"/>
    <col min="269" max="269" width="9.25" style="55" bestFit="1" customWidth="1"/>
    <col min="270" max="508" width="9" style="55"/>
    <col min="509" max="509" width="3.375" style="55" customWidth="1"/>
    <col min="510" max="510" width="7" style="55" customWidth="1"/>
    <col min="511" max="511" width="6.125" style="55" customWidth="1"/>
    <col min="512" max="521" width="7.5" style="55" customWidth="1"/>
    <col min="522" max="522" width="7.875" style="55" customWidth="1"/>
    <col min="523" max="523" width="9" style="55"/>
    <col min="524" max="524" width="9.125" style="55" bestFit="1" customWidth="1"/>
    <col min="525" max="525" width="9.25" style="55" bestFit="1" customWidth="1"/>
    <col min="526" max="764" width="9" style="55"/>
    <col min="765" max="765" width="3.375" style="55" customWidth="1"/>
    <col min="766" max="766" width="7" style="55" customWidth="1"/>
    <col min="767" max="767" width="6.125" style="55" customWidth="1"/>
    <col min="768" max="777" width="7.5" style="55" customWidth="1"/>
    <col min="778" max="778" width="7.875" style="55" customWidth="1"/>
    <col min="779" max="779" width="9" style="55"/>
    <col min="780" max="780" width="9.125" style="55" bestFit="1" customWidth="1"/>
    <col min="781" max="781" width="9.25" style="55" bestFit="1" customWidth="1"/>
    <col min="782" max="1020" width="9" style="55"/>
    <col min="1021" max="1021" width="3.375" style="55" customWidth="1"/>
    <col min="1022" max="1022" width="7" style="55" customWidth="1"/>
    <col min="1023" max="1023" width="6.125" style="55" customWidth="1"/>
    <col min="1024" max="1033" width="7.5" style="55" customWidth="1"/>
    <col min="1034" max="1034" width="7.875" style="55" customWidth="1"/>
    <col min="1035" max="1035" width="9" style="55"/>
    <col min="1036" max="1036" width="9.125" style="55" bestFit="1" customWidth="1"/>
    <col min="1037" max="1037" width="9.25" style="55" bestFit="1" customWidth="1"/>
    <col min="1038" max="1276" width="9" style="55"/>
    <col min="1277" max="1277" width="3.375" style="55" customWidth="1"/>
    <col min="1278" max="1278" width="7" style="55" customWidth="1"/>
    <col min="1279" max="1279" width="6.125" style="55" customWidth="1"/>
    <col min="1280" max="1289" width="7.5" style="55" customWidth="1"/>
    <col min="1290" max="1290" width="7.875" style="55" customWidth="1"/>
    <col min="1291" max="1291" width="9" style="55"/>
    <col min="1292" max="1292" width="9.125" style="55" bestFit="1" customWidth="1"/>
    <col min="1293" max="1293" width="9.25" style="55" bestFit="1" customWidth="1"/>
    <col min="1294" max="1532" width="9" style="55"/>
    <col min="1533" max="1533" width="3.375" style="55" customWidth="1"/>
    <col min="1534" max="1534" width="7" style="55" customWidth="1"/>
    <col min="1535" max="1535" width="6.125" style="55" customWidth="1"/>
    <col min="1536" max="1545" width="7.5" style="55" customWidth="1"/>
    <col min="1546" max="1546" width="7.875" style="55" customWidth="1"/>
    <col min="1547" max="1547" width="9" style="55"/>
    <col min="1548" max="1548" width="9.125" style="55" bestFit="1" customWidth="1"/>
    <col min="1549" max="1549" width="9.25" style="55" bestFit="1" customWidth="1"/>
    <col min="1550" max="1788" width="9" style="55"/>
    <col min="1789" max="1789" width="3.375" style="55" customWidth="1"/>
    <col min="1790" max="1790" width="7" style="55" customWidth="1"/>
    <col min="1791" max="1791" width="6.125" style="55" customWidth="1"/>
    <col min="1792" max="1801" width="7.5" style="55" customWidth="1"/>
    <col min="1802" max="1802" width="7.875" style="55" customWidth="1"/>
    <col min="1803" max="1803" width="9" style="55"/>
    <col min="1804" max="1804" width="9.125" style="55" bestFit="1" customWidth="1"/>
    <col min="1805" max="1805" width="9.25" style="55" bestFit="1" customWidth="1"/>
    <col min="1806" max="2044" width="9" style="55"/>
    <col min="2045" max="2045" width="3.375" style="55" customWidth="1"/>
    <col min="2046" max="2046" width="7" style="55" customWidth="1"/>
    <col min="2047" max="2047" width="6.125" style="55" customWidth="1"/>
    <col min="2048" max="2057" width="7.5" style="55" customWidth="1"/>
    <col min="2058" max="2058" width="7.875" style="55" customWidth="1"/>
    <col min="2059" max="2059" width="9" style="55"/>
    <col min="2060" max="2060" width="9.125" style="55" bestFit="1" customWidth="1"/>
    <col min="2061" max="2061" width="9.25" style="55" bestFit="1" customWidth="1"/>
    <col min="2062" max="2300" width="9" style="55"/>
    <col min="2301" max="2301" width="3.375" style="55" customWidth="1"/>
    <col min="2302" max="2302" width="7" style="55" customWidth="1"/>
    <col min="2303" max="2303" width="6.125" style="55" customWidth="1"/>
    <col min="2304" max="2313" width="7.5" style="55" customWidth="1"/>
    <col min="2314" max="2314" width="7.875" style="55" customWidth="1"/>
    <col min="2315" max="2315" width="9" style="55"/>
    <col min="2316" max="2316" width="9.125" style="55" bestFit="1" customWidth="1"/>
    <col min="2317" max="2317" width="9.25" style="55" bestFit="1" customWidth="1"/>
    <col min="2318" max="2556" width="9" style="55"/>
    <col min="2557" max="2557" width="3.375" style="55" customWidth="1"/>
    <col min="2558" max="2558" width="7" style="55" customWidth="1"/>
    <col min="2559" max="2559" width="6.125" style="55" customWidth="1"/>
    <col min="2560" max="2569" width="7.5" style="55" customWidth="1"/>
    <col min="2570" max="2570" width="7.875" style="55" customWidth="1"/>
    <col min="2571" max="2571" width="9" style="55"/>
    <col min="2572" max="2572" width="9.125" style="55" bestFit="1" customWidth="1"/>
    <col min="2573" max="2573" width="9.25" style="55" bestFit="1" customWidth="1"/>
    <col min="2574" max="2812" width="9" style="55"/>
    <col min="2813" max="2813" width="3.375" style="55" customWidth="1"/>
    <col min="2814" max="2814" width="7" style="55" customWidth="1"/>
    <col min="2815" max="2815" width="6.125" style="55" customWidth="1"/>
    <col min="2816" max="2825" width="7.5" style="55" customWidth="1"/>
    <col min="2826" max="2826" width="7.875" style="55" customWidth="1"/>
    <col min="2827" max="2827" width="9" style="55"/>
    <col min="2828" max="2828" width="9.125" style="55" bestFit="1" customWidth="1"/>
    <col min="2829" max="2829" width="9.25" style="55" bestFit="1" customWidth="1"/>
    <col min="2830" max="3068" width="9" style="55"/>
    <col min="3069" max="3069" width="3.375" style="55" customWidth="1"/>
    <col min="3070" max="3070" width="7" style="55" customWidth="1"/>
    <col min="3071" max="3071" width="6.125" style="55" customWidth="1"/>
    <col min="3072" max="3081" width="7.5" style="55" customWidth="1"/>
    <col min="3082" max="3082" width="7.875" style="55" customWidth="1"/>
    <col min="3083" max="3083" width="9" style="55"/>
    <col min="3084" max="3084" width="9.125" style="55" bestFit="1" customWidth="1"/>
    <col min="3085" max="3085" width="9.25" style="55" bestFit="1" customWidth="1"/>
    <col min="3086" max="3324" width="9" style="55"/>
    <col min="3325" max="3325" width="3.375" style="55" customWidth="1"/>
    <col min="3326" max="3326" width="7" style="55" customWidth="1"/>
    <col min="3327" max="3327" width="6.125" style="55" customWidth="1"/>
    <col min="3328" max="3337" width="7.5" style="55" customWidth="1"/>
    <col min="3338" max="3338" width="7.875" style="55" customWidth="1"/>
    <col min="3339" max="3339" width="9" style="55"/>
    <col min="3340" max="3340" width="9.125" style="55" bestFit="1" customWidth="1"/>
    <col min="3341" max="3341" width="9.25" style="55" bestFit="1" customWidth="1"/>
    <col min="3342" max="3580" width="9" style="55"/>
    <col min="3581" max="3581" width="3.375" style="55" customWidth="1"/>
    <col min="3582" max="3582" width="7" style="55" customWidth="1"/>
    <col min="3583" max="3583" width="6.125" style="55" customWidth="1"/>
    <col min="3584" max="3593" width="7.5" style="55" customWidth="1"/>
    <col min="3594" max="3594" width="7.875" style="55" customWidth="1"/>
    <col min="3595" max="3595" width="9" style="55"/>
    <col min="3596" max="3596" width="9.125" style="55" bestFit="1" customWidth="1"/>
    <col min="3597" max="3597" width="9.25" style="55" bestFit="1" customWidth="1"/>
    <col min="3598" max="3836" width="9" style="55"/>
    <col min="3837" max="3837" width="3.375" style="55" customWidth="1"/>
    <col min="3838" max="3838" width="7" style="55" customWidth="1"/>
    <col min="3839" max="3839" width="6.125" style="55" customWidth="1"/>
    <col min="3840" max="3849" width="7.5" style="55" customWidth="1"/>
    <col min="3850" max="3850" width="7.875" style="55" customWidth="1"/>
    <col min="3851" max="3851" width="9" style="55"/>
    <col min="3852" max="3852" width="9.125" style="55" bestFit="1" customWidth="1"/>
    <col min="3853" max="3853" width="9.25" style="55" bestFit="1" customWidth="1"/>
    <col min="3854" max="4092" width="9" style="55"/>
    <col min="4093" max="4093" width="3.375" style="55" customWidth="1"/>
    <col min="4094" max="4094" width="7" style="55" customWidth="1"/>
    <col min="4095" max="4095" width="6.125" style="55" customWidth="1"/>
    <col min="4096" max="4105" width="7.5" style="55" customWidth="1"/>
    <col min="4106" max="4106" width="7.875" style="55" customWidth="1"/>
    <col min="4107" max="4107" width="9" style="55"/>
    <col min="4108" max="4108" width="9.125" style="55" bestFit="1" customWidth="1"/>
    <col min="4109" max="4109" width="9.25" style="55" bestFit="1" customWidth="1"/>
    <col min="4110" max="4348" width="9" style="55"/>
    <col min="4349" max="4349" width="3.375" style="55" customWidth="1"/>
    <col min="4350" max="4350" width="7" style="55" customWidth="1"/>
    <col min="4351" max="4351" width="6.125" style="55" customWidth="1"/>
    <col min="4352" max="4361" width="7.5" style="55" customWidth="1"/>
    <col min="4362" max="4362" width="7.875" style="55" customWidth="1"/>
    <col min="4363" max="4363" width="9" style="55"/>
    <col min="4364" max="4364" width="9.125" style="55" bestFit="1" customWidth="1"/>
    <col min="4365" max="4365" width="9.25" style="55" bestFit="1" customWidth="1"/>
    <col min="4366" max="4604" width="9" style="55"/>
    <col min="4605" max="4605" width="3.375" style="55" customWidth="1"/>
    <col min="4606" max="4606" width="7" style="55" customWidth="1"/>
    <col min="4607" max="4607" width="6.125" style="55" customWidth="1"/>
    <col min="4608" max="4617" width="7.5" style="55" customWidth="1"/>
    <col min="4618" max="4618" width="7.875" style="55" customWidth="1"/>
    <col min="4619" max="4619" width="9" style="55"/>
    <col min="4620" max="4620" width="9.125" style="55" bestFit="1" customWidth="1"/>
    <col min="4621" max="4621" width="9.25" style="55" bestFit="1" customWidth="1"/>
    <col min="4622" max="4860" width="9" style="55"/>
    <col min="4861" max="4861" width="3.375" style="55" customWidth="1"/>
    <col min="4862" max="4862" width="7" style="55" customWidth="1"/>
    <col min="4863" max="4863" width="6.125" style="55" customWidth="1"/>
    <col min="4864" max="4873" width="7.5" style="55" customWidth="1"/>
    <col min="4874" max="4874" width="7.875" style="55" customWidth="1"/>
    <col min="4875" max="4875" width="9" style="55"/>
    <col min="4876" max="4876" width="9.125" style="55" bestFit="1" customWidth="1"/>
    <col min="4877" max="4877" width="9.25" style="55" bestFit="1" customWidth="1"/>
    <col min="4878" max="5116" width="9" style="55"/>
    <col min="5117" max="5117" width="3.375" style="55" customWidth="1"/>
    <col min="5118" max="5118" width="7" style="55" customWidth="1"/>
    <col min="5119" max="5119" width="6.125" style="55" customWidth="1"/>
    <col min="5120" max="5129" width="7.5" style="55" customWidth="1"/>
    <col min="5130" max="5130" width="7.875" style="55" customWidth="1"/>
    <col min="5131" max="5131" width="9" style="55"/>
    <col min="5132" max="5132" width="9.125" style="55" bestFit="1" customWidth="1"/>
    <col min="5133" max="5133" width="9.25" style="55" bestFit="1" customWidth="1"/>
    <col min="5134" max="5372" width="9" style="55"/>
    <col min="5373" max="5373" width="3.375" style="55" customWidth="1"/>
    <col min="5374" max="5374" width="7" style="55" customWidth="1"/>
    <col min="5375" max="5375" width="6.125" style="55" customWidth="1"/>
    <col min="5376" max="5385" width="7.5" style="55" customWidth="1"/>
    <col min="5386" max="5386" width="7.875" style="55" customWidth="1"/>
    <col min="5387" max="5387" width="9" style="55"/>
    <col min="5388" max="5388" width="9.125" style="55" bestFit="1" customWidth="1"/>
    <col min="5389" max="5389" width="9.25" style="55" bestFit="1" customWidth="1"/>
    <col min="5390" max="5628" width="9" style="55"/>
    <col min="5629" max="5629" width="3.375" style="55" customWidth="1"/>
    <col min="5630" max="5630" width="7" style="55" customWidth="1"/>
    <col min="5631" max="5631" width="6.125" style="55" customWidth="1"/>
    <col min="5632" max="5641" width="7.5" style="55" customWidth="1"/>
    <col min="5642" max="5642" width="7.875" style="55" customWidth="1"/>
    <col min="5643" max="5643" width="9" style="55"/>
    <col min="5644" max="5644" width="9.125" style="55" bestFit="1" customWidth="1"/>
    <col min="5645" max="5645" width="9.25" style="55" bestFit="1" customWidth="1"/>
    <col min="5646" max="5884" width="9" style="55"/>
    <col min="5885" max="5885" width="3.375" style="55" customWidth="1"/>
    <col min="5886" max="5886" width="7" style="55" customWidth="1"/>
    <col min="5887" max="5887" width="6.125" style="55" customWidth="1"/>
    <col min="5888" max="5897" width="7.5" style="55" customWidth="1"/>
    <col min="5898" max="5898" width="7.875" style="55" customWidth="1"/>
    <col min="5899" max="5899" width="9" style="55"/>
    <col min="5900" max="5900" width="9.125" style="55" bestFit="1" customWidth="1"/>
    <col min="5901" max="5901" width="9.25" style="55" bestFit="1" customWidth="1"/>
    <col min="5902" max="6140" width="9" style="55"/>
    <col min="6141" max="6141" width="3.375" style="55" customWidth="1"/>
    <col min="6142" max="6142" width="7" style="55" customWidth="1"/>
    <col min="6143" max="6143" width="6.125" style="55" customWidth="1"/>
    <col min="6144" max="6153" width="7.5" style="55" customWidth="1"/>
    <col min="6154" max="6154" width="7.875" style="55" customWidth="1"/>
    <col min="6155" max="6155" width="9" style="55"/>
    <col min="6156" max="6156" width="9.125" style="55" bestFit="1" customWidth="1"/>
    <col min="6157" max="6157" width="9.25" style="55" bestFit="1" customWidth="1"/>
    <col min="6158" max="6396" width="9" style="55"/>
    <col min="6397" max="6397" width="3.375" style="55" customWidth="1"/>
    <col min="6398" max="6398" width="7" style="55" customWidth="1"/>
    <col min="6399" max="6399" width="6.125" style="55" customWidth="1"/>
    <col min="6400" max="6409" width="7.5" style="55" customWidth="1"/>
    <col min="6410" max="6410" width="7.875" style="55" customWidth="1"/>
    <col min="6411" max="6411" width="9" style="55"/>
    <col min="6412" max="6412" width="9.125" style="55" bestFit="1" customWidth="1"/>
    <col min="6413" max="6413" width="9.25" style="55" bestFit="1" customWidth="1"/>
    <col min="6414" max="6652" width="9" style="55"/>
    <col min="6653" max="6653" width="3.375" style="55" customWidth="1"/>
    <col min="6654" max="6654" width="7" style="55" customWidth="1"/>
    <col min="6655" max="6655" width="6.125" style="55" customWidth="1"/>
    <col min="6656" max="6665" width="7.5" style="55" customWidth="1"/>
    <col min="6666" max="6666" width="7.875" style="55" customWidth="1"/>
    <col min="6667" max="6667" width="9" style="55"/>
    <col min="6668" max="6668" width="9.125" style="55" bestFit="1" customWidth="1"/>
    <col min="6669" max="6669" width="9.25" style="55" bestFit="1" customWidth="1"/>
    <col min="6670" max="6908" width="9" style="55"/>
    <col min="6909" max="6909" width="3.375" style="55" customWidth="1"/>
    <col min="6910" max="6910" width="7" style="55" customWidth="1"/>
    <col min="6911" max="6911" width="6.125" style="55" customWidth="1"/>
    <col min="6912" max="6921" width="7.5" style="55" customWidth="1"/>
    <col min="6922" max="6922" width="7.875" style="55" customWidth="1"/>
    <col min="6923" max="6923" width="9" style="55"/>
    <col min="6924" max="6924" width="9.125" style="55" bestFit="1" customWidth="1"/>
    <col min="6925" max="6925" width="9.25" style="55" bestFit="1" customWidth="1"/>
    <col min="6926" max="7164" width="9" style="55"/>
    <col min="7165" max="7165" width="3.375" style="55" customWidth="1"/>
    <col min="7166" max="7166" width="7" style="55" customWidth="1"/>
    <col min="7167" max="7167" width="6.125" style="55" customWidth="1"/>
    <col min="7168" max="7177" width="7.5" style="55" customWidth="1"/>
    <col min="7178" max="7178" width="7.875" style="55" customWidth="1"/>
    <col min="7179" max="7179" width="9" style="55"/>
    <col min="7180" max="7180" width="9.125" style="55" bestFit="1" customWidth="1"/>
    <col min="7181" max="7181" width="9.25" style="55" bestFit="1" customWidth="1"/>
    <col min="7182" max="7420" width="9" style="55"/>
    <col min="7421" max="7421" width="3.375" style="55" customWidth="1"/>
    <col min="7422" max="7422" width="7" style="55" customWidth="1"/>
    <col min="7423" max="7423" width="6.125" style="55" customWidth="1"/>
    <col min="7424" max="7433" width="7.5" style="55" customWidth="1"/>
    <col min="7434" max="7434" width="7.875" style="55" customWidth="1"/>
    <col min="7435" max="7435" width="9" style="55"/>
    <col min="7436" max="7436" width="9.125" style="55" bestFit="1" customWidth="1"/>
    <col min="7437" max="7437" width="9.25" style="55" bestFit="1" customWidth="1"/>
    <col min="7438" max="7676" width="9" style="55"/>
    <col min="7677" max="7677" width="3.375" style="55" customWidth="1"/>
    <col min="7678" max="7678" width="7" style="55" customWidth="1"/>
    <col min="7679" max="7679" width="6.125" style="55" customWidth="1"/>
    <col min="7680" max="7689" width="7.5" style="55" customWidth="1"/>
    <col min="7690" max="7690" width="7.875" style="55" customWidth="1"/>
    <col min="7691" max="7691" width="9" style="55"/>
    <col min="7692" max="7692" width="9.125" style="55" bestFit="1" customWidth="1"/>
    <col min="7693" max="7693" width="9.25" style="55" bestFit="1" customWidth="1"/>
    <col min="7694" max="7932" width="9" style="55"/>
    <col min="7933" max="7933" width="3.375" style="55" customWidth="1"/>
    <col min="7934" max="7934" width="7" style="55" customWidth="1"/>
    <col min="7935" max="7935" width="6.125" style="55" customWidth="1"/>
    <col min="7936" max="7945" width="7.5" style="55" customWidth="1"/>
    <col min="7946" max="7946" width="7.875" style="55" customWidth="1"/>
    <col min="7947" max="7947" width="9" style="55"/>
    <col min="7948" max="7948" width="9.125" style="55" bestFit="1" customWidth="1"/>
    <col min="7949" max="7949" width="9.25" style="55" bestFit="1" customWidth="1"/>
    <col min="7950" max="8188" width="9" style="55"/>
    <col min="8189" max="8189" width="3.375" style="55" customWidth="1"/>
    <col min="8190" max="8190" width="7" style="55" customWidth="1"/>
    <col min="8191" max="8191" width="6.125" style="55" customWidth="1"/>
    <col min="8192" max="8201" width="7.5" style="55" customWidth="1"/>
    <col min="8202" max="8202" width="7.875" style="55" customWidth="1"/>
    <col min="8203" max="8203" width="9" style="55"/>
    <col min="8204" max="8204" width="9.125" style="55" bestFit="1" customWidth="1"/>
    <col min="8205" max="8205" width="9.25" style="55" bestFit="1" customWidth="1"/>
    <col min="8206" max="8444" width="9" style="55"/>
    <col min="8445" max="8445" width="3.375" style="55" customWidth="1"/>
    <col min="8446" max="8446" width="7" style="55" customWidth="1"/>
    <col min="8447" max="8447" width="6.125" style="55" customWidth="1"/>
    <col min="8448" max="8457" width="7.5" style="55" customWidth="1"/>
    <col min="8458" max="8458" width="7.875" style="55" customWidth="1"/>
    <col min="8459" max="8459" width="9" style="55"/>
    <col min="8460" max="8460" width="9.125" style="55" bestFit="1" customWidth="1"/>
    <col min="8461" max="8461" width="9.25" style="55" bestFit="1" customWidth="1"/>
    <col min="8462" max="8700" width="9" style="55"/>
    <col min="8701" max="8701" width="3.375" style="55" customWidth="1"/>
    <col min="8702" max="8702" width="7" style="55" customWidth="1"/>
    <col min="8703" max="8703" width="6.125" style="55" customWidth="1"/>
    <col min="8704" max="8713" width="7.5" style="55" customWidth="1"/>
    <col min="8714" max="8714" width="7.875" style="55" customWidth="1"/>
    <col min="8715" max="8715" width="9" style="55"/>
    <col min="8716" max="8716" width="9.125" style="55" bestFit="1" customWidth="1"/>
    <col min="8717" max="8717" width="9.25" style="55" bestFit="1" customWidth="1"/>
    <col min="8718" max="8956" width="9" style="55"/>
    <col min="8957" max="8957" width="3.375" style="55" customWidth="1"/>
    <col min="8958" max="8958" width="7" style="55" customWidth="1"/>
    <col min="8959" max="8959" width="6.125" style="55" customWidth="1"/>
    <col min="8960" max="8969" width="7.5" style="55" customWidth="1"/>
    <col min="8970" max="8970" width="7.875" style="55" customWidth="1"/>
    <col min="8971" max="8971" width="9" style="55"/>
    <col min="8972" max="8972" width="9.125" style="55" bestFit="1" customWidth="1"/>
    <col min="8973" max="8973" width="9.25" style="55" bestFit="1" customWidth="1"/>
    <col min="8974" max="9212" width="9" style="55"/>
    <col min="9213" max="9213" width="3.375" style="55" customWidth="1"/>
    <col min="9214" max="9214" width="7" style="55" customWidth="1"/>
    <col min="9215" max="9215" width="6.125" style="55" customWidth="1"/>
    <col min="9216" max="9225" width="7.5" style="55" customWidth="1"/>
    <col min="9226" max="9226" width="7.875" style="55" customWidth="1"/>
    <col min="9227" max="9227" width="9" style="55"/>
    <col min="9228" max="9228" width="9.125" style="55" bestFit="1" customWidth="1"/>
    <col min="9229" max="9229" width="9.25" style="55" bestFit="1" customWidth="1"/>
    <col min="9230" max="9468" width="9" style="55"/>
    <col min="9469" max="9469" width="3.375" style="55" customWidth="1"/>
    <col min="9470" max="9470" width="7" style="55" customWidth="1"/>
    <col min="9471" max="9471" width="6.125" style="55" customWidth="1"/>
    <col min="9472" max="9481" width="7.5" style="55" customWidth="1"/>
    <col min="9482" max="9482" width="7.875" style="55" customWidth="1"/>
    <col min="9483" max="9483" width="9" style="55"/>
    <col min="9484" max="9484" width="9.125" style="55" bestFit="1" customWidth="1"/>
    <col min="9485" max="9485" width="9.25" style="55" bestFit="1" customWidth="1"/>
    <col min="9486" max="9724" width="9" style="55"/>
    <col min="9725" max="9725" width="3.375" style="55" customWidth="1"/>
    <col min="9726" max="9726" width="7" style="55" customWidth="1"/>
    <col min="9727" max="9727" width="6.125" style="55" customWidth="1"/>
    <col min="9728" max="9737" width="7.5" style="55" customWidth="1"/>
    <col min="9738" max="9738" width="7.875" style="55" customWidth="1"/>
    <col min="9739" max="9739" width="9" style="55"/>
    <col min="9740" max="9740" width="9.125" style="55" bestFit="1" customWidth="1"/>
    <col min="9741" max="9741" width="9.25" style="55" bestFit="1" customWidth="1"/>
    <col min="9742" max="9980" width="9" style="55"/>
    <col min="9981" max="9981" width="3.375" style="55" customWidth="1"/>
    <col min="9982" max="9982" width="7" style="55" customWidth="1"/>
    <col min="9983" max="9983" width="6.125" style="55" customWidth="1"/>
    <col min="9984" max="9993" width="7.5" style="55" customWidth="1"/>
    <col min="9994" max="9994" width="7.875" style="55" customWidth="1"/>
    <col min="9995" max="9995" width="9" style="55"/>
    <col min="9996" max="9996" width="9.125" style="55" bestFit="1" customWidth="1"/>
    <col min="9997" max="9997" width="9.25" style="55" bestFit="1" customWidth="1"/>
    <col min="9998" max="10236" width="9" style="55"/>
    <col min="10237" max="10237" width="3.375" style="55" customWidth="1"/>
    <col min="10238" max="10238" width="7" style="55" customWidth="1"/>
    <col min="10239" max="10239" width="6.125" style="55" customWidth="1"/>
    <col min="10240" max="10249" width="7.5" style="55" customWidth="1"/>
    <col min="10250" max="10250" width="7.875" style="55" customWidth="1"/>
    <col min="10251" max="10251" width="9" style="55"/>
    <col min="10252" max="10252" width="9.125" style="55" bestFit="1" customWidth="1"/>
    <col min="10253" max="10253" width="9.25" style="55" bestFit="1" customWidth="1"/>
    <col min="10254" max="10492" width="9" style="55"/>
    <col min="10493" max="10493" width="3.375" style="55" customWidth="1"/>
    <col min="10494" max="10494" width="7" style="55" customWidth="1"/>
    <col min="10495" max="10495" width="6.125" style="55" customWidth="1"/>
    <col min="10496" max="10505" width="7.5" style="55" customWidth="1"/>
    <col min="10506" max="10506" width="7.875" style="55" customWidth="1"/>
    <col min="10507" max="10507" width="9" style="55"/>
    <col min="10508" max="10508" width="9.125" style="55" bestFit="1" customWidth="1"/>
    <col min="10509" max="10509" width="9.25" style="55" bestFit="1" customWidth="1"/>
    <col min="10510" max="10748" width="9" style="55"/>
    <col min="10749" max="10749" width="3.375" style="55" customWidth="1"/>
    <col min="10750" max="10750" width="7" style="55" customWidth="1"/>
    <col min="10751" max="10751" width="6.125" style="55" customWidth="1"/>
    <col min="10752" max="10761" width="7.5" style="55" customWidth="1"/>
    <col min="10762" max="10762" width="7.875" style="55" customWidth="1"/>
    <col min="10763" max="10763" width="9" style="55"/>
    <col min="10764" max="10764" width="9.125" style="55" bestFit="1" customWidth="1"/>
    <col min="10765" max="10765" width="9.25" style="55" bestFit="1" customWidth="1"/>
    <col min="10766" max="11004" width="9" style="55"/>
    <col min="11005" max="11005" width="3.375" style="55" customWidth="1"/>
    <col min="11006" max="11006" width="7" style="55" customWidth="1"/>
    <col min="11007" max="11007" width="6.125" style="55" customWidth="1"/>
    <col min="11008" max="11017" width="7.5" style="55" customWidth="1"/>
    <col min="11018" max="11018" width="7.875" style="55" customWidth="1"/>
    <col min="11019" max="11019" width="9" style="55"/>
    <col min="11020" max="11020" width="9.125" style="55" bestFit="1" customWidth="1"/>
    <col min="11021" max="11021" width="9.25" style="55" bestFit="1" customWidth="1"/>
    <col min="11022" max="11260" width="9" style="55"/>
    <col min="11261" max="11261" width="3.375" style="55" customWidth="1"/>
    <col min="11262" max="11262" width="7" style="55" customWidth="1"/>
    <col min="11263" max="11263" width="6.125" style="55" customWidth="1"/>
    <col min="11264" max="11273" width="7.5" style="55" customWidth="1"/>
    <col min="11274" max="11274" width="7.875" style="55" customWidth="1"/>
    <col min="11275" max="11275" width="9" style="55"/>
    <col min="11276" max="11276" width="9.125" style="55" bestFit="1" customWidth="1"/>
    <col min="11277" max="11277" width="9.25" style="55" bestFit="1" customWidth="1"/>
    <col min="11278" max="11516" width="9" style="55"/>
    <col min="11517" max="11517" width="3.375" style="55" customWidth="1"/>
    <col min="11518" max="11518" width="7" style="55" customWidth="1"/>
    <col min="11519" max="11519" width="6.125" style="55" customWidth="1"/>
    <col min="11520" max="11529" width="7.5" style="55" customWidth="1"/>
    <col min="11530" max="11530" width="7.875" style="55" customWidth="1"/>
    <col min="11531" max="11531" width="9" style="55"/>
    <col min="11532" max="11532" width="9.125" style="55" bestFit="1" customWidth="1"/>
    <col min="11533" max="11533" width="9.25" style="55" bestFit="1" customWidth="1"/>
    <col min="11534" max="11772" width="9" style="55"/>
    <col min="11773" max="11773" width="3.375" style="55" customWidth="1"/>
    <col min="11774" max="11774" width="7" style="55" customWidth="1"/>
    <col min="11775" max="11775" width="6.125" style="55" customWidth="1"/>
    <col min="11776" max="11785" width="7.5" style="55" customWidth="1"/>
    <col min="11786" max="11786" width="7.875" style="55" customWidth="1"/>
    <col min="11787" max="11787" width="9" style="55"/>
    <col min="11788" max="11788" width="9.125" style="55" bestFit="1" customWidth="1"/>
    <col min="11789" max="11789" width="9.25" style="55" bestFit="1" customWidth="1"/>
    <col min="11790" max="12028" width="9" style="55"/>
    <col min="12029" max="12029" width="3.375" style="55" customWidth="1"/>
    <col min="12030" max="12030" width="7" style="55" customWidth="1"/>
    <col min="12031" max="12031" width="6.125" style="55" customWidth="1"/>
    <col min="12032" max="12041" width="7.5" style="55" customWidth="1"/>
    <col min="12042" max="12042" width="7.875" style="55" customWidth="1"/>
    <col min="12043" max="12043" width="9" style="55"/>
    <col min="12044" max="12044" width="9.125" style="55" bestFit="1" customWidth="1"/>
    <col min="12045" max="12045" width="9.25" style="55" bestFit="1" customWidth="1"/>
    <col min="12046" max="12284" width="9" style="55"/>
    <col min="12285" max="12285" width="3.375" style="55" customWidth="1"/>
    <col min="12286" max="12286" width="7" style="55" customWidth="1"/>
    <col min="12287" max="12287" width="6.125" style="55" customWidth="1"/>
    <col min="12288" max="12297" width="7.5" style="55" customWidth="1"/>
    <col min="12298" max="12298" width="7.875" style="55" customWidth="1"/>
    <col min="12299" max="12299" width="9" style="55"/>
    <col min="12300" max="12300" width="9.125" style="55" bestFit="1" customWidth="1"/>
    <col min="12301" max="12301" width="9.25" style="55" bestFit="1" customWidth="1"/>
    <col min="12302" max="12540" width="9" style="55"/>
    <col min="12541" max="12541" width="3.375" style="55" customWidth="1"/>
    <col min="12542" max="12542" width="7" style="55" customWidth="1"/>
    <col min="12543" max="12543" width="6.125" style="55" customWidth="1"/>
    <col min="12544" max="12553" width="7.5" style="55" customWidth="1"/>
    <col min="12554" max="12554" width="7.875" style="55" customWidth="1"/>
    <col min="12555" max="12555" width="9" style="55"/>
    <col min="12556" max="12556" width="9.125" style="55" bestFit="1" customWidth="1"/>
    <col min="12557" max="12557" width="9.25" style="55" bestFit="1" customWidth="1"/>
    <col min="12558" max="12796" width="9" style="55"/>
    <col min="12797" max="12797" width="3.375" style="55" customWidth="1"/>
    <col min="12798" max="12798" width="7" style="55" customWidth="1"/>
    <col min="12799" max="12799" width="6.125" style="55" customWidth="1"/>
    <col min="12800" max="12809" width="7.5" style="55" customWidth="1"/>
    <col min="12810" max="12810" width="7.875" style="55" customWidth="1"/>
    <col min="12811" max="12811" width="9" style="55"/>
    <col min="12812" max="12812" width="9.125" style="55" bestFit="1" customWidth="1"/>
    <col min="12813" max="12813" width="9.25" style="55" bestFit="1" customWidth="1"/>
    <col min="12814" max="13052" width="9" style="55"/>
    <col min="13053" max="13053" width="3.375" style="55" customWidth="1"/>
    <col min="13054" max="13054" width="7" style="55" customWidth="1"/>
    <col min="13055" max="13055" width="6.125" style="55" customWidth="1"/>
    <col min="13056" max="13065" width="7.5" style="55" customWidth="1"/>
    <col min="13066" max="13066" width="7.875" style="55" customWidth="1"/>
    <col min="13067" max="13067" width="9" style="55"/>
    <col min="13068" max="13068" width="9.125" style="55" bestFit="1" customWidth="1"/>
    <col min="13069" max="13069" width="9.25" style="55" bestFit="1" customWidth="1"/>
    <col min="13070" max="13308" width="9" style="55"/>
    <col min="13309" max="13309" width="3.375" style="55" customWidth="1"/>
    <col min="13310" max="13310" width="7" style="55" customWidth="1"/>
    <col min="13311" max="13311" width="6.125" style="55" customWidth="1"/>
    <col min="13312" max="13321" width="7.5" style="55" customWidth="1"/>
    <col min="13322" max="13322" width="7.875" style="55" customWidth="1"/>
    <col min="13323" max="13323" width="9" style="55"/>
    <col min="13324" max="13324" width="9.125" style="55" bestFit="1" customWidth="1"/>
    <col min="13325" max="13325" width="9.25" style="55" bestFit="1" customWidth="1"/>
    <col min="13326" max="13564" width="9" style="55"/>
    <col min="13565" max="13565" width="3.375" style="55" customWidth="1"/>
    <col min="13566" max="13566" width="7" style="55" customWidth="1"/>
    <col min="13567" max="13567" width="6.125" style="55" customWidth="1"/>
    <col min="13568" max="13577" width="7.5" style="55" customWidth="1"/>
    <col min="13578" max="13578" width="7.875" style="55" customWidth="1"/>
    <col min="13579" max="13579" width="9" style="55"/>
    <col min="13580" max="13580" width="9.125" style="55" bestFit="1" customWidth="1"/>
    <col min="13581" max="13581" width="9.25" style="55" bestFit="1" customWidth="1"/>
    <col min="13582" max="13820" width="9" style="55"/>
    <col min="13821" max="13821" width="3.375" style="55" customWidth="1"/>
    <col min="13822" max="13822" width="7" style="55" customWidth="1"/>
    <col min="13823" max="13823" width="6.125" style="55" customWidth="1"/>
    <col min="13824" max="13833" width="7.5" style="55" customWidth="1"/>
    <col min="13834" max="13834" width="7.875" style="55" customWidth="1"/>
    <col min="13835" max="13835" width="9" style="55"/>
    <col min="13836" max="13836" width="9.125" style="55" bestFit="1" customWidth="1"/>
    <col min="13837" max="13837" width="9.25" style="55" bestFit="1" customWidth="1"/>
    <col min="13838" max="14076" width="9" style="55"/>
    <col min="14077" max="14077" width="3.375" style="55" customWidth="1"/>
    <col min="14078" max="14078" width="7" style="55" customWidth="1"/>
    <col min="14079" max="14079" width="6.125" style="55" customWidth="1"/>
    <col min="14080" max="14089" width="7.5" style="55" customWidth="1"/>
    <col min="14090" max="14090" width="7.875" style="55" customWidth="1"/>
    <col min="14091" max="14091" width="9" style="55"/>
    <col min="14092" max="14092" width="9.125" style="55" bestFit="1" customWidth="1"/>
    <col min="14093" max="14093" width="9.25" style="55" bestFit="1" customWidth="1"/>
    <col min="14094" max="14332" width="9" style="55"/>
    <col min="14333" max="14333" width="3.375" style="55" customWidth="1"/>
    <col min="14334" max="14334" width="7" style="55" customWidth="1"/>
    <col min="14335" max="14335" width="6.125" style="55" customWidth="1"/>
    <col min="14336" max="14345" width="7.5" style="55" customWidth="1"/>
    <col min="14346" max="14346" width="7.875" style="55" customWidth="1"/>
    <col min="14347" max="14347" width="9" style="55"/>
    <col min="14348" max="14348" width="9.125" style="55" bestFit="1" customWidth="1"/>
    <col min="14349" max="14349" width="9.25" style="55" bestFit="1" customWidth="1"/>
    <col min="14350" max="14588" width="9" style="55"/>
    <col min="14589" max="14589" width="3.375" style="55" customWidth="1"/>
    <col min="14590" max="14590" width="7" style="55" customWidth="1"/>
    <col min="14591" max="14591" width="6.125" style="55" customWidth="1"/>
    <col min="14592" max="14601" width="7.5" style="55" customWidth="1"/>
    <col min="14602" max="14602" width="7.875" style="55" customWidth="1"/>
    <col min="14603" max="14603" width="9" style="55"/>
    <col min="14604" max="14604" width="9.125" style="55" bestFit="1" customWidth="1"/>
    <col min="14605" max="14605" width="9.25" style="55" bestFit="1" customWidth="1"/>
    <col min="14606" max="14844" width="9" style="55"/>
    <col min="14845" max="14845" width="3.375" style="55" customWidth="1"/>
    <col min="14846" max="14846" width="7" style="55" customWidth="1"/>
    <col min="14847" max="14847" width="6.125" style="55" customWidth="1"/>
    <col min="14848" max="14857" width="7.5" style="55" customWidth="1"/>
    <col min="14858" max="14858" width="7.875" style="55" customWidth="1"/>
    <col min="14859" max="14859" width="9" style="55"/>
    <col min="14860" max="14860" width="9.125" style="55" bestFit="1" customWidth="1"/>
    <col min="14861" max="14861" width="9.25" style="55" bestFit="1" customWidth="1"/>
    <col min="14862" max="15100" width="9" style="55"/>
    <col min="15101" max="15101" width="3.375" style="55" customWidth="1"/>
    <col min="15102" max="15102" width="7" style="55" customWidth="1"/>
    <col min="15103" max="15103" width="6.125" style="55" customWidth="1"/>
    <col min="15104" max="15113" width="7.5" style="55" customWidth="1"/>
    <col min="15114" max="15114" width="7.875" style="55" customWidth="1"/>
    <col min="15115" max="15115" width="9" style="55"/>
    <col min="15116" max="15116" width="9.125" style="55" bestFit="1" customWidth="1"/>
    <col min="15117" max="15117" width="9.25" style="55" bestFit="1" customWidth="1"/>
    <col min="15118" max="15356" width="9" style="55"/>
    <col min="15357" max="15357" width="3.375" style="55" customWidth="1"/>
    <col min="15358" max="15358" width="7" style="55" customWidth="1"/>
    <col min="15359" max="15359" width="6.125" style="55" customWidth="1"/>
    <col min="15360" max="15369" width="7.5" style="55" customWidth="1"/>
    <col min="15370" max="15370" width="7.875" style="55" customWidth="1"/>
    <col min="15371" max="15371" width="9" style="55"/>
    <col min="15372" max="15372" width="9.125" style="55" bestFit="1" customWidth="1"/>
    <col min="15373" max="15373" width="9.25" style="55" bestFit="1" customWidth="1"/>
    <col min="15374" max="15612" width="9" style="55"/>
    <col min="15613" max="15613" width="3.375" style="55" customWidth="1"/>
    <col min="15614" max="15614" width="7" style="55" customWidth="1"/>
    <col min="15615" max="15615" width="6.125" style="55" customWidth="1"/>
    <col min="15616" max="15625" width="7.5" style="55" customWidth="1"/>
    <col min="15626" max="15626" width="7.875" style="55" customWidth="1"/>
    <col min="15627" max="15627" width="9" style="55"/>
    <col min="15628" max="15628" width="9.125" style="55" bestFit="1" customWidth="1"/>
    <col min="15629" max="15629" width="9.25" style="55" bestFit="1" customWidth="1"/>
    <col min="15630" max="15868" width="9" style="55"/>
    <col min="15869" max="15869" width="3.375" style="55" customWidth="1"/>
    <col min="15870" max="15870" width="7" style="55" customWidth="1"/>
    <col min="15871" max="15871" width="6.125" style="55" customWidth="1"/>
    <col min="15872" max="15881" width="7.5" style="55" customWidth="1"/>
    <col min="15882" max="15882" width="7.875" style="55" customWidth="1"/>
    <col min="15883" max="15883" width="9" style="55"/>
    <col min="15884" max="15884" width="9.125" style="55" bestFit="1" customWidth="1"/>
    <col min="15885" max="15885" width="9.25" style="55" bestFit="1" customWidth="1"/>
    <col min="15886" max="16124" width="9" style="55"/>
    <col min="16125" max="16125" width="3.375" style="55" customWidth="1"/>
    <col min="16126" max="16126" width="7" style="55" customWidth="1"/>
    <col min="16127" max="16127" width="6.125" style="55" customWidth="1"/>
    <col min="16128" max="16137" width="7.5" style="55" customWidth="1"/>
    <col min="16138" max="16138" width="7.875" style="55" customWidth="1"/>
    <col min="16139" max="16139" width="9" style="55"/>
    <col min="16140"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27.75" customHeight="1" thickBot="1">
      <c r="A2" s="1" t="s">
        <v>41</v>
      </c>
      <c r="G2" s="138"/>
      <c r="H2" s="138"/>
      <c r="L2" s="1682"/>
      <c r="M2" s="1682"/>
    </row>
    <row r="3" spans="1:13" ht="14.25" customHeight="1">
      <c r="A3" s="56"/>
      <c r="B3" s="1710" t="s">
        <v>1</v>
      </c>
      <c r="C3" s="1711"/>
      <c r="D3" s="1685" t="s">
        <v>2</v>
      </c>
      <c r="E3" s="57"/>
      <c r="F3" s="1688" t="s">
        <v>3</v>
      </c>
      <c r="G3" s="1691" t="s">
        <v>42</v>
      </c>
      <c r="H3" s="127"/>
      <c r="I3" s="1688" t="s">
        <v>5</v>
      </c>
      <c r="J3" s="1688" t="s">
        <v>6</v>
      </c>
      <c r="K3" s="1688" t="s">
        <v>7</v>
      </c>
      <c r="L3" s="1688" t="s">
        <v>8</v>
      </c>
      <c r="M3" s="1692" t="s">
        <v>9</v>
      </c>
    </row>
    <row r="4" spans="1:13" ht="14.25" customHeight="1">
      <c r="A4" s="58"/>
      <c r="B4" s="59"/>
      <c r="C4" s="60"/>
      <c r="D4" s="1686"/>
      <c r="E4" s="128" t="s">
        <v>10</v>
      </c>
      <c r="F4" s="1689"/>
      <c r="G4" s="1689"/>
      <c r="H4" s="129" t="s">
        <v>11</v>
      </c>
      <c r="I4" s="1689"/>
      <c r="J4" s="1689"/>
      <c r="K4" s="1689"/>
      <c r="L4" s="1689"/>
      <c r="M4" s="1693"/>
    </row>
    <row r="5" spans="1:13" ht="14.25" customHeight="1">
      <c r="A5" s="1712" t="s">
        <v>14</v>
      </c>
      <c r="B5" s="1713"/>
      <c r="C5" s="60"/>
      <c r="D5" s="1686"/>
      <c r="E5" s="130" t="s">
        <v>12</v>
      </c>
      <c r="F5" s="1689"/>
      <c r="G5" s="1689"/>
      <c r="H5" s="129" t="s">
        <v>43</v>
      </c>
      <c r="I5" s="1689"/>
      <c r="J5" s="1689"/>
      <c r="K5" s="1689"/>
      <c r="L5" s="1689"/>
      <c r="M5" s="1693"/>
    </row>
    <row r="6" spans="1:13" ht="14.25" customHeight="1" thickBot="1">
      <c r="A6" s="1714"/>
      <c r="B6" s="1715"/>
      <c r="C6" s="65"/>
      <c r="D6" s="1687"/>
      <c r="E6" s="131" t="s">
        <v>15</v>
      </c>
      <c r="F6" s="1690"/>
      <c r="G6" s="1690"/>
      <c r="H6" s="132"/>
      <c r="I6" s="1690"/>
      <c r="J6" s="1690"/>
      <c r="K6" s="1690"/>
      <c r="L6" s="1690"/>
      <c r="M6" s="1694"/>
    </row>
    <row r="7" spans="1:13" ht="14.25" customHeight="1">
      <c r="A7" s="1703" t="s">
        <v>44</v>
      </c>
      <c r="B7" s="1716" t="s">
        <v>45</v>
      </c>
      <c r="C7" s="1707"/>
      <c r="D7" s="67">
        <v>14036.083333333334</v>
      </c>
      <c r="E7" s="68">
        <v>-5.094267329298936</v>
      </c>
      <c r="F7" s="80">
        <v>7160.666666666667</v>
      </c>
      <c r="G7" s="80">
        <v>1165</v>
      </c>
      <c r="H7" s="45">
        <v>328.5</v>
      </c>
      <c r="I7" s="80">
        <v>1967.25</v>
      </c>
      <c r="J7" s="80">
        <v>814.41666666666663</v>
      </c>
      <c r="K7" s="80">
        <v>849.5</v>
      </c>
      <c r="L7" s="80">
        <v>811.33333333333337</v>
      </c>
      <c r="M7" s="81">
        <v>1267.9166666666667</v>
      </c>
    </row>
    <row r="8" spans="1:13" ht="14.25" customHeight="1">
      <c r="A8" s="1695"/>
      <c r="B8" s="1717" t="s">
        <v>46</v>
      </c>
      <c r="C8" s="1718"/>
      <c r="D8" s="67">
        <v>13355.666666666666</v>
      </c>
      <c r="E8" s="68">
        <v>-4.8476248716106785</v>
      </c>
      <c r="F8" s="69">
        <v>6810.666666666667</v>
      </c>
      <c r="G8" s="69">
        <v>1109.3333333333333</v>
      </c>
      <c r="H8" s="23">
        <v>314.41666666666669</v>
      </c>
      <c r="I8" s="69">
        <v>1791.9166666666667</v>
      </c>
      <c r="J8" s="69">
        <v>777.25</v>
      </c>
      <c r="K8" s="69">
        <v>861.58333333333337</v>
      </c>
      <c r="L8" s="69">
        <v>774</v>
      </c>
      <c r="M8" s="70">
        <v>1230.9166666666667</v>
      </c>
    </row>
    <row r="9" spans="1:13" ht="14.25" customHeight="1">
      <c r="A9" s="1695"/>
      <c r="B9" s="1717" t="s">
        <v>47</v>
      </c>
      <c r="C9" s="1718"/>
      <c r="D9" s="67">
        <v>12842.833333333332</v>
      </c>
      <c r="E9" s="68">
        <v>-3.8398183043402345</v>
      </c>
      <c r="F9" s="69">
        <v>6694.083333333333</v>
      </c>
      <c r="G9" s="69">
        <v>1059.3333333333333</v>
      </c>
      <c r="H9" s="25">
        <v>299.66666666666669</v>
      </c>
      <c r="I9" s="69">
        <v>1646</v>
      </c>
      <c r="J9" s="69">
        <v>689.66666666666663</v>
      </c>
      <c r="K9" s="69">
        <v>790.75</v>
      </c>
      <c r="L9" s="69">
        <v>794.5</v>
      </c>
      <c r="M9" s="70">
        <v>1168.5</v>
      </c>
    </row>
    <row r="10" spans="1:13" ht="14.25" customHeight="1">
      <c r="A10" s="1695"/>
      <c r="B10" s="1719" t="s">
        <v>48</v>
      </c>
      <c r="C10" s="1720"/>
      <c r="D10" s="67">
        <v>12932.500000000002</v>
      </c>
      <c r="E10" s="68">
        <v>0.69818446085367747</v>
      </c>
      <c r="F10" s="69">
        <v>6910.333333333333</v>
      </c>
      <c r="G10" s="69">
        <v>1017.6666666666666</v>
      </c>
      <c r="H10" s="25">
        <v>271.75</v>
      </c>
      <c r="I10" s="69">
        <v>1569.9166666666667</v>
      </c>
      <c r="J10" s="69">
        <v>669.08333333333337</v>
      </c>
      <c r="K10" s="69">
        <v>806.33333333333337</v>
      </c>
      <c r="L10" s="69">
        <v>842.08333333333337</v>
      </c>
      <c r="M10" s="70">
        <v>1117.0833333333333</v>
      </c>
    </row>
    <row r="11" spans="1:13" ht="14.25" customHeight="1">
      <c r="A11" s="1695"/>
      <c r="B11" s="1717" t="s">
        <v>49</v>
      </c>
      <c r="C11" s="1718"/>
      <c r="D11" s="71">
        <f>SUM(F11:G11,I11:M11)</f>
        <v>14798.333333333334</v>
      </c>
      <c r="E11" s="72">
        <f>IF(ISERROR((D11-D10)/D10*100),"―",(D11-D10)/D10*100)</f>
        <v>14.427475997164754</v>
      </c>
      <c r="F11" s="73">
        <f>SUM(F12:F23)/12</f>
        <v>8322.5</v>
      </c>
      <c r="G11" s="73">
        <f t="shared" ref="G11:M11" si="0">SUM(G12:G23)/12</f>
        <v>1178.25</v>
      </c>
      <c r="H11" s="30">
        <f t="shared" si="0"/>
        <v>291.83333333333331</v>
      </c>
      <c r="I11" s="73">
        <f t="shared" si="0"/>
        <v>1732.8333333333333</v>
      </c>
      <c r="J11" s="73">
        <f t="shared" si="0"/>
        <v>679.41666666666663</v>
      </c>
      <c r="K11" s="73">
        <f t="shared" si="0"/>
        <v>865.5</v>
      </c>
      <c r="L11" s="73">
        <f t="shared" si="0"/>
        <v>904.08333333333337</v>
      </c>
      <c r="M11" s="74">
        <f t="shared" si="0"/>
        <v>1115.75</v>
      </c>
    </row>
    <row r="12" spans="1:13" ht="14.25" customHeight="1">
      <c r="A12" s="1695"/>
      <c r="B12" s="59" t="s">
        <v>19</v>
      </c>
      <c r="C12" s="75" t="s">
        <v>20</v>
      </c>
      <c r="D12" s="50">
        <f>SUM(F12:G12,I12:M12)</f>
        <v>14204</v>
      </c>
      <c r="E12" s="123">
        <v>7.0868516284680343</v>
      </c>
      <c r="F12" s="139">
        <f>'1-5'!F12+'1-6'!F12</f>
        <v>7546</v>
      </c>
      <c r="G12" s="139">
        <f>'1-5'!G12+'1-6'!G12</f>
        <v>1228</v>
      </c>
      <c r="H12" s="133">
        <f>'1-5'!H12+'1-6'!H12</f>
        <v>310</v>
      </c>
      <c r="I12" s="139">
        <f>'1-5'!I12+'1-6'!I12</f>
        <v>1752</v>
      </c>
      <c r="J12" s="139">
        <f>'1-5'!J12+'1-6'!J12</f>
        <v>701</v>
      </c>
      <c r="K12" s="139">
        <f>'1-5'!K12+'1-6'!K12</f>
        <v>844</v>
      </c>
      <c r="L12" s="139">
        <f>'1-5'!L12+'1-6'!L12</f>
        <v>907</v>
      </c>
      <c r="M12" s="140">
        <f>'1-5'!M12+'1-6'!M12</f>
        <v>1226</v>
      </c>
    </row>
    <row r="13" spans="1:13" ht="14.25" customHeight="1">
      <c r="A13" s="1695"/>
      <c r="B13" s="59"/>
      <c r="C13" s="75" t="s">
        <v>21</v>
      </c>
      <c r="D13" s="50">
        <f>SUM(F13:G13,I13:M13)</f>
        <v>14122</v>
      </c>
      <c r="E13" s="123">
        <v>6.0608336462636121</v>
      </c>
      <c r="F13" s="139">
        <f>'1-5'!F13+'1-6'!F13</f>
        <v>7591</v>
      </c>
      <c r="G13" s="139">
        <f>'1-5'!G13+'1-6'!G13</f>
        <v>1195</v>
      </c>
      <c r="H13" s="133">
        <f>'1-5'!H13+'1-6'!H13</f>
        <v>291</v>
      </c>
      <c r="I13" s="139">
        <f>'1-5'!I13+'1-6'!I13</f>
        <v>1710</v>
      </c>
      <c r="J13" s="139">
        <f>'1-5'!J13+'1-6'!J13</f>
        <v>687</v>
      </c>
      <c r="K13" s="139">
        <f>'1-5'!K13+'1-6'!K13</f>
        <v>845</v>
      </c>
      <c r="L13" s="139">
        <f>'1-5'!L13+'1-6'!L13</f>
        <v>912</v>
      </c>
      <c r="M13" s="140">
        <f>'1-5'!M13+'1-6'!M13</f>
        <v>1182</v>
      </c>
    </row>
    <row r="14" spans="1:13" ht="14.25" customHeight="1">
      <c r="A14" s="1695"/>
      <c r="B14" s="59"/>
      <c r="C14" s="75" t="s">
        <v>22</v>
      </c>
      <c r="D14" s="50">
        <f t="shared" ref="D14:D22" si="1">SUM(F14:G14,I14:M14)</f>
        <v>14383</v>
      </c>
      <c r="E14" s="123">
        <v>9.8945599022004895</v>
      </c>
      <c r="F14" s="139">
        <f>'1-5'!F14+'1-6'!F14</f>
        <v>7929</v>
      </c>
      <c r="G14" s="139">
        <f>'1-5'!G14+'1-6'!G14</f>
        <v>1157</v>
      </c>
      <c r="H14" s="133">
        <f>'1-5'!H14+'1-6'!H14</f>
        <v>270</v>
      </c>
      <c r="I14" s="139">
        <f>'1-5'!I14+'1-6'!I14</f>
        <v>1769</v>
      </c>
      <c r="J14" s="139">
        <f>'1-5'!J14+'1-6'!J14</f>
        <v>659</v>
      </c>
      <c r="K14" s="139">
        <f>'1-5'!K14+'1-6'!K14</f>
        <v>849</v>
      </c>
      <c r="L14" s="139">
        <f>'1-5'!L14+'1-6'!L14</f>
        <v>901</v>
      </c>
      <c r="M14" s="140">
        <f>'1-5'!M14+'1-6'!M14</f>
        <v>1119</v>
      </c>
    </row>
    <row r="15" spans="1:13" ht="14.25" customHeight="1">
      <c r="A15" s="1695"/>
      <c r="B15" s="59"/>
      <c r="C15" s="75" t="s">
        <v>23</v>
      </c>
      <c r="D15" s="50">
        <f t="shared" si="1"/>
        <v>14495</v>
      </c>
      <c r="E15" s="123">
        <v>10.784163864261693</v>
      </c>
      <c r="F15" s="139">
        <f>'1-5'!F15+'1-6'!F15</f>
        <v>7984</v>
      </c>
      <c r="G15" s="139">
        <f>'1-5'!G15+'1-6'!G15</f>
        <v>1183</v>
      </c>
      <c r="H15" s="133">
        <f>'1-5'!H15+'1-6'!H15</f>
        <v>288</v>
      </c>
      <c r="I15" s="139">
        <f>'1-5'!I15+'1-6'!I15</f>
        <v>1744</v>
      </c>
      <c r="J15" s="139">
        <f>'1-5'!J15+'1-6'!J15</f>
        <v>673</v>
      </c>
      <c r="K15" s="139">
        <f>'1-5'!K15+'1-6'!K15</f>
        <v>888</v>
      </c>
      <c r="L15" s="139">
        <f>'1-5'!L15+'1-6'!L15</f>
        <v>901</v>
      </c>
      <c r="M15" s="140">
        <f>'1-5'!M15+'1-6'!M15</f>
        <v>1122</v>
      </c>
    </row>
    <row r="16" spans="1:13" ht="14.25" customHeight="1">
      <c r="A16" s="1695"/>
      <c r="B16" s="59"/>
      <c r="C16" s="75" t="s">
        <v>24</v>
      </c>
      <c r="D16" s="50">
        <f t="shared" si="1"/>
        <v>14804</v>
      </c>
      <c r="E16" s="123">
        <v>16.05518971464409</v>
      </c>
      <c r="F16" s="139">
        <f>'1-5'!F16+'1-6'!F16</f>
        <v>8349</v>
      </c>
      <c r="G16" s="139">
        <f>'1-5'!G16+'1-6'!G16</f>
        <v>1182</v>
      </c>
      <c r="H16" s="133">
        <f>'1-5'!H16+'1-6'!H16</f>
        <v>287</v>
      </c>
      <c r="I16" s="139">
        <f>'1-5'!I16+'1-6'!I16</f>
        <v>1733</v>
      </c>
      <c r="J16" s="139">
        <f>'1-5'!J16+'1-6'!J16</f>
        <v>671</v>
      </c>
      <c r="K16" s="139">
        <f>'1-5'!K16+'1-6'!K16</f>
        <v>855</v>
      </c>
      <c r="L16" s="139">
        <f>'1-5'!L16+'1-6'!L16</f>
        <v>936</v>
      </c>
      <c r="M16" s="140">
        <f>'1-5'!M16+'1-6'!M16</f>
        <v>1078</v>
      </c>
    </row>
    <row r="17" spans="1:13" ht="14.25" customHeight="1">
      <c r="A17" s="1695"/>
      <c r="B17" s="59"/>
      <c r="C17" s="75" t="s">
        <v>25</v>
      </c>
      <c r="D17" s="50">
        <f t="shared" si="1"/>
        <v>15316</v>
      </c>
      <c r="E17" s="123">
        <v>19.339255103630983</v>
      </c>
      <c r="F17" s="139">
        <f>'1-5'!F17+'1-6'!F17</f>
        <v>8727</v>
      </c>
      <c r="G17" s="139">
        <f>'1-5'!G17+'1-6'!G17</f>
        <v>1162</v>
      </c>
      <c r="H17" s="133">
        <f>'1-5'!H17+'1-6'!H17</f>
        <v>290</v>
      </c>
      <c r="I17" s="139">
        <f>'1-5'!I17+'1-6'!I17</f>
        <v>1752</v>
      </c>
      <c r="J17" s="139">
        <f>'1-5'!J17+'1-6'!J17</f>
        <v>731</v>
      </c>
      <c r="K17" s="139">
        <f>'1-5'!K17+'1-6'!K17</f>
        <v>886</v>
      </c>
      <c r="L17" s="139">
        <f>'1-5'!L17+'1-6'!L17</f>
        <v>963</v>
      </c>
      <c r="M17" s="140">
        <f>'1-5'!M17+'1-6'!M17</f>
        <v>1095</v>
      </c>
    </row>
    <row r="18" spans="1:13" ht="14.25" customHeight="1">
      <c r="A18" s="1695"/>
      <c r="B18" s="59"/>
      <c r="C18" s="75" t="s">
        <v>26</v>
      </c>
      <c r="D18" s="50">
        <f t="shared" si="1"/>
        <v>15747</v>
      </c>
      <c r="E18" s="123">
        <v>21.34545734761501</v>
      </c>
      <c r="F18" s="139">
        <f>'1-5'!F18+'1-6'!F18</f>
        <v>9090</v>
      </c>
      <c r="G18" s="139">
        <f>'1-5'!G18+'1-6'!G18</f>
        <v>1196</v>
      </c>
      <c r="H18" s="133">
        <f>'1-5'!H18+'1-6'!H18</f>
        <v>305</v>
      </c>
      <c r="I18" s="139">
        <f>'1-5'!I18+'1-6'!I18</f>
        <v>1747</v>
      </c>
      <c r="J18" s="139">
        <f>'1-5'!J18+'1-6'!J18</f>
        <v>700</v>
      </c>
      <c r="K18" s="139">
        <f>'1-5'!K18+'1-6'!K18</f>
        <v>902</v>
      </c>
      <c r="L18" s="139">
        <f>'1-5'!L18+'1-6'!L18</f>
        <v>977</v>
      </c>
      <c r="M18" s="140">
        <f>'1-5'!M18+'1-6'!M18</f>
        <v>1135</v>
      </c>
    </row>
    <row r="19" spans="1:13" ht="14.25" customHeight="1">
      <c r="A19" s="1695"/>
      <c r="B19" s="59"/>
      <c r="C19" s="75" t="s">
        <v>27</v>
      </c>
      <c r="D19" s="50">
        <f t="shared" si="1"/>
        <v>15189</v>
      </c>
      <c r="E19" s="123">
        <v>21.921656766736234</v>
      </c>
      <c r="F19" s="139">
        <f>'1-5'!F19+'1-6'!F19</f>
        <v>8768</v>
      </c>
      <c r="G19" s="139">
        <f>'1-5'!G19+'1-6'!G19</f>
        <v>1182</v>
      </c>
      <c r="H19" s="133">
        <f>'1-5'!H19+'1-6'!H19</f>
        <v>314</v>
      </c>
      <c r="I19" s="139">
        <f>'1-5'!I19+'1-6'!I19</f>
        <v>1694</v>
      </c>
      <c r="J19" s="139">
        <f>'1-5'!J19+'1-6'!J19</f>
        <v>659</v>
      </c>
      <c r="K19" s="139">
        <f>'1-5'!K19+'1-6'!K19</f>
        <v>871</v>
      </c>
      <c r="L19" s="139">
        <f>'1-5'!L19+'1-6'!L19</f>
        <v>921</v>
      </c>
      <c r="M19" s="140">
        <f>'1-5'!M19+'1-6'!M19</f>
        <v>1094</v>
      </c>
    </row>
    <row r="20" spans="1:13" ht="14.25" customHeight="1">
      <c r="A20" s="1695"/>
      <c r="B20" s="59"/>
      <c r="C20" s="75" t="s">
        <v>28</v>
      </c>
      <c r="D20" s="50">
        <f t="shared" si="1"/>
        <v>14500</v>
      </c>
      <c r="E20" s="123">
        <v>23.995211219428768</v>
      </c>
      <c r="F20" s="139">
        <f>'1-5'!F20+'1-6'!F20</f>
        <v>8408</v>
      </c>
      <c r="G20" s="139">
        <f>'1-5'!G20+'1-6'!G20</f>
        <v>1139</v>
      </c>
      <c r="H20" s="133">
        <f>'1-5'!H20+'1-6'!H20</f>
        <v>295</v>
      </c>
      <c r="I20" s="139">
        <f>'1-5'!I20+'1-6'!I20</f>
        <v>1635</v>
      </c>
      <c r="J20" s="139">
        <f>'1-5'!J20+'1-6'!J20</f>
        <v>623</v>
      </c>
      <c r="K20" s="139">
        <f>'1-5'!K20+'1-6'!K20</f>
        <v>831</v>
      </c>
      <c r="L20" s="139">
        <f>'1-5'!L20+'1-6'!L20</f>
        <v>834</v>
      </c>
      <c r="M20" s="140">
        <f>'1-5'!M20+'1-6'!M20</f>
        <v>1030</v>
      </c>
    </row>
    <row r="21" spans="1:13" ht="14.25" customHeight="1">
      <c r="A21" s="1695"/>
      <c r="B21" s="59" t="s">
        <v>29</v>
      </c>
      <c r="C21" s="75" t="s">
        <v>30</v>
      </c>
      <c r="D21" s="50">
        <f t="shared" si="1"/>
        <v>14599</v>
      </c>
      <c r="E21" s="123">
        <v>14.457075656605253</v>
      </c>
      <c r="F21" s="139">
        <f>'1-5'!F21+'1-6'!F21</f>
        <v>8347</v>
      </c>
      <c r="G21" s="139">
        <f>'1-5'!G21+'1-6'!G21</f>
        <v>1137</v>
      </c>
      <c r="H21" s="133">
        <f>'1-5'!H21+'1-6'!H21</f>
        <v>289</v>
      </c>
      <c r="I21" s="139">
        <f>'1-5'!I21+'1-6'!I21</f>
        <v>1686</v>
      </c>
      <c r="J21" s="139">
        <f>'1-5'!J21+'1-6'!J21</f>
        <v>666</v>
      </c>
      <c r="K21" s="139">
        <f>'1-5'!K21+'1-6'!K21</f>
        <v>868</v>
      </c>
      <c r="L21" s="139">
        <f>'1-5'!L21+'1-6'!L21</f>
        <v>847</v>
      </c>
      <c r="M21" s="140">
        <f>'1-5'!M21+'1-6'!M21</f>
        <v>1048</v>
      </c>
    </row>
    <row r="22" spans="1:13" ht="14.25" customHeight="1">
      <c r="A22" s="1695"/>
      <c r="B22" s="59"/>
      <c r="C22" s="75" t="s">
        <v>31</v>
      </c>
      <c r="D22" s="50">
        <f t="shared" si="1"/>
        <v>14854</v>
      </c>
      <c r="E22" s="123">
        <v>12.547355659948478</v>
      </c>
      <c r="F22" s="139">
        <f>'1-5'!F22+'1-6'!F22</f>
        <v>8420</v>
      </c>
      <c r="G22" s="139">
        <f>'1-5'!G22+'1-6'!G22</f>
        <v>1163</v>
      </c>
      <c r="H22" s="133">
        <f>'1-5'!H22+'1-6'!H22</f>
        <v>279</v>
      </c>
      <c r="I22" s="139">
        <f>'1-5'!I22+'1-6'!I22</f>
        <v>1730</v>
      </c>
      <c r="J22" s="139">
        <f>'1-5'!J22+'1-6'!J22</f>
        <v>662</v>
      </c>
      <c r="K22" s="139">
        <f>'1-5'!K22+'1-6'!K22</f>
        <v>868</v>
      </c>
      <c r="L22" s="139">
        <f>'1-5'!L22+'1-6'!L22</f>
        <v>902</v>
      </c>
      <c r="M22" s="140">
        <f>'1-5'!M22+'1-6'!M22</f>
        <v>1109</v>
      </c>
    </row>
    <row r="23" spans="1:13" ht="14.25" customHeight="1" thickBot="1">
      <c r="A23" s="1696"/>
      <c r="B23" s="64"/>
      <c r="C23" s="77" t="s">
        <v>32</v>
      </c>
      <c r="D23" s="51">
        <f>SUM(F23:G23,I23:M23)</f>
        <v>15367</v>
      </c>
      <c r="E23" s="141">
        <v>11.621994624827487</v>
      </c>
      <c r="F23" s="142">
        <f>'1-5'!F23+'1-6'!F23</f>
        <v>8711</v>
      </c>
      <c r="G23" s="142">
        <f>'1-5'!G23+'1-6'!G23</f>
        <v>1215</v>
      </c>
      <c r="H23" s="134">
        <f>'1-5'!H23+'1-6'!H23</f>
        <v>284</v>
      </c>
      <c r="I23" s="142">
        <f>'1-5'!I23+'1-6'!I23</f>
        <v>1842</v>
      </c>
      <c r="J23" s="142">
        <f>'1-5'!J23+'1-6'!J23</f>
        <v>721</v>
      </c>
      <c r="K23" s="142">
        <f>'1-5'!K23+'1-6'!K23</f>
        <v>879</v>
      </c>
      <c r="L23" s="142">
        <f>'1-5'!L23+'1-6'!L23</f>
        <v>848</v>
      </c>
      <c r="M23" s="143">
        <f>'1-5'!M23+'1-6'!M23</f>
        <v>1151</v>
      </c>
    </row>
    <row r="24" spans="1:13" ht="14.25" customHeight="1">
      <c r="A24" s="1703" t="s">
        <v>50</v>
      </c>
      <c r="B24" s="1716" t="s">
        <v>45</v>
      </c>
      <c r="C24" s="1707"/>
      <c r="D24" s="67">
        <v>6509.0833333333339</v>
      </c>
      <c r="E24" s="68">
        <v>-6.4708488498796557</v>
      </c>
      <c r="F24" s="125">
        <v>3309</v>
      </c>
      <c r="G24" s="125">
        <v>564.33333333333337</v>
      </c>
      <c r="H24" s="20">
        <v>173.08333333333334</v>
      </c>
      <c r="I24" s="125">
        <v>866.16666666666663</v>
      </c>
      <c r="J24" s="125">
        <v>377.41666666666669</v>
      </c>
      <c r="K24" s="125">
        <v>396.58333333333331</v>
      </c>
      <c r="L24" s="125">
        <v>404.41666666666669</v>
      </c>
      <c r="M24" s="126">
        <v>591.16666666666663</v>
      </c>
    </row>
    <row r="25" spans="1:13" ht="14.25" customHeight="1">
      <c r="A25" s="1695"/>
      <c r="B25" s="1717" t="s">
        <v>46</v>
      </c>
      <c r="C25" s="1718"/>
      <c r="D25" s="67">
        <v>6135.2499999999991</v>
      </c>
      <c r="E25" s="68">
        <v>-5.7432562188736478</v>
      </c>
      <c r="F25" s="69">
        <v>3129.5</v>
      </c>
      <c r="G25" s="69">
        <v>531.75</v>
      </c>
      <c r="H25" s="23">
        <v>155.5</v>
      </c>
      <c r="I25" s="69">
        <v>782.33333333333337</v>
      </c>
      <c r="J25" s="69">
        <v>352.58333333333331</v>
      </c>
      <c r="K25" s="69">
        <v>367.83333333333331</v>
      </c>
      <c r="L25" s="69">
        <v>376.75</v>
      </c>
      <c r="M25" s="70">
        <v>594.5</v>
      </c>
    </row>
    <row r="26" spans="1:13" ht="14.25" customHeight="1">
      <c r="A26" s="1695"/>
      <c r="B26" s="1717" t="s">
        <v>47</v>
      </c>
      <c r="C26" s="1718"/>
      <c r="D26" s="67">
        <v>5733.666666666667</v>
      </c>
      <c r="E26" s="68">
        <v>-6.5455088763022236</v>
      </c>
      <c r="F26" s="69">
        <v>2928.0833333333335</v>
      </c>
      <c r="G26" s="69">
        <v>501.83333333333331</v>
      </c>
      <c r="H26" s="25">
        <v>146.08333333333334</v>
      </c>
      <c r="I26" s="69">
        <v>717.91666666666663</v>
      </c>
      <c r="J26" s="69">
        <v>313</v>
      </c>
      <c r="K26" s="69">
        <v>331.33333333333331</v>
      </c>
      <c r="L26" s="69">
        <v>383.16666666666669</v>
      </c>
      <c r="M26" s="70">
        <v>558.33333333333337</v>
      </c>
    </row>
    <row r="27" spans="1:13" ht="14.25" customHeight="1">
      <c r="A27" s="1695"/>
      <c r="B27" s="1719" t="s">
        <v>48</v>
      </c>
      <c r="C27" s="1720"/>
      <c r="D27" s="67">
        <v>5757.3333333333339</v>
      </c>
      <c r="E27" s="68">
        <v>0.41276669961049306</v>
      </c>
      <c r="F27" s="69">
        <v>3001.8333333333335</v>
      </c>
      <c r="G27" s="69">
        <v>467.5</v>
      </c>
      <c r="H27" s="25">
        <v>136</v>
      </c>
      <c r="I27" s="69">
        <v>683.25</v>
      </c>
      <c r="J27" s="69">
        <v>306.75</v>
      </c>
      <c r="K27" s="69">
        <v>343.41666666666669</v>
      </c>
      <c r="L27" s="69">
        <v>414</v>
      </c>
      <c r="M27" s="70">
        <v>540.58333333333337</v>
      </c>
    </row>
    <row r="28" spans="1:13" ht="14.25" customHeight="1">
      <c r="A28" s="1695"/>
      <c r="B28" s="1717" t="s">
        <v>49</v>
      </c>
      <c r="C28" s="1718"/>
      <c r="D28" s="71">
        <f>SUM(F28:G28,I28:M28)</f>
        <v>6714.1666666666679</v>
      </c>
      <c r="E28" s="72">
        <f>IF(ISERROR((D28-D27)/D27*100),"―",(D28-D27)/D27*100)</f>
        <v>16.619383974062075</v>
      </c>
      <c r="F28" s="73">
        <f>SUM(F29:F40)/12</f>
        <v>3712.3333333333335</v>
      </c>
      <c r="G28" s="73">
        <f t="shared" ref="G28:M28" si="2">SUM(G29:G40)/12</f>
        <v>551.25</v>
      </c>
      <c r="H28" s="30">
        <f t="shared" si="2"/>
        <v>151.16666666666666</v>
      </c>
      <c r="I28" s="73">
        <f t="shared" si="2"/>
        <v>746.41666666666663</v>
      </c>
      <c r="J28" s="73">
        <f t="shared" si="2"/>
        <v>330</v>
      </c>
      <c r="K28" s="73">
        <f t="shared" si="2"/>
        <v>390.33333333333331</v>
      </c>
      <c r="L28" s="73">
        <f t="shared" si="2"/>
        <v>448.91666666666669</v>
      </c>
      <c r="M28" s="74">
        <f t="shared" si="2"/>
        <v>534.91666666666663</v>
      </c>
    </row>
    <row r="29" spans="1:13" ht="14.25" customHeight="1">
      <c r="A29" s="1695"/>
      <c r="B29" s="59" t="s">
        <v>19</v>
      </c>
      <c r="C29" s="75" t="s">
        <v>20</v>
      </c>
      <c r="D29" s="50">
        <f>SUM(F29:G29,I29:M29)</f>
        <v>6635</v>
      </c>
      <c r="E29" s="123">
        <v>12.936170212765957</v>
      </c>
      <c r="F29" s="139">
        <f>'1-5'!F29+'1-6'!F29</f>
        <v>3502</v>
      </c>
      <c r="G29" s="139">
        <f>'1-5'!G29+'1-6'!G29</f>
        <v>578</v>
      </c>
      <c r="H29" s="36">
        <f>'1-5'!H29+'1-6'!H29</f>
        <v>168</v>
      </c>
      <c r="I29" s="139">
        <f>'1-5'!I29+'1-6'!I29</f>
        <v>741</v>
      </c>
      <c r="J29" s="139">
        <f>'1-5'!J29+'1-6'!J29</f>
        <v>343</v>
      </c>
      <c r="K29" s="139">
        <f>'1-5'!K29+'1-6'!K29</f>
        <v>387</v>
      </c>
      <c r="L29" s="139">
        <f>'1-5'!L29+'1-6'!L29</f>
        <v>468</v>
      </c>
      <c r="M29" s="140">
        <f>'1-5'!M29+'1-6'!M29</f>
        <v>616</v>
      </c>
    </row>
    <row r="30" spans="1:13" ht="14.25" customHeight="1">
      <c r="A30" s="1695"/>
      <c r="B30" s="59"/>
      <c r="C30" s="75" t="s">
        <v>21</v>
      </c>
      <c r="D30" s="50">
        <f>SUM(F30:G30,I30:M30)</f>
        <v>6597</v>
      </c>
      <c r="E30" s="123">
        <v>11.832513985421258</v>
      </c>
      <c r="F30" s="139">
        <f>'1-5'!F30+'1-6'!F30</f>
        <v>3486</v>
      </c>
      <c r="G30" s="139">
        <f>'1-5'!G30+'1-6'!G30</f>
        <v>573</v>
      </c>
      <c r="H30" s="36">
        <f>'1-5'!H30+'1-6'!H30</f>
        <v>170</v>
      </c>
      <c r="I30" s="139">
        <f>'1-5'!I30+'1-6'!I30</f>
        <v>725</v>
      </c>
      <c r="J30" s="139">
        <f>'1-5'!J30+'1-6'!J30</f>
        <v>343</v>
      </c>
      <c r="K30" s="139">
        <f>'1-5'!K30+'1-6'!K30</f>
        <v>394</v>
      </c>
      <c r="L30" s="139">
        <f>'1-5'!L30+'1-6'!L30</f>
        <v>467</v>
      </c>
      <c r="M30" s="140">
        <f>'1-5'!M30+'1-6'!M30</f>
        <v>609</v>
      </c>
    </row>
    <row r="31" spans="1:13" ht="14.25" customHeight="1">
      <c r="A31" s="1695"/>
      <c r="B31" s="59"/>
      <c r="C31" s="75" t="s">
        <v>22</v>
      </c>
      <c r="D31" s="50">
        <f t="shared" ref="D31:D39" si="3">SUM(F31:G31,I31:M31)</f>
        <v>6569</v>
      </c>
      <c r="E31" s="123">
        <v>14.842657342657342</v>
      </c>
      <c r="F31" s="139">
        <f>'1-5'!F31+'1-6'!F31</f>
        <v>3580</v>
      </c>
      <c r="G31" s="139">
        <f>'1-5'!G31+'1-6'!G31</f>
        <v>551</v>
      </c>
      <c r="H31" s="36">
        <f>'1-5'!H31+'1-6'!H31</f>
        <v>149</v>
      </c>
      <c r="I31" s="139">
        <f>'1-5'!I31+'1-6'!I31</f>
        <v>719</v>
      </c>
      <c r="J31" s="139">
        <f>'1-5'!J31+'1-6'!J31</f>
        <v>306</v>
      </c>
      <c r="K31" s="139">
        <f>'1-5'!K31+'1-6'!K31</f>
        <v>389</v>
      </c>
      <c r="L31" s="139">
        <f>'1-5'!L31+'1-6'!L31</f>
        <v>444</v>
      </c>
      <c r="M31" s="140">
        <f>'1-5'!M31+'1-6'!M31</f>
        <v>580</v>
      </c>
    </row>
    <row r="32" spans="1:13" ht="14.25" customHeight="1">
      <c r="A32" s="1695"/>
      <c r="B32" s="59"/>
      <c r="C32" s="75" t="s">
        <v>23</v>
      </c>
      <c r="D32" s="50">
        <f t="shared" si="3"/>
        <v>6614</v>
      </c>
      <c r="E32" s="123">
        <v>14.587664587664587</v>
      </c>
      <c r="F32" s="139">
        <f>'1-5'!F32+'1-6'!F32</f>
        <v>3588</v>
      </c>
      <c r="G32" s="139">
        <f>'1-5'!G32+'1-6'!G32</f>
        <v>547</v>
      </c>
      <c r="H32" s="36">
        <f>'1-5'!H32+'1-6'!H32</f>
        <v>152</v>
      </c>
      <c r="I32" s="139">
        <f>'1-5'!I32+'1-6'!I32</f>
        <v>740</v>
      </c>
      <c r="J32" s="139">
        <f>'1-5'!J32+'1-6'!J32</f>
        <v>327</v>
      </c>
      <c r="K32" s="139">
        <f>'1-5'!K32+'1-6'!K32</f>
        <v>399</v>
      </c>
      <c r="L32" s="139">
        <f>'1-5'!L32+'1-6'!L32</f>
        <v>446</v>
      </c>
      <c r="M32" s="140">
        <f>'1-5'!M32+'1-6'!M32</f>
        <v>567</v>
      </c>
    </row>
    <row r="33" spans="1:13" ht="14.25" customHeight="1">
      <c r="A33" s="1695"/>
      <c r="B33" s="59"/>
      <c r="C33" s="75" t="s">
        <v>24</v>
      </c>
      <c r="D33" s="50">
        <f t="shared" si="3"/>
        <v>6672</v>
      </c>
      <c r="E33" s="123">
        <v>18.571174693442334</v>
      </c>
      <c r="F33" s="139">
        <f>'1-5'!F33+'1-6'!F33</f>
        <v>3695</v>
      </c>
      <c r="G33" s="139">
        <f>'1-5'!G33+'1-6'!G33</f>
        <v>548</v>
      </c>
      <c r="H33" s="36">
        <f>'1-5'!H33+'1-6'!H33</f>
        <v>147</v>
      </c>
      <c r="I33" s="139">
        <f>'1-5'!I33+'1-6'!I33</f>
        <v>760</v>
      </c>
      <c r="J33" s="139">
        <f>'1-5'!J33+'1-6'!J33</f>
        <v>314</v>
      </c>
      <c r="K33" s="139">
        <f>'1-5'!K33+'1-6'!K33</f>
        <v>393</v>
      </c>
      <c r="L33" s="139">
        <f>'1-5'!L33+'1-6'!L33</f>
        <v>450</v>
      </c>
      <c r="M33" s="140">
        <f>'1-5'!M33+'1-6'!M33</f>
        <v>512</v>
      </c>
    </row>
    <row r="34" spans="1:13" ht="14.25" customHeight="1">
      <c r="A34" s="1695"/>
      <c r="B34" s="59"/>
      <c r="C34" s="75" t="s">
        <v>25</v>
      </c>
      <c r="D34" s="50">
        <f t="shared" si="3"/>
        <v>6855</v>
      </c>
      <c r="E34" s="123">
        <v>22.367011781506605</v>
      </c>
      <c r="F34" s="139">
        <f>'1-5'!F34+'1-6'!F34</f>
        <v>3820</v>
      </c>
      <c r="G34" s="139">
        <f>'1-5'!G34+'1-6'!G34</f>
        <v>539</v>
      </c>
      <c r="H34" s="36">
        <f>'1-5'!H34+'1-6'!H34</f>
        <v>149</v>
      </c>
      <c r="I34" s="139">
        <f>'1-5'!I34+'1-6'!I34</f>
        <v>762</v>
      </c>
      <c r="J34" s="139">
        <f>'1-5'!J34+'1-6'!J34</f>
        <v>350</v>
      </c>
      <c r="K34" s="139">
        <f>'1-5'!K34+'1-6'!K34</f>
        <v>406</v>
      </c>
      <c r="L34" s="139">
        <f>'1-5'!L34+'1-6'!L34</f>
        <v>465</v>
      </c>
      <c r="M34" s="140">
        <f>'1-5'!M34+'1-6'!M34</f>
        <v>513</v>
      </c>
    </row>
    <row r="35" spans="1:13" ht="14.25" customHeight="1">
      <c r="A35" s="1695"/>
      <c r="B35" s="59"/>
      <c r="C35" s="75" t="s">
        <v>26</v>
      </c>
      <c r="D35" s="50">
        <f t="shared" si="3"/>
        <v>7058</v>
      </c>
      <c r="E35" s="123">
        <v>23.133286810886254</v>
      </c>
      <c r="F35" s="139">
        <f>'1-5'!F35+'1-6'!F35</f>
        <v>3993</v>
      </c>
      <c r="G35" s="139">
        <f>'1-5'!G35+'1-6'!G35</f>
        <v>550</v>
      </c>
      <c r="H35" s="36">
        <f>'1-5'!H35+'1-6'!H35</f>
        <v>151</v>
      </c>
      <c r="I35" s="139">
        <f>'1-5'!I35+'1-6'!I35</f>
        <v>765</v>
      </c>
      <c r="J35" s="139">
        <f>'1-5'!J35+'1-6'!J35</f>
        <v>345</v>
      </c>
      <c r="K35" s="139">
        <f>'1-5'!K35+'1-6'!K35</f>
        <v>402</v>
      </c>
      <c r="L35" s="139">
        <f>'1-5'!L35+'1-6'!L35</f>
        <v>485</v>
      </c>
      <c r="M35" s="140">
        <f>'1-5'!M35+'1-6'!M35</f>
        <v>518</v>
      </c>
    </row>
    <row r="36" spans="1:13" ht="14.25" customHeight="1">
      <c r="A36" s="1695"/>
      <c r="B36" s="59"/>
      <c r="C36" s="75" t="s">
        <v>27</v>
      </c>
      <c r="D36" s="50">
        <f t="shared" si="3"/>
        <v>6880</v>
      </c>
      <c r="E36" s="123">
        <v>24.165313120375384</v>
      </c>
      <c r="F36" s="139">
        <f>'1-5'!F36+'1-6'!F36</f>
        <v>3922</v>
      </c>
      <c r="G36" s="139">
        <f>'1-5'!G36+'1-6'!G36</f>
        <v>554</v>
      </c>
      <c r="H36" s="36">
        <f>'1-5'!H36+'1-6'!H36</f>
        <v>151</v>
      </c>
      <c r="I36" s="139">
        <f>'1-5'!I36+'1-6'!I36</f>
        <v>730</v>
      </c>
      <c r="J36" s="139">
        <f>'1-5'!J36+'1-6'!J36</f>
        <v>333</v>
      </c>
      <c r="K36" s="139">
        <f>'1-5'!K36+'1-6'!K36</f>
        <v>386</v>
      </c>
      <c r="L36" s="139">
        <f>'1-5'!L36+'1-6'!L36</f>
        <v>461</v>
      </c>
      <c r="M36" s="140">
        <f>'1-5'!M36+'1-6'!M36</f>
        <v>494</v>
      </c>
    </row>
    <row r="37" spans="1:13" ht="14.25" customHeight="1">
      <c r="A37" s="1695"/>
      <c r="B37" s="59"/>
      <c r="C37" s="75" t="s">
        <v>28</v>
      </c>
      <c r="D37" s="50">
        <f t="shared" si="3"/>
        <v>6578</v>
      </c>
      <c r="E37" s="123">
        <v>23.856147618151009</v>
      </c>
      <c r="F37" s="139">
        <f>'1-5'!F37+'1-6'!F37</f>
        <v>3754</v>
      </c>
      <c r="G37" s="139">
        <f>'1-5'!G37+'1-6'!G37</f>
        <v>527</v>
      </c>
      <c r="H37" s="36">
        <f>'1-5'!H37+'1-6'!H37</f>
        <v>149</v>
      </c>
      <c r="I37" s="139">
        <f>'1-5'!I37+'1-6'!I37</f>
        <v>725</v>
      </c>
      <c r="J37" s="139">
        <f>'1-5'!J37+'1-6'!J37</f>
        <v>305</v>
      </c>
      <c r="K37" s="139">
        <f>'1-5'!K37+'1-6'!K37</f>
        <v>373</v>
      </c>
      <c r="L37" s="139">
        <f>'1-5'!L37+'1-6'!L37</f>
        <v>415</v>
      </c>
      <c r="M37" s="140">
        <f>'1-5'!M37+'1-6'!M37</f>
        <v>479</v>
      </c>
    </row>
    <row r="38" spans="1:13" ht="14.25" customHeight="1">
      <c r="A38" s="1695"/>
      <c r="B38" s="59" t="s">
        <v>29</v>
      </c>
      <c r="C38" s="75" t="s">
        <v>30</v>
      </c>
      <c r="D38" s="50">
        <f t="shared" si="3"/>
        <v>6577</v>
      </c>
      <c r="E38" s="123">
        <v>14.045430899947981</v>
      </c>
      <c r="F38" s="139">
        <f>'1-5'!F38+'1-6'!F38</f>
        <v>3693</v>
      </c>
      <c r="G38" s="139">
        <f>'1-5'!G38+'1-6'!G38</f>
        <v>532</v>
      </c>
      <c r="H38" s="36">
        <f>'1-5'!H38+'1-6'!H38</f>
        <v>148</v>
      </c>
      <c r="I38" s="139">
        <f>'1-5'!I38+'1-6'!I38</f>
        <v>734</v>
      </c>
      <c r="J38" s="139">
        <f>'1-5'!J38+'1-6'!J38</f>
        <v>328</v>
      </c>
      <c r="K38" s="139">
        <f>'1-5'!K38+'1-6'!K38</f>
        <v>384</v>
      </c>
      <c r="L38" s="139">
        <f>'1-5'!L38+'1-6'!L38</f>
        <v>421</v>
      </c>
      <c r="M38" s="140">
        <f>'1-5'!M38+'1-6'!M38</f>
        <v>485</v>
      </c>
    </row>
    <row r="39" spans="1:13" ht="14.25" customHeight="1">
      <c r="A39" s="1695"/>
      <c r="B39" s="59"/>
      <c r="C39" s="75" t="s">
        <v>31</v>
      </c>
      <c r="D39" s="50">
        <f t="shared" si="3"/>
        <v>6669</v>
      </c>
      <c r="E39" s="123">
        <v>11.895973154362416</v>
      </c>
      <c r="F39" s="139">
        <f>'1-5'!F39+'1-6'!F39</f>
        <v>3690</v>
      </c>
      <c r="G39" s="139">
        <f>'1-5'!G39+'1-6'!G39</f>
        <v>547</v>
      </c>
      <c r="H39" s="36">
        <f>'1-5'!H39+'1-6'!H39</f>
        <v>141</v>
      </c>
      <c r="I39" s="139">
        <f>'1-5'!I39+'1-6'!I39</f>
        <v>759</v>
      </c>
      <c r="J39" s="139">
        <f>'1-5'!J39+'1-6'!J39</f>
        <v>322</v>
      </c>
      <c r="K39" s="139">
        <f>'1-5'!K39+'1-6'!K39</f>
        <v>378</v>
      </c>
      <c r="L39" s="139">
        <f>'1-5'!L39+'1-6'!L39</f>
        <v>456</v>
      </c>
      <c r="M39" s="140">
        <f>'1-5'!M39+'1-6'!M39</f>
        <v>517</v>
      </c>
    </row>
    <row r="40" spans="1:13" ht="14.25" customHeight="1" thickBot="1">
      <c r="A40" s="1696"/>
      <c r="B40" s="64"/>
      <c r="C40" s="77" t="s">
        <v>32</v>
      </c>
      <c r="D40" s="51">
        <f>SUM(F40:G40,I40:M40)</f>
        <v>6866</v>
      </c>
      <c r="E40" s="141">
        <v>9.2964024196115886</v>
      </c>
      <c r="F40" s="142">
        <f>'1-5'!F40+'1-6'!F40</f>
        <v>3825</v>
      </c>
      <c r="G40" s="142">
        <f>'1-5'!G40+'1-6'!G40</f>
        <v>569</v>
      </c>
      <c r="H40" s="43">
        <f>'1-5'!H40+'1-6'!H40</f>
        <v>139</v>
      </c>
      <c r="I40" s="142">
        <f>'1-5'!I40+'1-6'!I40</f>
        <v>797</v>
      </c>
      <c r="J40" s="142">
        <f>'1-5'!J40+'1-6'!J40</f>
        <v>344</v>
      </c>
      <c r="K40" s="142">
        <f>'1-5'!K40+'1-6'!K40</f>
        <v>393</v>
      </c>
      <c r="L40" s="142">
        <f>'1-5'!L40+'1-6'!L40</f>
        <v>409</v>
      </c>
      <c r="M40" s="143">
        <f>'1-5'!M40+'1-6'!M40</f>
        <v>529</v>
      </c>
    </row>
    <row r="41" spans="1:13" ht="14.25" customHeight="1">
      <c r="A41" s="1703" t="s">
        <v>34</v>
      </c>
      <c r="B41" s="1716" t="s">
        <v>45</v>
      </c>
      <c r="C41" s="1707"/>
      <c r="D41" s="67">
        <v>13922.416666666666</v>
      </c>
      <c r="E41" s="68">
        <v>-4.2721673112734608</v>
      </c>
      <c r="F41" s="125">
        <v>7096.166666666667</v>
      </c>
      <c r="G41" s="125">
        <v>1164.0833333333333</v>
      </c>
      <c r="H41" s="20">
        <v>328.16666666666669</v>
      </c>
      <c r="I41" s="125">
        <v>1947.5833333333333</v>
      </c>
      <c r="J41" s="125">
        <v>807.41666666666663</v>
      </c>
      <c r="K41" s="125">
        <v>841.58333333333337</v>
      </c>
      <c r="L41" s="125">
        <v>807.91666666666663</v>
      </c>
      <c r="M41" s="126">
        <v>1257.6666666666667</v>
      </c>
    </row>
    <row r="42" spans="1:13" ht="14.25" customHeight="1">
      <c r="A42" s="1695"/>
      <c r="B42" s="1717" t="s">
        <v>46</v>
      </c>
      <c r="C42" s="1718"/>
      <c r="D42" s="67">
        <v>13285</v>
      </c>
      <c r="E42" s="68">
        <v>-4.5783478682460501</v>
      </c>
      <c r="F42" s="69">
        <v>6776.416666666667</v>
      </c>
      <c r="G42" s="69">
        <v>1108.0833333333333</v>
      </c>
      <c r="H42" s="23">
        <v>313.75</v>
      </c>
      <c r="I42" s="69">
        <v>1774.6666666666667</v>
      </c>
      <c r="J42" s="69">
        <v>773.5</v>
      </c>
      <c r="K42" s="69">
        <v>856.08333333333337</v>
      </c>
      <c r="L42" s="69">
        <v>771.5</v>
      </c>
      <c r="M42" s="70">
        <v>1224.75</v>
      </c>
    </row>
    <row r="43" spans="1:13" ht="14.25" customHeight="1">
      <c r="A43" s="1695"/>
      <c r="B43" s="1717" t="s">
        <v>47</v>
      </c>
      <c r="C43" s="1718"/>
      <c r="D43" s="67">
        <v>12797.333333333334</v>
      </c>
      <c r="E43" s="68">
        <v>-3.6708066741939485</v>
      </c>
      <c r="F43" s="69">
        <v>6675.916666666667</v>
      </c>
      <c r="G43" s="69">
        <v>1058.75</v>
      </c>
      <c r="H43" s="25">
        <v>299.33333333333331</v>
      </c>
      <c r="I43" s="69">
        <v>1633.0833333333333</v>
      </c>
      <c r="J43" s="69">
        <v>686.33333333333337</v>
      </c>
      <c r="K43" s="69">
        <v>786.5</v>
      </c>
      <c r="L43" s="69">
        <v>790.66666666666663</v>
      </c>
      <c r="M43" s="70">
        <v>1166.0833333333333</v>
      </c>
    </row>
    <row r="44" spans="1:13" ht="14.25" customHeight="1">
      <c r="A44" s="1695"/>
      <c r="B44" s="1719" t="s">
        <v>48</v>
      </c>
      <c r="C44" s="1720"/>
      <c r="D44" s="67">
        <v>12892.249999999998</v>
      </c>
      <c r="E44" s="68">
        <v>0.7416909772869158</v>
      </c>
      <c r="F44" s="69">
        <v>6895.333333333333</v>
      </c>
      <c r="G44" s="69">
        <v>1016.6666666666666</v>
      </c>
      <c r="H44" s="25">
        <v>271.08333333333331</v>
      </c>
      <c r="I44" s="69">
        <v>1560.4166666666667</v>
      </c>
      <c r="J44" s="69">
        <v>666.66666666666663</v>
      </c>
      <c r="K44" s="69">
        <v>803</v>
      </c>
      <c r="L44" s="69">
        <v>836.25</v>
      </c>
      <c r="M44" s="70">
        <v>1113.9166666666667</v>
      </c>
    </row>
    <row r="45" spans="1:13" ht="14.25" customHeight="1">
      <c r="A45" s="1695"/>
      <c r="B45" s="1717" t="s">
        <v>49</v>
      </c>
      <c r="C45" s="1718"/>
      <c r="D45" s="71">
        <f>SUM(F45:G45,I45:M45)</f>
        <v>14747.083333333332</v>
      </c>
      <c r="E45" s="72">
        <f>IF(ISERROR((D45-D44)/D44*100),"―",(D45-D44)/D44*100)</f>
        <v>14.387196442307076</v>
      </c>
      <c r="F45" s="73">
        <f>SUM(F46:F57)/12</f>
        <v>8301.1666666666661</v>
      </c>
      <c r="G45" s="73">
        <f t="shared" ref="G45:M45" si="4">SUM(G46:G57)/12</f>
        <v>1177</v>
      </c>
      <c r="H45" s="30">
        <f t="shared" si="4"/>
        <v>290.66666666666669</v>
      </c>
      <c r="I45" s="73">
        <f t="shared" si="4"/>
        <v>1722.0833333333333</v>
      </c>
      <c r="J45" s="73">
        <f t="shared" si="4"/>
        <v>675.91666666666663</v>
      </c>
      <c r="K45" s="73">
        <f t="shared" si="4"/>
        <v>861.41666666666663</v>
      </c>
      <c r="L45" s="73">
        <f t="shared" si="4"/>
        <v>898.08333333333337</v>
      </c>
      <c r="M45" s="74">
        <f t="shared" si="4"/>
        <v>1111.4166666666667</v>
      </c>
    </row>
    <row r="46" spans="1:13" ht="14.25" customHeight="1">
      <c r="A46" s="1695"/>
      <c r="B46" s="59" t="s">
        <v>19</v>
      </c>
      <c r="C46" s="75" t="s">
        <v>20</v>
      </c>
      <c r="D46" s="50">
        <f>SUM(F46:G46,I46:M46)</f>
        <v>14129</v>
      </c>
      <c r="E46" s="123">
        <v>6.8516977992891182</v>
      </c>
      <c r="F46" s="139">
        <f>'1-5'!F46+'1-6'!F46</f>
        <v>7514</v>
      </c>
      <c r="G46" s="139">
        <f>'1-5'!G46+'1-6'!G46</f>
        <v>1227</v>
      </c>
      <c r="H46" s="36">
        <f>'1-5'!H46+'1-6'!H46</f>
        <v>309</v>
      </c>
      <c r="I46" s="139">
        <f>'1-5'!I46+'1-6'!I46</f>
        <v>1740</v>
      </c>
      <c r="J46" s="139">
        <f>'1-5'!J46+'1-6'!J46</f>
        <v>694</v>
      </c>
      <c r="K46" s="139">
        <f>'1-5'!K46+'1-6'!K46</f>
        <v>840</v>
      </c>
      <c r="L46" s="139">
        <f>'1-5'!L46+'1-6'!L46</f>
        <v>896</v>
      </c>
      <c r="M46" s="140">
        <f>'1-5'!M46+'1-6'!M46</f>
        <v>1218</v>
      </c>
    </row>
    <row r="47" spans="1:13" ht="14.25" customHeight="1">
      <c r="A47" s="1695"/>
      <c r="B47" s="59"/>
      <c r="C47" s="75" t="s">
        <v>21</v>
      </c>
      <c r="D47" s="50">
        <f>SUM(F47:G47,I47:M47)</f>
        <v>14049</v>
      </c>
      <c r="E47" s="123">
        <v>5.8544303797468356</v>
      </c>
      <c r="F47" s="139">
        <f>'1-5'!F47+'1-6'!F47</f>
        <v>7565</v>
      </c>
      <c r="G47" s="139">
        <f>'1-5'!G47+'1-6'!G47</f>
        <v>1194</v>
      </c>
      <c r="H47" s="36">
        <f>'1-5'!H47+'1-6'!H47</f>
        <v>290</v>
      </c>
      <c r="I47" s="139">
        <f>'1-5'!I47+'1-6'!I47</f>
        <v>1687</v>
      </c>
      <c r="J47" s="139">
        <f>'1-5'!J47+'1-6'!J47</f>
        <v>685</v>
      </c>
      <c r="K47" s="139">
        <f>'1-5'!K47+'1-6'!K47</f>
        <v>843</v>
      </c>
      <c r="L47" s="139">
        <f>'1-5'!L47+'1-6'!L47</f>
        <v>901</v>
      </c>
      <c r="M47" s="140">
        <f>'1-5'!M47+'1-6'!M47</f>
        <v>1174</v>
      </c>
    </row>
    <row r="48" spans="1:13" ht="14.25" customHeight="1">
      <c r="A48" s="1695"/>
      <c r="B48" s="59"/>
      <c r="C48" s="75" t="s">
        <v>22</v>
      </c>
      <c r="D48" s="50">
        <f t="shared" ref="D48:D56" si="5">SUM(F48:G48,I48:M48)</f>
        <v>14315</v>
      </c>
      <c r="E48" s="123">
        <v>9.7355308547336143</v>
      </c>
      <c r="F48" s="139">
        <f>'1-5'!F48+'1-6'!F48</f>
        <v>7906</v>
      </c>
      <c r="G48" s="139">
        <f>'1-5'!G48+'1-6'!G48</f>
        <v>1156</v>
      </c>
      <c r="H48" s="36">
        <f>'1-5'!H48+'1-6'!H48</f>
        <v>269</v>
      </c>
      <c r="I48" s="139">
        <f>'1-5'!I48+'1-6'!I48</f>
        <v>1751</v>
      </c>
      <c r="J48" s="139">
        <f>'1-5'!J48+'1-6'!J48</f>
        <v>656</v>
      </c>
      <c r="K48" s="139">
        <f>'1-5'!K48+'1-6'!K48</f>
        <v>845</v>
      </c>
      <c r="L48" s="139">
        <f>'1-5'!L48+'1-6'!L48</f>
        <v>891</v>
      </c>
      <c r="M48" s="140">
        <f>'1-5'!M48+'1-6'!M48</f>
        <v>1110</v>
      </c>
    </row>
    <row r="49" spans="1:13" ht="14.25" customHeight="1">
      <c r="A49" s="1695"/>
      <c r="B49" s="59"/>
      <c r="C49" s="75" t="s">
        <v>23</v>
      </c>
      <c r="D49" s="50">
        <f t="shared" si="5"/>
        <v>14443</v>
      </c>
      <c r="E49" s="123">
        <v>10.682810943367308</v>
      </c>
      <c r="F49" s="139">
        <f>'1-5'!F49+'1-6'!F49</f>
        <v>7965</v>
      </c>
      <c r="G49" s="139">
        <f>'1-5'!G49+'1-6'!G49</f>
        <v>1182</v>
      </c>
      <c r="H49" s="36">
        <f>'1-5'!H49+'1-6'!H49</f>
        <v>287</v>
      </c>
      <c r="I49" s="139">
        <f>'1-5'!I49+'1-6'!I49</f>
        <v>1732</v>
      </c>
      <c r="J49" s="139">
        <f>'1-5'!J49+'1-6'!J49</f>
        <v>670</v>
      </c>
      <c r="K49" s="139">
        <f>'1-5'!K49+'1-6'!K49</f>
        <v>884</v>
      </c>
      <c r="L49" s="139">
        <f>'1-5'!L49+'1-6'!L49</f>
        <v>894</v>
      </c>
      <c r="M49" s="140">
        <f>'1-5'!M49+'1-6'!M49</f>
        <v>1116</v>
      </c>
    </row>
    <row r="50" spans="1:13" ht="14.25" customHeight="1">
      <c r="A50" s="1695"/>
      <c r="B50" s="59"/>
      <c r="C50" s="75" t="s">
        <v>24</v>
      </c>
      <c r="D50" s="50">
        <f t="shared" si="5"/>
        <v>14750</v>
      </c>
      <c r="E50" s="123">
        <v>15.904447587615905</v>
      </c>
      <c r="F50" s="139">
        <f>'1-5'!F50+'1-6'!F50</f>
        <v>8327</v>
      </c>
      <c r="G50" s="139">
        <f>'1-5'!G50+'1-6'!G50</f>
        <v>1180</v>
      </c>
      <c r="H50" s="36">
        <f>'1-5'!H50+'1-6'!H50</f>
        <v>285</v>
      </c>
      <c r="I50" s="139">
        <f>'1-5'!I50+'1-6'!I50</f>
        <v>1721</v>
      </c>
      <c r="J50" s="139">
        <f>'1-5'!J50+'1-6'!J50</f>
        <v>665</v>
      </c>
      <c r="K50" s="139">
        <f>'1-5'!K50+'1-6'!K50</f>
        <v>850</v>
      </c>
      <c r="L50" s="139">
        <f>'1-5'!L50+'1-6'!L50</f>
        <v>933</v>
      </c>
      <c r="M50" s="140">
        <f>'1-5'!M50+'1-6'!M50</f>
        <v>1074</v>
      </c>
    </row>
    <row r="51" spans="1:13" ht="14.25" customHeight="1">
      <c r="A51" s="1695"/>
      <c r="B51" s="59"/>
      <c r="C51" s="75" t="s">
        <v>25</v>
      </c>
      <c r="D51" s="50">
        <f t="shared" si="5"/>
        <v>15260</v>
      </c>
      <c r="E51" s="123">
        <v>19.25601750547046</v>
      </c>
      <c r="F51" s="139">
        <f>'1-5'!F51+'1-6'!F51</f>
        <v>8700</v>
      </c>
      <c r="G51" s="139">
        <f>'1-5'!G51+'1-6'!G51</f>
        <v>1160</v>
      </c>
      <c r="H51" s="36">
        <f>'1-5'!H51+'1-6'!H51</f>
        <v>288</v>
      </c>
      <c r="I51" s="139">
        <f>'1-5'!I51+'1-6'!I51</f>
        <v>1742</v>
      </c>
      <c r="J51" s="139">
        <f>'1-5'!J51+'1-6'!J51</f>
        <v>727</v>
      </c>
      <c r="K51" s="139">
        <f>'1-5'!K51+'1-6'!K51</f>
        <v>880</v>
      </c>
      <c r="L51" s="139">
        <f>'1-5'!L51+'1-6'!L51</f>
        <v>959</v>
      </c>
      <c r="M51" s="140">
        <f>'1-5'!M51+'1-6'!M51</f>
        <v>1092</v>
      </c>
    </row>
    <row r="52" spans="1:13" ht="14.25" customHeight="1">
      <c r="A52" s="1695"/>
      <c r="B52" s="59"/>
      <c r="C52" s="75" t="s">
        <v>26</v>
      </c>
      <c r="D52" s="50">
        <f t="shared" si="5"/>
        <v>15699</v>
      </c>
      <c r="E52" s="123">
        <v>21.396535725332509</v>
      </c>
      <c r="F52" s="139">
        <f>'1-5'!F52+'1-6'!F52</f>
        <v>9064</v>
      </c>
      <c r="G52" s="139">
        <f>'1-5'!G52+'1-6'!G52</f>
        <v>1195</v>
      </c>
      <c r="H52" s="36">
        <f>'1-5'!H52+'1-6'!H52</f>
        <v>304</v>
      </c>
      <c r="I52" s="139">
        <f>'1-5'!I52+'1-6'!I52</f>
        <v>1739</v>
      </c>
      <c r="J52" s="139">
        <f>'1-5'!J52+'1-6'!J52</f>
        <v>697</v>
      </c>
      <c r="K52" s="139">
        <f>'1-5'!K52+'1-6'!K52</f>
        <v>898</v>
      </c>
      <c r="L52" s="139">
        <f>'1-5'!L52+'1-6'!L52</f>
        <v>973</v>
      </c>
      <c r="M52" s="140">
        <f>'1-5'!M52+'1-6'!M52</f>
        <v>1133</v>
      </c>
    </row>
    <row r="53" spans="1:13" ht="14.25" customHeight="1">
      <c r="A53" s="1695"/>
      <c r="B53" s="59"/>
      <c r="C53" s="75" t="s">
        <v>27</v>
      </c>
      <c r="D53" s="50">
        <f t="shared" si="5"/>
        <v>15150</v>
      </c>
      <c r="E53" s="123">
        <v>21.990498429825266</v>
      </c>
      <c r="F53" s="139">
        <f>'1-5'!F53+'1-6'!F53</f>
        <v>8749</v>
      </c>
      <c r="G53" s="139">
        <f>'1-5'!G53+'1-6'!G53</f>
        <v>1181</v>
      </c>
      <c r="H53" s="36">
        <f>'1-5'!H53+'1-6'!H53</f>
        <v>313</v>
      </c>
      <c r="I53" s="139">
        <f>'1-5'!I53+'1-6'!I53</f>
        <v>1688</v>
      </c>
      <c r="J53" s="139">
        <f>'1-5'!J53+'1-6'!J53</f>
        <v>656</v>
      </c>
      <c r="K53" s="139">
        <f>'1-5'!K53+'1-6'!K53</f>
        <v>866</v>
      </c>
      <c r="L53" s="139">
        <f>'1-5'!L53+'1-6'!L53</f>
        <v>917</v>
      </c>
      <c r="M53" s="140">
        <f>'1-5'!M53+'1-6'!M53</f>
        <v>1093</v>
      </c>
    </row>
    <row r="54" spans="1:13" ht="14.25" customHeight="1">
      <c r="A54" s="1695"/>
      <c r="B54" s="59"/>
      <c r="C54" s="75" t="s">
        <v>28</v>
      </c>
      <c r="D54" s="50">
        <f t="shared" si="5"/>
        <v>14467</v>
      </c>
      <c r="E54" s="123">
        <v>24.116334934797528</v>
      </c>
      <c r="F54" s="139">
        <f>'1-5'!F54+'1-6'!F54</f>
        <v>8391</v>
      </c>
      <c r="G54" s="139">
        <f>'1-5'!G54+'1-6'!G54</f>
        <v>1138</v>
      </c>
      <c r="H54" s="36">
        <f>'1-5'!H54+'1-6'!H54</f>
        <v>294</v>
      </c>
      <c r="I54" s="139">
        <f>'1-5'!I54+'1-6'!I54</f>
        <v>1631</v>
      </c>
      <c r="J54" s="139">
        <f>'1-5'!J54+'1-6'!J54</f>
        <v>621</v>
      </c>
      <c r="K54" s="139">
        <f>'1-5'!K54+'1-6'!K54</f>
        <v>828</v>
      </c>
      <c r="L54" s="139">
        <f>'1-5'!L54+'1-6'!L54</f>
        <v>830</v>
      </c>
      <c r="M54" s="140">
        <f>'1-5'!M54+'1-6'!M54</f>
        <v>1028</v>
      </c>
    </row>
    <row r="55" spans="1:13" ht="14.25" customHeight="1">
      <c r="A55" s="1695"/>
      <c r="B55" s="59" t="s">
        <v>29</v>
      </c>
      <c r="C55" s="75" t="s">
        <v>30</v>
      </c>
      <c r="D55" s="50">
        <f t="shared" si="5"/>
        <v>14559</v>
      </c>
      <c r="E55" s="123">
        <v>14.502556036177744</v>
      </c>
      <c r="F55" s="139">
        <f>'1-5'!F55+'1-6'!F55</f>
        <v>8331</v>
      </c>
      <c r="G55" s="139">
        <f>'1-5'!G55+'1-6'!G55</f>
        <v>1136</v>
      </c>
      <c r="H55" s="36">
        <f>'1-5'!H55+'1-6'!H55</f>
        <v>288</v>
      </c>
      <c r="I55" s="139">
        <f>'1-5'!I55+'1-6'!I55</f>
        <v>1679</v>
      </c>
      <c r="J55" s="139">
        <f>'1-5'!J55+'1-6'!J55</f>
        <v>663</v>
      </c>
      <c r="K55" s="139">
        <f>'1-5'!K55+'1-6'!K55</f>
        <v>864</v>
      </c>
      <c r="L55" s="139">
        <f>'1-5'!L55+'1-6'!L55</f>
        <v>842</v>
      </c>
      <c r="M55" s="140">
        <f>'1-5'!M55+'1-6'!M55</f>
        <v>1044</v>
      </c>
    </row>
    <row r="56" spans="1:13" ht="14.25" customHeight="1">
      <c r="A56" s="1695"/>
      <c r="B56" s="59"/>
      <c r="C56" s="75" t="s">
        <v>31</v>
      </c>
      <c r="D56" s="50">
        <f t="shared" si="5"/>
        <v>14816</v>
      </c>
      <c r="E56" s="123">
        <v>12.617816965643053</v>
      </c>
      <c r="F56" s="139">
        <f>'1-5'!F56+'1-6'!F56</f>
        <v>8405</v>
      </c>
      <c r="G56" s="139">
        <f>'1-5'!G56+'1-6'!G56</f>
        <v>1162</v>
      </c>
      <c r="H56" s="36">
        <f>'1-5'!H56+'1-6'!H56</f>
        <v>278</v>
      </c>
      <c r="I56" s="139">
        <f>'1-5'!I56+'1-6'!I56</f>
        <v>1722</v>
      </c>
      <c r="J56" s="139">
        <f>'1-5'!J56+'1-6'!J56</f>
        <v>659</v>
      </c>
      <c r="K56" s="139">
        <f>'1-5'!K56+'1-6'!K56</f>
        <v>865</v>
      </c>
      <c r="L56" s="139">
        <f>'1-5'!L56+'1-6'!L56</f>
        <v>897</v>
      </c>
      <c r="M56" s="140">
        <f>'1-5'!M56+'1-6'!M56</f>
        <v>1106</v>
      </c>
    </row>
    <row r="57" spans="1:13" ht="14.25" customHeight="1" thickBot="1">
      <c r="A57" s="1696"/>
      <c r="B57" s="64"/>
      <c r="C57" s="77" t="s">
        <v>32</v>
      </c>
      <c r="D57" s="51">
        <f>SUM(F57:G57,I57:M57)</f>
        <v>15328</v>
      </c>
      <c r="E57" s="141">
        <v>11.736404723720659</v>
      </c>
      <c r="F57" s="142">
        <f>'1-5'!F57+'1-6'!F57</f>
        <v>8697</v>
      </c>
      <c r="G57" s="142">
        <f>'1-5'!G57+'1-6'!G57</f>
        <v>1213</v>
      </c>
      <c r="H57" s="43">
        <f>'1-5'!H57+'1-6'!H57</f>
        <v>283</v>
      </c>
      <c r="I57" s="142">
        <f>'1-5'!I57+'1-6'!I57</f>
        <v>1833</v>
      </c>
      <c r="J57" s="142">
        <f>'1-5'!J57+'1-6'!J57</f>
        <v>718</v>
      </c>
      <c r="K57" s="142">
        <f>'1-5'!K57+'1-6'!K57</f>
        <v>874</v>
      </c>
      <c r="L57" s="142">
        <f>'1-5'!L57+'1-6'!L57</f>
        <v>844</v>
      </c>
      <c r="M57" s="143">
        <f>'1-5'!M57+'1-6'!M57</f>
        <v>1149</v>
      </c>
    </row>
    <row r="58" spans="1:13">
      <c r="H58" s="135"/>
    </row>
    <row r="59" spans="1:13">
      <c r="H59" s="135"/>
    </row>
    <row r="60" spans="1:13">
      <c r="E60" s="144"/>
      <c r="H60" s="135"/>
    </row>
    <row r="61" spans="1:13">
      <c r="E61" s="144"/>
      <c r="H61" s="135"/>
    </row>
    <row r="62" spans="1:13">
      <c r="H62" s="135"/>
    </row>
    <row r="63" spans="1:13">
      <c r="H63" s="135"/>
    </row>
    <row r="64" spans="1:13">
      <c r="H64" s="135"/>
    </row>
    <row r="65" spans="8:8">
      <c r="H65" s="135"/>
    </row>
    <row r="66" spans="8:8">
      <c r="H66" s="135"/>
    </row>
    <row r="67" spans="8:8">
      <c r="H67" s="135"/>
    </row>
    <row r="68" spans="8:8">
      <c r="H68" s="135"/>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3.375" style="55" customWidth="1"/>
    <col min="2" max="2" width="7" style="55" customWidth="1"/>
    <col min="3" max="3" width="6.125" style="55" customWidth="1"/>
    <col min="4" max="13" width="7.5" style="55" customWidth="1"/>
    <col min="14" max="252" width="9" style="55"/>
    <col min="253" max="253" width="3.375" style="55" customWidth="1"/>
    <col min="254" max="254" width="7" style="55" customWidth="1"/>
    <col min="255" max="255" width="6.125" style="55" customWidth="1"/>
    <col min="256" max="265" width="7.5" style="55" customWidth="1"/>
    <col min="266" max="267" width="9" style="55"/>
    <col min="268" max="268" width="9.125" style="55" bestFit="1" customWidth="1"/>
    <col min="269" max="269" width="9.25" style="55" bestFit="1" customWidth="1"/>
    <col min="270" max="508" width="9" style="55"/>
    <col min="509" max="509" width="3.375" style="55" customWidth="1"/>
    <col min="510" max="510" width="7" style="55" customWidth="1"/>
    <col min="511" max="511" width="6.125" style="55" customWidth="1"/>
    <col min="512" max="521" width="7.5" style="55" customWidth="1"/>
    <col min="522" max="523" width="9" style="55"/>
    <col min="524" max="524" width="9.125" style="55" bestFit="1" customWidth="1"/>
    <col min="525" max="525" width="9.25" style="55" bestFit="1" customWidth="1"/>
    <col min="526" max="764" width="9" style="55"/>
    <col min="765" max="765" width="3.375" style="55" customWidth="1"/>
    <col min="766" max="766" width="7" style="55" customWidth="1"/>
    <col min="767" max="767" width="6.125" style="55" customWidth="1"/>
    <col min="768" max="777" width="7.5" style="55" customWidth="1"/>
    <col min="778" max="779" width="9" style="55"/>
    <col min="780" max="780" width="9.125" style="55" bestFit="1" customWidth="1"/>
    <col min="781" max="781" width="9.25" style="55" bestFit="1" customWidth="1"/>
    <col min="782" max="1020" width="9" style="55"/>
    <col min="1021" max="1021" width="3.375" style="55" customWidth="1"/>
    <col min="1022" max="1022" width="7" style="55" customWidth="1"/>
    <col min="1023" max="1023" width="6.125" style="55" customWidth="1"/>
    <col min="1024" max="1033" width="7.5" style="55" customWidth="1"/>
    <col min="1034" max="1035" width="9" style="55"/>
    <col min="1036" max="1036" width="9.125" style="55" bestFit="1" customWidth="1"/>
    <col min="1037" max="1037" width="9.25" style="55" bestFit="1" customWidth="1"/>
    <col min="1038" max="1276" width="9" style="55"/>
    <col min="1277" max="1277" width="3.375" style="55" customWidth="1"/>
    <col min="1278" max="1278" width="7" style="55" customWidth="1"/>
    <col min="1279" max="1279" width="6.125" style="55" customWidth="1"/>
    <col min="1280" max="1289" width="7.5" style="55" customWidth="1"/>
    <col min="1290" max="1291" width="9" style="55"/>
    <col min="1292" max="1292" width="9.125" style="55" bestFit="1" customWidth="1"/>
    <col min="1293" max="1293" width="9.25" style="55" bestFit="1" customWidth="1"/>
    <col min="1294" max="1532" width="9" style="55"/>
    <col min="1533" max="1533" width="3.375" style="55" customWidth="1"/>
    <col min="1534" max="1534" width="7" style="55" customWidth="1"/>
    <col min="1535" max="1535" width="6.125" style="55" customWidth="1"/>
    <col min="1536" max="1545" width="7.5" style="55" customWidth="1"/>
    <col min="1546" max="1547" width="9" style="55"/>
    <col min="1548" max="1548" width="9.125" style="55" bestFit="1" customWidth="1"/>
    <col min="1549" max="1549" width="9.25" style="55" bestFit="1" customWidth="1"/>
    <col min="1550" max="1788" width="9" style="55"/>
    <col min="1789" max="1789" width="3.375" style="55" customWidth="1"/>
    <col min="1790" max="1790" width="7" style="55" customWidth="1"/>
    <col min="1791" max="1791" width="6.125" style="55" customWidth="1"/>
    <col min="1792" max="1801" width="7.5" style="55" customWidth="1"/>
    <col min="1802" max="1803" width="9" style="55"/>
    <col min="1804" max="1804" width="9.125" style="55" bestFit="1" customWidth="1"/>
    <col min="1805" max="1805" width="9.25" style="55" bestFit="1" customWidth="1"/>
    <col min="1806" max="2044" width="9" style="55"/>
    <col min="2045" max="2045" width="3.375" style="55" customWidth="1"/>
    <col min="2046" max="2046" width="7" style="55" customWidth="1"/>
    <col min="2047" max="2047" width="6.125" style="55" customWidth="1"/>
    <col min="2048" max="2057" width="7.5" style="55" customWidth="1"/>
    <col min="2058" max="2059" width="9" style="55"/>
    <col min="2060" max="2060" width="9.125" style="55" bestFit="1" customWidth="1"/>
    <col min="2061" max="2061" width="9.25" style="55" bestFit="1" customWidth="1"/>
    <col min="2062" max="2300" width="9" style="55"/>
    <col min="2301" max="2301" width="3.375" style="55" customWidth="1"/>
    <col min="2302" max="2302" width="7" style="55" customWidth="1"/>
    <col min="2303" max="2303" width="6.125" style="55" customWidth="1"/>
    <col min="2304" max="2313" width="7.5" style="55" customWidth="1"/>
    <col min="2314" max="2315" width="9" style="55"/>
    <col min="2316" max="2316" width="9.125" style="55" bestFit="1" customWidth="1"/>
    <col min="2317" max="2317" width="9.25" style="55" bestFit="1" customWidth="1"/>
    <col min="2318" max="2556" width="9" style="55"/>
    <col min="2557" max="2557" width="3.375" style="55" customWidth="1"/>
    <col min="2558" max="2558" width="7" style="55" customWidth="1"/>
    <col min="2559" max="2559" width="6.125" style="55" customWidth="1"/>
    <col min="2560" max="2569" width="7.5" style="55" customWidth="1"/>
    <col min="2570" max="2571" width="9" style="55"/>
    <col min="2572" max="2572" width="9.125" style="55" bestFit="1" customWidth="1"/>
    <col min="2573" max="2573" width="9.25" style="55" bestFit="1" customWidth="1"/>
    <col min="2574" max="2812" width="9" style="55"/>
    <col min="2813" max="2813" width="3.375" style="55" customWidth="1"/>
    <col min="2814" max="2814" width="7" style="55" customWidth="1"/>
    <col min="2815" max="2815" width="6.125" style="55" customWidth="1"/>
    <col min="2816" max="2825" width="7.5" style="55" customWidth="1"/>
    <col min="2826" max="2827" width="9" style="55"/>
    <col min="2828" max="2828" width="9.125" style="55" bestFit="1" customWidth="1"/>
    <col min="2829" max="2829" width="9.25" style="55" bestFit="1" customWidth="1"/>
    <col min="2830" max="3068" width="9" style="55"/>
    <col min="3069" max="3069" width="3.375" style="55" customWidth="1"/>
    <col min="3070" max="3070" width="7" style="55" customWidth="1"/>
    <col min="3071" max="3071" width="6.125" style="55" customWidth="1"/>
    <col min="3072" max="3081" width="7.5" style="55" customWidth="1"/>
    <col min="3082" max="3083" width="9" style="55"/>
    <col min="3084" max="3084" width="9.125" style="55" bestFit="1" customWidth="1"/>
    <col min="3085" max="3085" width="9.25" style="55" bestFit="1" customWidth="1"/>
    <col min="3086" max="3324" width="9" style="55"/>
    <col min="3325" max="3325" width="3.375" style="55" customWidth="1"/>
    <col min="3326" max="3326" width="7" style="55" customWidth="1"/>
    <col min="3327" max="3327" width="6.125" style="55" customWidth="1"/>
    <col min="3328" max="3337" width="7.5" style="55" customWidth="1"/>
    <col min="3338" max="3339" width="9" style="55"/>
    <col min="3340" max="3340" width="9.125" style="55" bestFit="1" customWidth="1"/>
    <col min="3341" max="3341" width="9.25" style="55" bestFit="1" customWidth="1"/>
    <col min="3342" max="3580" width="9" style="55"/>
    <col min="3581" max="3581" width="3.375" style="55" customWidth="1"/>
    <col min="3582" max="3582" width="7" style="55" customWidth="1"/>
    <col min="3583" max="3583" width="6.125" style="55" customWidth="1"/>
    <col min="3584" max="3593" width="7.5" style="55" customWidth="1"/>
    <col min="3594" max="3595" width="9" style="55"/>
    <col min="3596" max="3596" width="9.125" style="55" bestFit="1" customWidth="1"/>
    <col min="3597" max="3597" width="9.25" style="55" bestFit="1" customWidth="1"/>
    <col min="3598" max="3836" width="9" style="55"/>
    <col min="3837" max="3837" width="3.375" style="55" customWidth="1"/>
    <col min="3838" max="3838" width="7" style="55" customWidth="1"/>
    <col min="3839" max="3839" width="6.125" style="55" customWidth="1"/>
    <col min="3840" max="3849" width="7.5" style="55" customWidth="1"/>
    <col min="3850" max="3851" width="9" style="55"/>
    <col min="3852" max="3852" width="9.125" style="55" bestFit="1" customWidth="1"/>
    <col min="3853" max="3853" width="9.25" style="55" bestFit="1" customWidth="1"/>
    <col min="3854" max="4092" width="9" style="55"/>
    <col min="4093" max="4093" width="3.375" style="55" customWidth="1"/>
    <col min="4094" max="4094" width="7" style="55" customWidth="1"/>
    <col min="4095" max="4095" width="6.125" style="55" customWidth="1"/>
    <col min="4096" max="4105" width="7.5" style="55" customWidth="1"/>
    <col min="4106" max="4107" width="9" style="55"/>
    <col min="4108" max="4108" width="9.125" style="55" bestFit="1" customWidth="1"/>
    <col min="4109" max="4109" width="9.25" style="55" bestFit="1" customWidth="1"/>
    <col min="4110" max="4348" width="9" style="55"/>
    <col min="4349" max="4349" width="3.375" style="55" customWidth="1"/>
    <col min="4350" max="4350" width="7" style="55" customWidth="1"/>
    <col min="4351" max="4351" width="6.125" style="55" customWidth="1"/>
    <col min="4352" max="4361" width="7.5" style="55" customWidth="1"/>
    <col min="4362" max="4363" width="9" style="55"/>
    <col min="4364" max="4364" width="9.125" style="55" bestFit="1" customWidth="1"/>
    <col min="4365" max="4365" width="9.25" style="55" bestFit="1" customWidth="1"/>
    <col min="4366" max="4604" width="9" style="55"/>
    <col min="4605" max="4605" width="3.375" style="55" customWidth="1"/>
    <col min="4606" max="4606" width="7" style="55" customWidth="1"/>
    <col min="4607" max="4607" width="6.125" style="55" customWidth="1"/>
    <col min="4608" max="4617" width="7.5" style="55" customWidth="1"/>
    <col min="4618" max="4619" width="9" style="55"/>
    <col min="4620" max="4620" width="9.125" style="55" bestFit="1" customWidth="1"/>
    <col min="4621" max="4621" width="9.25" style="55" bestFit="1" customWidth="1"/>
    <col min="4622" max="4860" width="9" style="55"/>
    <col min="4861" max="4861" width="3.375" style="55" customWidth="1"/>
    <col min="4862" max="4862" width="7" style="55" customWidth="1"/>
    <col min="4863" max="4863" width="6.125" style="55" customWidth="1"/>
    <col min="4864" max="4873" width="7.5" style="55" customWidth="1"/>
    <col min="4874" max="4875" width="9" style="55"/>
    <col min="4876" max="4876" width="9.125" style="55" bestFit="1" customWidth="1"/>
    <col min="4877" max="4877" width="9.25" style="55" bestFit="1" customWidth="1"/>
    <col min="4878" max="5116" width="9" style="55"/>
    <col min="5117" max="5117" width="3.375" style="55" customWidth="1"/>
    <col min="5118" max="5118" width="7" style="55" customWidth="1"/>
    <col min="5119" max="5119" width="6.125" style="55" customWidth="1"/>
    <col min="5120" max="5129" width="7.5" style="55" customWidth="1"/>
    <col min="5130" max="5131" width="9" style="55"/>
    <col min="5132" max="5132" width="9.125" style="55" bestFit="1" customWidth="1"/>
    <col min="5133" max="5133" width="9.25" style="55" bestFit="1" customWidth="1"/>
    <col min="5134" max="5372" width="9" style="55"/>
    <col min="5373" max="5373" width="3.375" style="55" customWidth="1"/>
    <col min="5374" max="5374" width="7" style="55" customWidth="1"/>
    <col min="5375" max="5375" width="6.125" style="55" customWidth="1"/>
    <col min="5376" max="5385" width="7.5" style="55" customWidth="1"/>
    <col min="5386" max="5387" width="9" style="55"/>
    <col min="5388" max="5388" width="9.125" style="55" bestFit="1" customWidth="1"/>
    <col min="5389" max="5389" width="9.25" style="55" bestFit="1" customWidth="1"/>
    <col min="5390" max="5628" width="9" style="55"/>
    <col min="5629" max="5629" width="3.375" style="55" customWidth="1"/>
    <col min="5630" max="5630" width="7" style="55" customWidth="1"/>
    <col min="5631" max="5631" width="6.125" style="55" customWidth="1"/>
    <col min="5632" max="5641" width="7.5" style="55" customWidth="1"/>
    <col min="5642" max="5643" width="9" style="55"/>
    <col min="5644" max="5644" width="9.125" style="55" bestFit="1" customWidth="1"/>
    <col min="5645" max="5645" width="9.25" style="55" bestFit="1" customWidth="1"/>
    <col min="5646" max="5884" width="9" style="55"/>
    <col min="5885" max="5885" width="3.375" style="55" customWidth="1"/>
    <col min="5886" max="5886" width="7" style="55" customWidth="1"/>
    <col min="5887" max="5887" width="6.125" style="55" customWidth="1"/>
    <col min="5888" max="5897" width="7.5" style="55" customWidth="1"/>
    <col min="5898" max="5899" width="9" style="55"/>
    <col min="5900" max="5900" width="9.125" style="55" bestFit="1" customWidth="1"/>
    <col min="5901" max="5901" width="9.25" style="55" bestFit="1" customWidth="1"/>
    <col min="5902" max="6140" width="9" style="55"/>
    <col min="6141" max="6141" width="3.375" style="55" customWidth="1"/>
    <col min="6142" max="6142" width="7" style="55" customWidth="1"/>
    <col min="6143" max="6143" width="6.125" style="55" customWidth="1"/>
    <col min="6144" max="6153" width="7.5" style="55" customWidth="1"/>
    <col min="6154" max="6155" width="9" style="55"/>
    <col min="6156" max="6156" width="9.125" style="55" bestFit="1" customWidth="1"/>
    <col min="6157" max="6157" width="9.25" style="55" bestFit="1" customWidth="1"/>
    <col min="6158" max="6396" width="9" style="55"/>
    <col min="6397" max="6397" width="3.375" style="55" customWidth="1"/>
    <col min="6398" max="6398" width="7" style="55" customWidth="1"/>
    <col min="6399" max="6399" width="6.125" style="55" customWidth="1"/>
    <col min="6400" max="6409" width="7.5" style="55" customWidth="1"/>
    <col min="6410" max="6411" width="9" style="55"/>
    <col min="6412" max="6412" width="9.125" style="55" bestFit="1" customWidth="1"/>
    <col min="6413" max="6413" width="9.25" style="55" bestFit="1" customWidth="1"/>
    <col min="6414" max="6652" width="9" style="55"/>
    <col min="6653" max="6653" width="3.375" style="55" customWidth="1"/>
    <col min="6654" max="6654" width="7" style="55" customWidth="1"/>
    <col min="6655" max="6655" width="6.125" style="55" customWidth="1"/>
    <col min="6656" max="6665" width="7.5" style="55" customWidth="1"/>
    <col min="6666" max="6667" width="9" style="55"/>
    <col min="6668" max="6668" width="9.125" style="55" bestFit="1" customWidth="1"/>
    <col min="6669" max="6669" width="9.25" style="55" bestFit="1" customWidth="1"/>
    <col min="6670" max="6908" width="9" style="55"/>
    <col min="6909" max="6909" width="3.375" style="55" customWidth="1"/>
    <col min="6910" max="6910" width="7" style="55" customWidth="1"/>
    <col min="6911" max="6911" width="6.125" style="55" customWidth="1"/>
    <col min="6912" max="6921" width="7.5" style="55" customWidth="1"/>
    <col min="6922" max="6923" width="9" style="55"/>
    <col min="6924" max="6924" width="9.125" style="55" bestFit="1" customWidth="1"/>
    <col min="6925" max="6925" width="9.25" style="55" bestFit="1" customWidth="1"/>
    <col min="6926" max="7164" width="9" style="55"/>
    <col min="7165" max="7165" width="3.375" style="55" customWidth="1"/>
    <col min="7166" max="7166" width="7" style="55" customWidth="1"/>
    <col min="7167" max="7167" width="6.125" style="55" customWidth="1"/>
    <col min="7168" max="7177" width="7.5" style="55" customWidth="1"/>
    <col min="7178" max="7179" width="9" style="55"/>
    <col min="7180" max="7180" width="9.125" style="55" bestFit="1" customWidth="1"/>
    <col min="7181" max="7181" width="9.25" style="55" bestFit="1" customWidth="1"/>
    <col min="7182" max="7420" width="9" style="55"/>
    <col min="7421" max="7421" width="3.375" style="55" customWidth="1"/>
    <col min="7422" max="7422" width="7" style="55" customWidth="1"/>
    <col min="7423" max="7423" width="6.125" style="55" customWidth="1"/>
    <col min="7424" max="7433" width="7.5" style="55" customWidth="1"/>
    <col min="7434" max="7435" width="9" style="55"/>
    <col min="7436" max="7436" width="9.125" style="55" bestFit="1" customWidth="1"/>
    <col min="7437" max="7437" width="9.25" style="55" bestFit="1" customWidth="1"/>
    <col min="7438" max="7676" width="9" style="55"/>
    <col min="7677" max="7677" width="3.375" style="55" customWidth="1"/>
    <col min="7678" max="7678" width="7" style="55" customWidth="1"/>
    <col min="7679" max="7679" width="6.125" style="55" customWidth="1"/>
    <col min="7680" max="7689" width="7.5" style="55" customWidth="1"/>
    <col min="7690" max="7691" width="9" style="55"/>
    <col min="7692" max="7692" width="9.125" style="55" bestFit="1" customWidth="1"/>
    <col min="7693" max="7693" width="9.25" style="55" bestFit="1" customWidth="1"/>
    <col min="7694" max="7932" width="9" style="55"/>
    <col min="7933" max="7933" width="3.375" style="55" customWidth="1"/>
    <col min="7934" max="7934" width="7" style="55" customWidth="1"/>
    <col min="7935" max="7935" width="6.125" style="55" customWidth="1"/>
    <col min="7936" max="7945" width="7.5" style="55" customWidth="1"/>
    <col min="7946" max="7947" width="9" style="55"/>
    <col min="7948" max="7948" width="9.125" style="55" bestFit="1" customWidth="1"/>
    <col min="7949" max="7949" width="9.25" style="55" bestFit="1" customWidth="1"/>
    <col min="7950" max="8188" width="9" style="55"/>
    <col min="8189" max="8189" width="3.375" style="55" customWidth="1"/>
    <col min="8190" max="8190" width="7" style="55" customWidth="1"/>
    <col min="8191" max="8191" width="6.125" style="55" customWidth="1"/>
    <col min="8192" max="8201" width="7.5" style="55" customWidth="1"/>
    <col min="8202" max="8203" width="9" style="55"/>
    <col min="8204" max="8204" width="9.125" style="55" bestFit="1" customWidth="1"/>
    <col min="8205" max="8205" width="9.25" style="55" bestFit="1" customWidth="1"/>
    <col min="8206" max="8444" width="9" style="55"/>
    <col min="8445" max="8445" width="3.375" style="55" customWidth="1"/>
    <col min="8446" max="8446" width="7" style="55" customWidth="1"/>
    <col min="8447" max="8447" width="6.125" style="55" customWidth="1"/>
    <col min="8448" max="8457" width="7.5" style="55" customWidth="1"/>
    <col min="8458" max="8459" width="9" style="55"/>
    <col min="8460" max="8460" width="9.125" style="55" bestFit="1" customWidth="1"/>
    <col min="8461" max="8461" width="9.25" style="55" bestFit="1" customWidth="1"/>
    <col min="8462" max="8700" width="9" style="55"/>
    <col min="8701" max="8701" width="3.375" style="55" customWidth="1"/>
    <col min="8702" max="8702" width="7" style="55" customWidth="1"/>
    <col min="8703" max="8703" width="6.125" style="55" customWidth="1"/>
    <col min="8704" max="8713" width="7.5" style="55" customWidth="1"/>
    <col min="8714" max="8715" width="9" style="55"/>
    <col min="8716" max="8716" width="9.125" style="55" bestFit="1" customWidth="1"/>
    <col min="8717" max="8717" width="9.25" style="55" bestFit="1" customWidth="1"/>
    <col min="8718" max="8956" width="9" style="55"/>
    <col min="8957" max="8957" width="3.375" style="55" customWidth="1"/>
    <col min="8958" max="8958" width="7" style="55" customWidth="1"/>
    <col min="8959" max="8959" width="6.125" style="55" customWidth="1"/>
    <col min="8960" max="8969" width="7.5" style="55" customWidth="1"/>
    <col min="8970" max="8971" width="9" style="55"/>
    <col min="8972" max="8972" width="9.125" style="55" bestFit="1" customWidth="1"/>
    <col min="8973" max="8973" width="9.25" style="55" bestFit="1" customWidth="1"/>
    <col min="8974" max="9212" width="9" style="55"/>
    <col min="9213" max="9213" width="3.375" style="55" customWidth="1"/>
    <col min="9214" max="9214" width="7" style="55" customWidth="1"/>
    <col min="9215" max="9215" width="6.125" style="55" customWidth="1"/>
    <col min="9216" max="9225" width="7.5" style="55" customWidth="1"/>
    <col min="9226" max="9227" width="9" style="55"/>
    <col min="9228" max="9228" width="9.125" style="55" bestFit="1" customWidth="1"/>
    <col min="9229" max="9229" width="9.25" style="55" bestFit="1" customWidth="1"/>
    <col min="9230" max="9468" width="9" style="55"/>
    <col min="9469" max="9469" width="3.375" style="55" customWidth="1"/>
    <col min="9470" max="9470" width="7" style="55" customWidth="1"/>
    <col min="9471" max="9471" width="6.125" style="55" customWidth="1"/>
    <col min="9472" max="9481" width="7.5" style="55" customWidth="1"/>
    <col min="9482" max="9483" width="9" style="55"/>
    <col min="9484" max="9484" width="9.125" style="55" bestFit="1" customWidth="1"/>
    <col min="9485" max="9485" width="9.25" style="55" bestFit="1" customWidth="1"/>
    <col min="9486" max="9724" width="9" style="55"/>
    <col min="9725" max="9725" width="3.375" style="55" customWidth="1"/>
    <col min="9726" max="9726" width="7" style="55" customWidth="1"/>
    <col min="9727" max="9727" width="6.125" style="55" customWidth="1"/>
    <col min="9728" max="9737" width="7.5" style="55" customWidth="1"/>
    <col min="9738" max="9739" width="9" style="55"/>
    <col min="9740" max="9740" width="9.125" style="55" bestFit="1" customWidth="1"/>
    <col min="9741" max="9741" width="9.25" style="55" bestFit="1" customWidth="1"/>
    <col min="9742" max="9980" width="9" style="55"/>
    <col min="9981" max="9981" width="3.375" style="55" customWidth="1"/>
    <col min="9982" max="9982" width="7" style="55" customWidth="1"/>
    <col min="9983" max="9983" width="6.125" style="55" customWidth="1"/>
    <col min="9984" max="9993" width="7.5" style="55" customWidth="1"/>
    <col min="9994" max="9995" width="9" style="55"/>
    <col min="9996" max="9996" width="9.125" style="55" bestFit="1" customWidth="1"/>
    <col min="9997" max="9997" width="9.25" style="55" bestFit="1" customWidth="1"/>
    <col min="9998" max="10236" width="9" style="55"/>
    <col min="10237" max="10237" width="3.375" style="55" customWidth="1"/>
    <col min="10238" max="10238" width="7" style="55" customWidth="1"/>
    <col min="10239" max="10239" width="6.125" style="55" customWidth="1"/>
    <col min="10240" max="10249" width="7.5" style="55" customWidth="1"/>
    <col min="10250" max="10251" width="9" style="55"/>
    <col min="10252" max="10252" width="9.125" style="55" bestFit="1" customWidth="1"/>
    <col min="10253" max="10253" width="9.25" style="55" bestFit="1" customWidth="1"/>
    <col min="10254" max="10492" width="9" style="55"/>
    <col min="10493" max="10493" width="3.375" style="55" customWidth="1"/>
    <col min="10494" max="10494" width="7" style="55" customWidth="1"/>
    <col min="10495" max="10495" width="6.125" style="55" customWidth="1"/>
    <col min="10496" max="10505" width="7.5" style="55" customWidth="1"/>
    <col min="10506" max="10507" width="9" style="55"/>
    <col min="10508" max="10508" width="9.125" style="55" bestFit="1" customWidth="1"/>
    <col min="10509" max="10509" width="9.25" style="55" bestFit="1" customWidth="1"/>
    <col min="10510" max="10748" width="9" style="55"/>
    <col min="10749" max="10749" width="3.375" style="55" customWidth="1"/>
    <col min="10750" max="10750" width="7" style="55" customWidth="1"/>
    <col min="10751" max="10751" width="6.125" style="55" customWidth="1"/>
    <col min="10752" max="10761" width="7.5" style="55" customWidth="1"/>
    <col min="10762" max="10763" width="9" style="55"/>
    <col min="10764" max="10764" width="9.125" style="55" bestFit="1" customWidth="1"/>
    <col min="10765" max="10765" width="9.25" style="55" bestFit="1" customWidth="1"/>
    <col min="10766" max="11004" width="9" style="55"/>
    <col min="11005" max="11005" width="3.375" style="55" customWidth="1"/>
    <col min="11006" max="11006" width="7" style="55" customWidth="1"/>
    <col min="11007" max="11007" width="6.125" style="55" customWidth="1"/>
    <col min="11008" max="11017" width="7.5" style="55" customWidth="1"/>
    <col min="11018" max="11019" width="9" style="55"/>
    <col min="11020" max="11020" width="9.125" style="55" bestFit="1" customWidth="1"/>
    <col min="11021" max="11021" width="9.25" style="55" bestFit="1" customWidth="1"/>
    <col min="11022" max="11260" width="9" style="55"/>
    <col min="11261" max="11261" width="3.375" style="55" customWidth="1"/>
    <col min="11262" max="11262" width="7" style="55" customWidth="1"/>
    <col min="11263" max="11263" width="6.125" style="55" customWidth="1"/>
    <col min="11264" max="11273" width="7.5" style="55" customWidth="1"/>
    <col min="11274" max="11275" width="9" style="55"/>
    <col min="11276" max="11276" width="9.125" style="55" bestFit="1" customWidth="1"/>
    <col min="11277" max="11277" width="9.25" style="55" bestFit="1" customWidth="1"/>
    <col min="11278" max="11516" width="9" style="55"/>
    <col min="11517" max="11517" width="3.375" style="55" customWidth="1"/>
    <col min="11518" max="11518" width="7" style="55" customWidth="1"/>
    <col min="11519" max="11519" width="6.125" style="55" customWidth="1"/>
    <col min="11520" max="11529" width="7.5" style="55" customWidth="1"/>
    <col min="11530" max="11531" width="9" style="55"/>
    <col min="11532" max="11532" width="9.125" style="55" bestFit="1" customWidth="1"/>
    <col min="11533" max="11533" width="9.25" style="55" bestFit="1" customWidth="1"/>
    <col min="11534" max="11772" width="9" style="55"/>
    <col min="11773" max="11773" width="3.375" style="55" customWidth="1"/>
    <col min="11774" max="11774" width="7" style="55" customWidth="1"/>
    <col min="11775" max="11775" width="6.125" style="55" customWidth="1"/>
    <col min="11776" max="11785" width="7.5" style="55" customWidth="1"/>
    <col min="11786" max="11787" width="9" style="55"/>
    <col min="11788" max="11788" width="9.125" style="55" bestFit="1" customWidth="1"/>
    <col min="11789" max="11789" width="9.25" style="55" bestFit="1" customWidth="1"/>
    <col min="11790" max="12028" width="9" style="55"/>
    <col min="12029" max="12029" width="3.375" style="55" customWidth="1"/>
    <col min="12030" max="12030" width="7" style="55" customWidth="1"/>
    <col min="12031" max="12031" width="6.125" style="55" customWidth="1"/>
    <col min="12032" max="12041" width="7.5" style="55" customWidth="1"/>
    <col min="12042" max="12043" width="9" style="55"/>
    <col min="12044" max="12044" width="9.125" style="55" bestFit="1" customWidth="1"/>
    <col min="12045" max="12045" width="9.25" style="55" bestFit="1" customWidth="1"/>
    <col min="12046" max="12284" width="9" style="55"/>
    <col min="12285" max="12285" width="3.375" style="55" customWidth="1"/>
    <col min="12286" max="12286" width="7" style="55" customWidth="1"/>
    <col min="12287" max="12287" width="6.125" style="55" customWidth="1"/>
    <col min="12288" max="12297" width="7.5" style="55" customWidth="1"/>
    <col min="12298" max="12299" width="9" style="55"/>
    <col min="12300" max="12300" width="9.125" style="55" bestFit="1" customWidth="1"/>
    <col min="12301" max="12301" width="9.25" style="55" bestFit="1" customWidth="1"/>
    <col min="12302" max="12540" width="9" style="55"/>
    <col min="12541" max="12541" width="3.375" style="55" customWidth="1"/>
    <col min="12542" max="12542" width="7" style="55" customWidth="1"/>
    <col min="12543" max="12543" width="6.125" style="55" customWidth="1"/>
    <col min="12544" max="12553" width="7.5" style="55" customWidth="1"/>
    <col min="12554" max="12555" width="9" style="55"/>
    <col min="12556" max="12556" width="9.125" style="55" bestFit="1" customWidth="1"/>
    <col min="12557" max="12557" width="9.25" style="55" bestFit="1" customWidth="1"/>
    <col min="12558" max="12796" width="9" style="55"/>
    <col min="12797" max="12797" width="3.375" style="55" customWidth="1"/>
    <col min="12798" max="12798" width="7" style="55" customWidth="1"/>
    <col min="12799" max="12799" width="6.125" style="55" customWidth="1"/>
    <col min="12800" max="12809" width="7.5" style="55" customWidth="1"/>
    <col min="12810" max="12811" width="9" style="55"/>
    <col min="12812" max="12812" width="9.125" style="55" bestFit="1" customWidth="1"/>
    <col min="12813" max="12813" width="9.25" style="55" bestFit="1" customWidth="1"/>
    <col min="12814" max="13052" width="9" style="55"/>
    <col min="13053" max="13053" width="3.375" style="55" customWidth="1"/>
    <col min="13054" max="13054" width="7" style="55" customWidth="1"/>
    <col min="13055" max="13055" width="6.125" style="55" customWidth="1"/>
    <col min="13056" max="13065" width="7.5" style="55" customWidth="1"/>
    <col min="13066" max="13067" width="9" style="55"/>
    <col min="13068" max="13068" width="9.125" style="55" bestFit="1" customWidth="1"/>
    <col min="13069" max="13069" width="9.25" style="55" bestFit="1" customWidth="1"/>
    <col min="13070" max="13308" width="9" style="55"/>
    <col min="13309" max="13309" width="3.375" style="55" customWidth="1"/>
    <col min="13310" max="13310" width="7" style="55" customWidth="1"/>
    <col min="13311" max="13311" width="6.125" style="55" customWidth="1"/>
    <col min="13312" max="13321" width="7.5" style="55" customWidth="1"/>
    <col min="13322" max="13323" width="9" style="55"/>
    <col min="13324" max="13324" width="9.125" style="55" bestFit="1" customWidth="1"/>
    <col min="13325" max="13325" width="9.25" style="55" bestFit="1" customWidth="1"/>
    <col min="13326" max="13564" width="9" style="55"/>
    <col min="13565" max="13565" width="3.375" style="55" customWidth="1"/>
    <col min="13566" max="13566" width="7" style="55" customWidth="1"/>
    <col min="13567" max="13567" width="6.125" style="55" customWidth="1"/>
    <col min="13568" max="13577" width="7.5" style="55" customWidth="1"/>
    <col min="13578" max="13579" width="9" style="55"/>
    <col min="13580" max="13580" width="9.125" style="55" bestFit="1" customWidth="1"/>
    <col min="13581" max="13581" width="9.25" style="55" bestFit="1" customWidth="1"/>
    <col min="13582" max="13820" width="9" style="55"/>
    <col min="13821" max="13821" width="3.375" style="55" customWidth="1"/>
    <col min="13822" max="13822" width="7" style="55" customWidth="1"/>
    <col min="13823" max="13823" width="6.125" style="55" customWidth="1"/>
    <col min="13824" max="13833" width="7.5" style="55" customWidth="1"/>
    <col min="13834" max="13835" width="9" style="55"/>
    <col min="13836" max="13836" width="9.125" style="55" bestFit="1" customWidth="1"/>
    <col min="13837" max="13837" width="9.25" style="55" bestFit="1" customWidth="1"/>
    <col min="13838" max="14076" width="9" style="55"/>
    <col min="14077" max="14077" width="3.375" style="55" customWidth="1"/>
    <col min="14078" max="14078" width="7" style="55" customWidth="1"/>
    <col min="14079" max="14079" width="6.125" style="55" customWidth="1"/>
    <col min="14080" max="14089" width="7.5" style="55" customWidth="1"/>
    <col min="14090" max="14091" width="9" style="55"/>
    <col min="14092" max="14092" width="9.125" style="55" bestFit="1" customWidth="1"/>
    <col min="14093" max="14093" width="9.25" style="55" bestFit="1" customWidth="1"/>
    <col min="14094" max="14332" width="9" style="55"/>
    <col min="14333" max="14333" width="3.375" style="55" customWidth="1"/>
    <col min="14334" max="14334" width="7" style="55" customWidth="1"/>
    <col min="14335" max="14335" width="6.125" style="55" customWidth="1"/>
    <col min="14336" max="14345" width="7.5" style="55" customWidth="1"/>
    <col min="14346" max="14347" width="9" style="55"/>
    <col min="14348" max="14348" width="9.125" style="55" bestFit="1" customWidth="1"/>
    <col min="14349" max="14349" width="9.25" style="55" bestFit="1" customWidth="1"/>
    <col min="14350" max="14588" width="9" style="55"/>
    <col min="14589" max="14589" width="3.375" style="55" customWidth="1"/>
    <col min="14590" max="14590" width="7" style="55" customWidth="1"/>
    <col min="14591" max="14591" width="6.125" style="55" customWidth="1"/>
    <col min="14592" max="14601" width="7.5" style="55" customWidth="1"/>
    <col min="14602" max="14603" width="9" style="55"/>
    <col min="14604" max="14604" width="9.125" style="55" bestFit="1" customWidth="1"/>
    <col min="14605" max="14605" width="9.25" style="55" bestFit="1" customWidth="1"/>
    <col min="14606" max="14844" width="9" style="55"/>
    <col min="14845" max="14845" width="3.375" style="55" customWidth="1"/>
    <col min="14846" max="14846" width="7" style="55" customWidth="1"/>
    <col min="14847" max="14847" width="6.125" style="55" customWidth="1"/>
    <col min="14848" max="14857" width="7.5" style="55" customWidth="1"/>
    <col min="14858" max="14859" width="9" style="55"/>
    <col min="14860" max="14860" width="9.125" style="55" bestFit="1" customWidth="1"/>
    <col min="14861" max="14861" width="9.25" style="55" bestFit="1" customWidth="1"/>
    <col min="14862" max="15100" width="9" style="55"/>
    <col min="15101" max="15101" width="3.375" style="55" customWidth="1"/>
    <col min="15102" max="15102" width="7" style="55" customWidth="1"/>
    <col min="15103" max="15103" width="6.125" style="55" customWidth="1"/>
    <col min="15104" max="15113" width="7.5" style="55" customWidth="1"/>
    <col min="15114" max="15115" width="9" style="55"/>
    <col min="15116" max="15116" width="9.125" style="55" bestFit="1" customWidth="1"/>
    <col min="15117" max="15117" width="9.25" style="55" bestFit="1" customWidth="1"/>
    <col min="15118" max="15356" width="9" style="55"/>
    <col min="15357" max="15357" width="3.375" style="55" customWidth="1"/>
    <col min="15358" max="15358" width="7" style="55" customWidth="1"/>
    <col min="15359" max="15359" width="6.125" style="55" customWidth="1"/>
    <col min="15360" max="15369" width="7.5" style="55" customWidth="1"/>
    <col min="15370" max="15371" width="9" style="55"/>
    <col min="15372" max="15372" width="9.125" style="55" bestFit="1" customWidth="1"/>
    <col min="15373" max="15373" width="9.25" style="55" bestFit="1" customWidth="1"/>
    <col min="15374" max="15612" width="9" style="55"/>
    <col min="15613" max="15613" width="3.375" style="55" customWidth="1"/>
    <col min="15614" max="15614" width="7" style="55" customWidth="1"/>
    <col min="15615" max="15615" width="6.125" style="55" customWidth="1"/>
    <col min="15616" max="15625" width="7.5" style="55" customWidth="1"/>
    <col min="15626" max="15627" width="9" style="55"/>
    <col min="15628" max="15628" width="9.125" style="55" bestFit="1" customWidth="1"/>
    <col min="15629" max="15629" width="9.25" style="55" bestFit="1" customWidth="1"/>
    <col min="15630" max="15868" width="9" style="55"/>
    <col min="15869" max="15869" width="3.375" style="55" customWidth="1"/>
    <col min="15870" max="15870" width="7" style="55" customWidth="1"/>
    <col min="15871" max="15871" width="6.125" style="55" customWidth="1"/>
    <col min="15872" max="15881" width="7.5" style="55" customWidth="1"/>
    <col min="15882" max="15883" width="9" style="55"/>
    <col min="15884" max="15884" width="9.125" style="55" bestFit="1" customWidth="1"/>
    <col min="15885" max="15885" width="9.25" style="55" bestFit="1" customWidth="1"/>
    <col min="15886" max="16124" width="9" style="55"/>
    <col min="16125" max="16125" width="3.375" style="55" customWidth="1"/>
    <col min="16126" max="16126" width="7" style="55" customWidth="1"/>
    <col min="16127" max="16127" width="6.125" style="55" customWidth="1"/>
    <col min="16128" max="16137" width="7.5" style="55" customWidth="1"/>
    <col min="16138" max="16139" width="9" style="55"/>
    <col min="16140" max="16140" width="9.125" style="55" bestFit="1" customWidth="1"/>
    <col min="16141" max="16141" width="9.25" style="55" bestFit="1" customWidth="1"/>
    <col min="16142" max="16384" width="9" style="55"/>
  </cols>
  <sheetData>
    <row r="1" spans="1:14" ht="30" customHeight="1">
      <c r="A1" s="1681" t="s">
        <v>1251</v>
      </c>
      <c r="B1" s="1681"/>
      <c r="C1" s="1681"/>
      <c r="D1" s="1681"/>
      <c r="E1" s="1681"/>
      <c r="F1" s="1681"/>
      <c r="G1" s="1681"/>
      <c r="H1" s="1681"/>
      <c r="I1" s="1681"/>
      <c r="J1" s="1681"/>
      <c r="K1" s="1681"/>
      <c r="L1" s="1681"/>
      <c r="M1" s="1681"/>
    </row>
    <row r="2" spans="1:14" ht="27.75" customHeight="1" thickBot="1">
      <c r="A2" s="1" t="s">
        <v>51</v>
      </c>
      <c r="L2" s="1682"/>
      <c r="M2" s="1682"/>
    </row>
    <row r="3" spans="1:14" ht="14.25" customHeight="1">
      <c r="A3" s="56"/>
      <c r="B3" s="1710" t="s">
        <v>1</v>
      </c>
      <c r="C3" s="1711"/>
      <c r="D3" s="1685" t="s">
        <v>2</v>
      </c>
      <c r="E3" s="57"/>
      <c r="F3" s="1688" t="s">
        <v>3</v>
      </c>
      <c r="G3" s="1691" t="s">
        <v>42</v>
      </c>
      <c r="H3" s="127"/>
      <c r="I3" s="1688" t="s">
        <v>5</v>
      </c>
      <c r="J3" s="1688" t="s">
        <v>6</v>
      </c>
      <c r="K3" s="1688" t="s">
        <v>7</v>
      </c>
      <c r="L3" s="1688" t="s">
        <v>8</v>
      </c>
      <c r="M3" s="1692" t="s">
        <v>9</v>
      </c>
    </row>
    <row r="4" spans="1:14" ht="14.25" customHeight="1">
      <c r="A4" s="58"/>
      <c r="B4" s="59"/>
      <c r="C4" s="60"/>
      <c r="D4" s="1686"/>
      <c r="E4" s="128" t="s">
        <v>10</v>
      </c>
      <c r="F4" s="1689"/>
      <c r="G4" s="1689"/>
      <c r="H4" s="129" t="s">
        <v>11</v>
      </c>
      <c r="I4" s="1689"/>
      <c r="J4" s="1689"/>
      <c r="K4" s="1689"/>
      <c r="L4" s="1689"/>
      <c r="M4" s="1693"/>
    </row>
    <row r="5" spans="1:14" ht="14.25" customHeight="1">
      <c r="A5" s="1712" t="s">
        <v>14</v>
      </c>
      <c r="B5" s="1713"/>
      <c r="C5" s="60"/>
      <c r="D5" s="1686"/>
      <c r="E5" s="130" t="s">
        <v>12</v>
      </c>
      <c r="F5" s="1689"/>
      <c r="G5" s="1689"/>
      <c r="H5" s="129" t="s">
        <v>43</v>
      </c>
      <c r="I5" s="1689"/>
      <c r="J5" s="1689"/>
      <c r="K5" s="1689"/>
      <c r="L5" s="1689"/>
      <c r="M5" s="1693"/>
    </row>
    <row r="6" spans="1:14" ht="14.25" customHeight="1" thickBot="1">
      <c r="A6" s="1714"/>
      <c r="B6" s="1715"/>
      <c r="C6" s="65"/>
      <c r="D6" s="1687"/>
      <c r="E6" s="131" t="s">
        <v>15</v>
      </c>
      <c r="F6" s="1690"/>
      <c r="G6" s="1690"/>
      <c r="H6" s="132"/>
      <c r="I6" s="1690"/>
      <c r="J6" s="1690"/>
      <c r="K6" s="1690"/>
      <c r="L6" s="1690"/>
      <c r="M6" s="1694"/>
    </row>
    <row r="7" spans="1:14" ht="14.25" customHeight="1">
      <c r="A7" s="1695" t="s">
        <v>52</v>
      </c>
      <c r="B7" s="1716" t="s">
        <v>45</v>
      </c>
      <c r="C7" s="1707"/>
      <c r="D7" s="67">
        <v>9062.3333333333321</v>
      </c>
      <c r="E7" s="68">
        <v>-7.018818882153294</v>
      </c>
      <c r="F7" s="125">
        <v>4740.083333333333</v>
      </c>
      <c r="G7" s="125">
        <v>699.83333333333337</v>
      </c>
      <c r="H7" s="20">
        <v>206.5</v>
      </c>
      <c r="I7" s="125">
        <v>1306.8333333333333</v>
      </c>
      <c r="J7" s="125">
        <v>499.33333333333331</v>
      </c>
      <c r="K7" s="125">
        <v>540.25</v>
      </c>
      <c r="L7" s="125">
        <v>506.16666666666669</v>
      </c>
      <c r="M7" s="126">
        <v>769.83333333333337</v>
      </c>
    </row>
    <row r="8" spans="1:14" ht="14.25" customHeight="1">
      <c r="A8" s="1695"/>
      <c r="B8" s="1717" t="s">
        <v>46</v>
      </c>
      <c r="C8" s="1718"/>
      <c r="D8" s="67">
        <v>8462.0833333333339</v>
      </c>
      <c r="E8" s="68">
        <v>-6.6235700886452893</v>
      </c>
      <c r="F8" s="69">
        <v>4418.166666666667</v>
      </c>
      <c r="G8" s="69">
        <v>667.41666666666663</v>
      </c>
      <c r="H8" s="23">
        <v>194.08333333333334</v>
      </c>
      <c r="I8" s="69">
        <v>1177.6666666666667</v>
      </c>
      <c r="J8" s="69">
        <v>467.75</v>
      </c>
      <c r="K8" s="69">
        <v>516.91666666666663</v>
      </c>
      <c r="L8" s="69">
        <v>461.33333333333331</v>
      </c>
      <c r="M8" s="70">
        <v>752.83333333333337</v>
      </c>
    </row>
    <row r="9" spans="1:14" ht="14.25" customHeight="1">
      <c r="A9" s="1695"/>
      <c r="B9" s="1717" t="s">
        <v>47</v>
      </c>
      <c r="C9" s="1718"/>
      <c r="D9" s="67">
        <v>7826</v>
      </c>
      <c r="E9" s="68">
        <v>-7.516864444335031</v>
      </c>
      <c r="F9" s="69">
        <v>4137.666666666667</v>
      </c>
      <c r="G9" s="69">
        <v>608.83333333333337</v>
      </c>
      <c r="H9" s="25">
        <v>176.91666666666666</v>
      </c>
      <c r="I9" s="69">
        <v>1062.5</v>
      </c>
      <c r="J9" s="69">
        <v>402.08333333333331</v>
      </c>
      <c r="K9" s="69">
        <v>464.41666666666669</v>
      </c>
      <c r="L9" s="69">
        <v>480.91666666666669</v>
      </c>
      <c r="M9" s="70">
        <v>669.58333333333337</v>
      </c>
    </row>
    <row r="10" spans="1:14" ht="14.25" customHeight="1">
      <c r="A10" s="1695"/>
      <c r="B10" s="1719" t="s">
        <v>48</v>
      </c>
      <c r="C10" s="1720"/>
      <c r="D10" s="67">
        <v>7671.6666666666661</v>
      </c>
      <c r="E10" s="68">
        <v>-1.9720589488031424</v>
      </c>
      <c r="F10" s="69">
        <v>4172.333333333333</v>
      </c>
      <c r="G10" s="69">
        <v>551.58333333333337</v>
      </c>
      <c r="H10" s="25">
        <v>151.33333333333334</v>
      </c>
      <c r="I10" s="69">
        <v>984.75</v>
      </c>
      <c r="J10" s="69">
        <v>371.33333333333331</v>
      </c>
      <c r="K10" s="69">
        <v>463.33333333333331</v>
      </c>
      <c r="L10" s="69">
        <v>497.41666666666669</v>
      </c>
      <c r="M10" s="70">
        <v>630.91666666666663</v>
      </c>
    </row>
    <row r="11" spans="1:14" ht="14.25" customHeight="1">
      <c r="A11" s="1695"/>
      <c r="B11" s="1717" t="s">
        <v>49</v>
      </c>
      <c r="C11" s="1718"/>
      <c r="D11" s="71">
        <f>SUM(F11:G11,I11:M11)</f>
        <v>8677.3333333333339</v>
      </c>
      <c r="E11" s="72">
        <f>IF(ISERROR((D11-D10)/D10*100),"―",(D11-D10)/D10*100)</f>
        <v>13.108842059526413</v>
      </c>
      <c r="F11" s="73">
        <f>SUM(F12:F23)/12</f>
        <v>4963.583333333333</v>
      </c>
      <c r="G11" s="73">
        <f t="shared" ref="G11:M11" si="0">SUM(G12:G23)/12</f>
        <v>632.16666666666663</v>
      </c>
      <c r="H11" s="30">
        <f t="shared" si="0"/>
        <v>154.58333333333334</v>
      </c>
      <c r="I11" s="73">
        <f t="shared" si="0"/>
        <v>1062.5</v>
      </c>
      <c r="J11" s="73">
        <f t="shared" si="0"/>
        <v>362.91666666666669</v>
      </c>
      <c r="K11" s="73">
        <f t="shared" si="0"/>
        <v>502.75</v>
      </c>
      <c r="L11" s="73">
        <f t="shared" si="0"/>
        <v>520.5</v>
      </c>
      <c r="M11" s="74">
        <f t="shared" si="0"/>
        <v>632.91666666666663</v>
      </c>
    </row>
    <row r="12" spans="1:14" ht="14.25" customHeight="1">
      <c r="A12" s="1695"/>
      <c r="B12" s="59" t="s">
        <v>19</v>
      </c>
      <c r="C12" s="75" t="s">
        <v>20</v>
      </c>
      <c r="D12" s="50">
        <f t="shared" ref="D12:D23" si="1">SUM(F12:G12,I12:M12)</f>
        <v>8280</v>
      </c>
      <c r="E12" s="47">
        <v>5.3971486761710796</v>
      </c>
      <c r="F12" s="49">
        <v>4505</v>
      </c>
      <c r="G12" s="49">
        <v>660</v>
      </c>
      <c r="H12" s="46">
        <v>181</v>
      </c>
      <c r="I12" s="49">
        <v>1034</v>
      </c>
      <c r="J12" s="49">
        <v>383</v>
      </c>
      <c r="K12" s="49">
        <v>483</v>
      </c>
      <c r="L12" s="49">
        <v>520</v>
      </c>
      <c r="M12" s="76">
        <v>695</v>
      </c>
      <c r="N12" s="124"/>
    </row>
    <row r="13" spans="1:14" ht="14.25" customHeight="1">
      <c r="A13" s="1695"/>
      <c r="B13" s="59"/>
      <c r="C13" s="75" t="s">
        <v>21</v>
      </c>
      <c r="D13" s="50">
        <f t="shared" si="1"/>
        <v>8247</v>
      </c>
      <c r="E13" s="47">
        <v>4.2604298356510739</v>
      </c>
      <c r="F13" s="49">
        <v>4547</v>
      </c>
      <c r="G13" s="49">
        <v>635</v>
      </c>
      <c r="H13" s="46">
        <v>170</v>
      </c>
      <c r="I13" s="49">
        <v>1025</v>
      </c>
      <c r="J13" s="49">
        <v>373</v>
      </c>
      <c r="K13" s="49">
        <v>477</v>
      </c>
      <c r="L13" s="49">
        <v>515</v>
      </c>
      <c r="M13" s="76">
        <v>675</v>
      </c>
    </row>
    <row r="14" spans="1:14" ht="14.25" customHeight="1">
      <c r="A14" s="1695"/>
      <c r="B14" s="59"/>
      <c r="C14" s="75" t="s">
        <v>22</v>
      </c>
      <c r="D14" s="50">
        <f t="shared" si="1"/>
        <v>8340</v>
      </c>
      <c r="E14" s="47">
        <v>7.2944808954071796</v>
      </c>
      <c r="F14" s="49">
        <v>4687</v>
      </c>
      <c r="G14" s="49">
        <v>603</v>
      </c>
      <c r="H14" s="46">
        <v>147</v>
      </c>
      <c r="I14" s="49">
        <v>1052</v>
      </c>
      <c r="J14" s="49">
        <v>348</v>
      </c>
      <c r="K14" s="49">
        <v>493</v>
      </c>
      <c r="L14" s="49">
        <v>518</v>
      </c>
      <c r="M14" s="76">
        <v>639</v>
      </c>
    </row>
    <row r="15" spans="1:14" ht="14.25" customHeight="1">
      <c r="A15" s="1695"/>
      <c r="B15" s="59"/>
      <c r="C15" s="75" t="s">
        <v>23</v>
      </c>
      <c r="D15" s="50">
        <f t="shared" si="1"/>
        <v>8564</v>
      </c>
      <c r="E15" s="47">
        <v>9.7807973336751708</v>
      </c>
      <c r="F15" s="49">
        <v>4796</v>
      </c>
      <c r="G15" s="49">
        <v>635</v>
      </c>
      <c r="H15" s="46">
        <v>152</v>
      </c>
      <c r="I15" s="49">
        <v>1076</v>
      </c>
      <c r="J15" s="49">
        <v>363</v>
      </c>
      <c r="K15" s="49">
        <v>526</v>
      </c>
      <c r="L15" s="49">
        <v>532</v>
      </c>
      <c r="M15" s="76">
        <v>636</v>
      </c>
    </row>
    <row r="16" spans="1:14" ht="14.25" customHeight="1">
      <c r="A16" s="1695"/>
      <c r="B16" s="59"/>
      <c r="C16" s="75" t="s">
        <v>24</v>
      </c>
      <c r="D16" s="50">
        <f t="shared" si="1"/>
        <v>8791</v>
      </c>
      <c r="E16" s="47">
        <v>15.261570735544774</v>
      </c>
      <c r="F16" s="49">
        <v>5038</v>
      </c>
      <c r="G16" s="49">
        <v>635</v>
      </c>
      <c r="H16" s="46">
        <v>142</v>
      </c>
      <c r="I16" s="49">
        <v>1081</v>
      </c>
      <c r="J16" s="49">
        <v>352</v>
      </c>
      <c r="K16" s="49">
        <v>515</v>
      </c>
      <c r="L16" s="49">
        <v>542</v>
      </c>
      <c r="M16" s="76">
        <v>628</v>
      </c>
    </row>
    <row r="17" spans="1:14" ht="14.25" customHeight="1">
      <c r="A17" s="1695"/>
      <c r="B17" s="59"/>
      <c r="C17" s="75" t="s">
        <v>25</v>
      </c>
      <c r="D17" s="50">
        <f t="shared" si="1"/>
        <v>9114</v>
      </c>
      <c r="E17" s="47">
        <v>19.418238993710695</v>
      </c>
      <c r="F17" s="49">
        <v>5285</v>
      </c>
      <c r="G17" s="49">
        <v>634</v>
      </c>
      <c r="H17" s="46">
        <v>154</v>
      </c>
      <c r="I17" s="49">
        <v>1087</v>
      </c>
      <c r="J17" s="49">
        <v>382</v>
      </c>
      <c r="K17" s="49">
        <v>526</v>
      </c>
      <c r="L17" s="49">
        <v>558</v>
      </c>
      <c r="M17" s="76">
        <v>642</v>
      </c>
    </row>
    <row r="18" spans="1:14" ht="14.25" customHeight="1">
      <c r="A18" s="1695"/>
      <c r="B18" s="59"/>
      <c r="C18" s="75" t="s">
        <v>26</v>
      </c>
      <c r="D18" s="50">
        <f t="shared" si="1"/>
        <v>9240</v>
      </c>
      <c r="E18" s="47">
        <v>20.752744380554102</v>
      </c>
      <c r="F18" s="49">
        <v>5402</v>
      </c>
      <c r="G18" s="49">
        <v>636</v>
      </c>
      <c r="H18" s="46">
        <v>162</v>
      </c>
      <c r="I18" s="49">
        <v>1075</v>
      </c>
      <c r="J18" s="49">
        <v>367</v>
      </c>
      <c r="K18" s="49">
        <v>523</v>
      </c>
      <c r="L18" s="49">
        <v>578</v>
      </c>
      <c r="M18" s="76">
        <v>659</v>
      </c>
    </row>
    <row r="19" spans="1:14" ht="14.25" customHeight="1">
      <c r="A19" s="1695"/>
      <c r="B19" s="59"/>
      <c r="C19" s="75" t="s">
        <v>27</v>
      </c>
      <c r="D19" s="50">
        <f t="shared" si="1"/>
        <v>8869</v>
      </c>
      <c r="E19" s="47">
        <v>19.802782655680129</v>
      </c>
      <c r="F19" s="49">
        <v>5213</v>
      </c>
      <c r="G19" s="49">
        <v>623</v>
      </c>
      <c r="H19" s="46">
        <v>162</v>
      </c>
      <c r="I19" s="49">
        <v>1029</v>
      </c>
      <c r="J19" s="49">
        <v>354</v>
      </c>
      <c r="K19" s="49">
        <v>504</v>
      </c>
      <c r="L19" s="49">
        <v>536</v>
      </c>
      <c r="M19" s="76">
        <v>610</v>
      </c>
    </row>
    <row r="20" spans="1:14" ht="14.25" customHeight="1">
      <c r="A20" s="1695"/>
      <c r="B20" s="59"/>
      <c r="C20" s="75" t="s">
        <v>28</v>
      </c>
      <c r="D20" s="50">
        <f t="shared" si="1"/>
        <v>8496</v>
      </c>
      <c r="E20" s="47">
        <v>21.928817451205511</v>
      </c>
      <c r="F20" s="49">
        <v>5001</v>
      </c>
      <c r="G20" s="49">
        <v>610</v>
      </c>
      <c r="H20" s="46">
        <v>150</v>
      </c>
      <c r="I20" s="49">
        <v>1016</v>
      </c>
      <c r="J20" s="49">
        <v>332</v>
      </c>
      <c r="K20" s="49">
        <v>493</v>
      </c>
      <c r="L20" s="49">
        <v>476</v>
      </c>
      <c r="M20" s="76">
        <v>568</v>
      </c>
      <c r="N20" s="82"/>
    </row>
    <row r="21" spans="1:14" ht="14.25" customHeight="1">
      <c r="A21" s="1695"/>
      <c r="B21" s="59" t="s">
        <v>29</v>
      </c>
      <c r="C21" s="75" t="s">
        <v>30</v>
      </c>
      <c r="D21" s="50">
        <f t="shared" si="1"/>
        <v>8557</v>
      </c>
      <c r="E21" s="47">
        <v>14.138988928904894</v>
      </c>
      <c r="F21" s="49">
        <v>4975</v>
      </c>
      <c r="G21" s="49">
        <v>609</v>
      </c>
      <c r="H21" s="46">
        <v>141</v>
      </c>
      <c r="I21" s="49">
        <v>1046</v>
      </c>
      <c r="J21" s="49">
        <v>367</v>
      </c>
      <c r="K21" s="49">
        <v>501</v>
      </c>
      <c r="L21" s="49">
        <v>473</v>
      </c>
      <c r="M21" s="76">
        <v>586</v>
      </c>
    </row>
    <row r="22" spans="1:14" ht="14.25" customHeight="1">
      <c r="A22" s="1695"/>
      <c r="B22" s="59"/>
      <c r="C22" s="75" t="s">
        <v>31</v>
      </c>
      <c r="D22" s="50">
        <f t="shared" si="1"/>
        <v>8706</v>
      </c>
      <c r="E22" s="47">
        <v>12.08960988798764</v>
      </c>
      <c r="F22" s="49">
        <v>4980</v>
      </c>
      <c r="G22" s="49">
        <v>646</v>
      </c>
      <c r="H22" s="46">
        <v>144</v>
      </c>
      <c r="I22" s="49">
        <v>1096</v>
      </c>
      <c r="J22" s="49">
        <v>359</v>
      </c>
      <c r="K22" s="49">
        <v>496</v>
      </c>
      <c r="L22" s="49">
        <v>507</v>
      </c>
      <c r="M22" s="76">
        <v>622</v>
      </c>
    </row>
    <row r="23" spans="1:14" ht="14.25" customHeight="1" thickBot="1">
      <c r="A23" s="1696"/>
      <c r="B23" s="64"/>
      <c r="C23" s="75" t="s">
        <v>32</v>
      </c>
      <c r="D23" s="51">
        <f t="shared" si="1"/>
        <v>8924</v>
      </c>
      <c r="E23" s="78">
        <v>9.1754343038903841</v>
      </c>
      <c r="F23" s="52">
        <v>5134</v>
      </c>
      <c r="G23" s="52">
        <v>660</v>
      </c>
      <c r="H23" s="48">
        <v>150</v>
      </c>
      <c r="I23" s="52">
        <v>1133</v>
      </c>
      <c r="J23" s="52">
        <v>375</v>
      </c>
      <c r="K23" s="52">
        <v>496</v>
      </c>
      <c r="L23" s="52">
        <v>491</v>
      </c>
      <c r="M23" s="79">
        <v>635</v>
      </c>
    </row>
    <row r="24" spans="1:14" ht="14.25" customHeight="1">
      <c r="A24" s="1703" t="s">
        <v>53</v>
      </c>
      <c r="B24" s="1716" t="s">
        <v>45</v>
      </c>
      <c r="C24" s="1707"/>
      <c r="D24" s="67">
        <v>5188.2499999999991</v>
      </c>
      <c r="E24" s="68">
        <v>-8.9740778104302983</v>
      </c>
      <c r="F24" s="125">
        <v>2647.0833333333335</v>
      </c>
      <c r="G24" s="125">
        <v>435.25</v>
      </c>
      <c r="H24" s="20">
        <v>139</v>
      </c>
      <c r="I24" s="125">
        <v>712.16666666666663</v>
      </c>
      <c r="J24" s="125">
        <v>302.08333333333331</v>
      </c>
      <c r="K24" s="125">
        <v>322.5</v>
      </c>
      <c r="L24" s="125">
        <v>316.83333333333331</v>
      </c>
      <c r="M24" s="126">
        <v>452.33333333333331</v>
      </c>
    </row>
    <row r="25" spans="1:14" ht="14.25" customHeight="1">
      <c r="A25" s="1695"/>
      <c r="B25" s="1717" t="s">
        <v>46</v>
      </c>
      <c r="C25" s="1718"/>
      <c r="D25" s="67">
        <v>4818.0833333333339</v>
      </c>
      <c r="E25" s="68">
        <v>-7.1347114473409192</v>
      </c>
      <c r="F25" s="69">
        <v>2454</v>
      </c>
      <c r="G25" s="69">
        <v>410.83333333333331</v>
      </c>
      <c r="H25" s="23">
        <v>123.58333333333333</v>
      </c>
      <c r="I25" s="69">
        <v>647.41666666666663</v>
      </c>
      <c r="J25" s="69">
        <v>275</v>
      </c>
      <c r="K25" s="69">
        <v>292.83333333333331</v>
      </c>
      <c r="L25" s="69">
        <v>286.25</v>
      </c>
      <c r="M25" s="70">
        <v>451.75</v>
      </c>
    </row>
    <row r="26" spans="1:14" ht="14.25" customHeight="1">
      <c r="A26" s="1695"/>
      <c r="B26" s="1717" t="s">
        <v>47</v>
      </c>
      <c r="C26" s="1718"/>
      <c r="D26" s="67">
        <v>4387.583333333333</v>
      </c>
      <c r="E26" s="68">
        <v>-8.9350882958299636</v>
      </c>
      <c r="F26" s="69">
        <v>2230.4166666666665</v>
      </c>
      <c r="G26" s="69">
        <v>377</v>
      </c>
      <c r="H26" s="25">
        <v>112.33333333333333</v>
      </c>
      <c r="I26" s="69">
        <v>595.33333333333337</v>
      </c>
      <c r="J26" s="69">
        <v>239</v>
      </c>
      <c r="K26" s="69">
        <v>253.16666666666666</v>
      </c>
      <c r="L26" s="69">
        <v>293.5</v>
      </c>
      <c r="M26" s="70">
        <v>399.16666666666669</v>
      </c>
    </row>
    <row r="27" spans="1:14" ht="14.25" customHeight="1">
      <c r="A27" s="1695"/>
      <c r="B27" s="1719" t="s">
        <v>48</v>
      </c>
      <c r="C27" s="1720"/>
      <c r="D27" s="67">
        <v>4247.1666666666661</v>
      </c>
      <c r="E27" s="68">
        <v>-3.2003190822586536</v>
      </c>
      <c r="F27" s="69">
        <v>2225.3333333333335</v>
      </c>
      <c r="G27" s="69">
        <v>331.16666666666669</v>
      </c>
      <c r="H27" s="25">
        <v>100.83333333333333</v>
      </c>
      <c r="I27" s="69">
        <v>548.16666666666663</v>
      </c>
      <c r="J27" s="69">
        <v>219.66666666666666</v>
      </c>
      <c r="K27" s="69">
        <v>253.41666666666666</v>
      </c>
      <c r="L27" s="69">
        <v>296.83333333333331</v>
      </c>
      <c r="M27" s="70">
        <v>372.58333333333331</v>
      </c>
    </row>
    <row r="28" spans="1:14" ht="14.25" customHeight="1">
      <c r="A28" s="1695"/>
      <c r="B28" s="1717" t="s">
        <v>49</v>
      </c>
      <c r="C28" s="1718"/>
      <c r="D28" s="71">
        <f>SUM(F28:G28,I28:M28)</f>
        <v>4893.0833333333339</v>
      </c>
      <c r="E28" s="72">
        <f>IF(ISERROR((D28-D27)/D27*100),"―",(D28-D27)/D27*100)</f>
        <v>15.20817800102032</v>
      </c>
      <c r="F28" s="73">
        <f>SUM(F29:F40)/12</f>
        <v>2721.8333333333335</v>
      </c>
      <c r="G28" s="73">
        <f t="shared" ref="G28:M28" si="2">SUM(G29:G40)/12</f>
        <v>376.08333333333331</v>
      </c>
      <c r="H28" s="30">
        <f t="shared" si="2"/>
        <v>107.08333333333333</v>
      </c>
      <c r="I28" s="73">
        <f t="shared" si="2"/>
        <v>587.58333333333337</v>
      </c>
      <c r="J28" s="73">
        <f t="shared" si="2"/>
        <v>234</v>
      </c>
      <c r="K28" s="73">
        <f t="shared" si="2"/>
        <v>282.83333333333331</v>
      </c>
      <c r="L28" s="73">
        <f t="shared" si="2"/>
        <v>315.08333333333331</v>
      </c>
      <c r="M28" s="74">
        <f t="shared" si="2"/>
        <v>375.66666666666669</v>
      </c>
    </row>
    <row r="29" spans="1:14" ht="14.25" customHeight="1">
      <c r="A29" s="1695"/>
      <c r="B29" s="59" t="s">
        <v>19</v>
      </c>
      <c r="C29" s="75" t="s">
        <v>20</v>
      </c>
      <c r="D29" s="50">
        <f>SUM(F29:G29,I29:M29)</f>
        <v>4697</v>
      </c>
      <c r="E29" s="47">
        <v>10.491649023759116</v>
      </c>
      <c r="F29" s="49">
        <v>2500</v>
      </c>
      <c r="G29" s="49">
        <v>386</v>
      </c>
      <c r="H29" s="46">
        <v>123</v>
      </c>
      <c r="I29" s="49">
        <v>553</v>
      </c>
      <c r="J29" s="49">
        <v>246</v>
      </c>
      <c r="K29" s="49">
        <v>274</v>
      </c>
      <c r="L29" s="49">
        <v>316</v>
      </c>
      <c r="M29" s="76">
        <v>422</v>
      </c>
      <c r="N29" s="82"/>
    </row>
    <row r="30" spans="1:14" ht="14.25" customHeight="1">
      <c r="A30" s="1695"/>
      <c r="B30" s="59"/>
      <c r="C30" s="75" t="s">
        <v>21</v>
      </c>
      <c r="D30" s="50">
        <f>SUM(F30:G30,I30:M30)</f>
        <v>4691</v>
      </c>
      <c r="E30" s="47">
        <v>8.7137891077636151</v>
      </c>
      <c r="F30" s="49">
        <v>2504</v>
      </c>
      <c r="G30" s="49">
        <v>377</v>
      </c>
      <c r="H30" s="46">
        <v>122</v>
      </c>
      <c r="I30" s="49">
        <v>552</v>
      </c>
      <c r="J30" s="49">
        <v>247</v>
      </c>
      <c r="K30" s="49">
        <v>280</v>
      </c>
      <c r="L30" s="49">
        <v>318</v>
      </c>
      <c r="M30" s="76">
        <v>413</v>
      </c>
    </row>
    <row r="31" spans="1:14" ht="14.25" customHeight="1">
      <c r="A31" s="1695"/>
      <c r="B31" s="59"/>
      <c r="C31" s="75" t="s">
        <v>22</v>
      </c>
      <c r="D31" s="50">
        <f t="shared" ref="D31:D39" si="3">SUM(F31:G31,I31:M31)</f>
        <v>4720</v>
      </c>
      <c r="E31" s="47">
        <v>10.980484363978368</v>
      </c>
      <c r="F31" s="49">
        <v>2582</v>
      </c>
      <c r="G31" s="49">
        <v>363</v>
      </c>
      <c r="H31" s="46">
        <v>106</v>
      </c>
      <c r="I31" s="49">
        <v>560</v>
      </c>
      <c r="J31" s="49">
        <v>223</v>
      </c>
      <c r="K31" s="49">
        <v>279</v>
      </c>
      <c r="L31" s="49">
        <v>312</v>
      </c>
      <c r="M31" s="76">
        <v>401</v>
      </c>
    </row>
    <row r="32" spans="1:14" ht="14.25" customHeight="1">
      <c r="A32" s="1695"/>
      <c r="B32" s="59"/>
      <c r="C32" s="75" t="s">
        <v>23</v>
      </c>
      <c r="D32" s="50">
        <f t="shared" si="3"/>
        <v>4879</v>
      </c>
      <c r="E32" s="47">
        <v>13.201856148491881</v>
      </c>
      <c r="F32" s="49">
        <v>2662</v>
      </c>
      <c r="G32" s="49">
        <v>370</v>
      </c>
      <c r="H32" s="46">
        <v>107</v>
      </c>
      <c r="I32" s="49">
        <v>596</v>
      </c>
      <c r="J32" s="49">
        <v>232</v>
      </c>
      <c r="K32" s="49">
        <v>295</v>
      </c>
      <c r="L32" s="49">
        <v>323</v>
      </c>
      <c r="M32" s="76">
        <v>401</v>
      </c>
    </row>
    <row r="33" spans="1:14" ht="14.25" customHeight="1">
      <c r="A33" s="1695"/>
      <c r="B33" s="59"/>
      <c r="C33" s="75" t="s">
        <v>24</v>
      </c>
      <c r="D33" s="50">
        <f t="shared" si="3"/>
        <v>4969</v>
      </c>
      <c r="E33" s="47">
        <v>17.331759149940968</v>
      </c>
      <c r="F33" s="49">
        <v>2753</v>
      </c>
      <c r="G33" s="49">
        <v>376</v>
      </c>
      <c r="H33" s="46">
        <v>101</v>
      </c>
      <c r="I33" s="49">
        <v>618</v>
      </c>
      <c r="J33" s="49">
        <v>224</v>
      </c>
      <c r="K33" s="49">
        <v>293</v>
      </c>
      <c r="L33" s="49">
        <v>326</v>
      </c>
      <c r="M33" s="76">
        <v>379</v>
      </c>
    </row>
    <row r="34" spans="1:14" ht="14.25" customHeight="1">
      <c r="A34" s="1695"/>
      <c r="B34" s="59"/>
      <c r="C34" s="75" t="s">
        <v>25</v>
      </c>
      <c r="D34" s="50">
        <f t="shared" si="3"/>
        <v>5122</v>
      </c>
      <c r="E34" s="47">
        <v>22.24343675417661</v>
      </c>
      <c r="F34" s="49">
        <v>2870</v>
      </c>
      <c r="G34" s="49">
        <v>377</v>
      </c>
      <c r="H34" s="46">
        <v>105</v>
      </c>
      <c r="I34" s="49">
        <v>607</v>
      </c>
      <c r="J34" s="49">
        <v>247</v>
      </c>
      <c r="K34" s="49">
        <v>305</v>
      </c>
      <c r="L34" s="49">
        <v>337</v>
      </c>
      <c r="M34" s="76">
        <v>379</v>
      </c>
    </row>
    <row r="35" spans="1:14" ht="14.25" customHeight="1">
      <c r="A35" s="1695"/>
      <c r="B35" s="59"/>
      <c r="C35" s="75" t="s">
        <v>26</v>
      </c>
      <c r="D35" s="50">
        <f t="shared" si="3"/>
        <v>5231</v>
      </c>
      <c r="E35" s="47">
        <v>23.256361922714419</v>
      </c>
      <c r="F35" s="49">
        <v>2967</v>
      </c>
      <c r="G35" s="49">
        <v>379</v>
      </c>
      <c r="H35" s="46">
        <v>107</v>
      </c>
      <c r="I35" s="49">
        <v>608</v>
      </c>
      <c r="J35" s="49">
        <v>243</v>
      </c>
      <c r="K35" s="49">
        <v>294</v>
      </c>
      <c r="L35" s="49">
        <v>358</v>
      </c>
      <c r="M35" s="76">
        <v>382</v>
      </c>
    </row>
    <row r="36" spans="1:14" ht="14.25" customHeight="1">
      <c r="A36" s="1695"/>
      <c r="B36" s="59"/>
      <c r="C36" s="75" t="s">
        <v>27</v>
      </c>
      <c r="D36" s="50">
        <f t="shared" si="3"/>
        <v>5052</v>
      </c>
      <c r="E36" s="47">
        <v>22.770352369380316</v>
      </c>
      <c r="F36" s="49">
        <v>2899</v>
      </c>
      <c r="G36" s="49">
        <v>379</v>
      </c>
      <c r="H36" s="46">
        <v>106</v>
      </c>
      <c r="I36" s="49">
        <v>574</v>
      </c>
      <c r="J36" s="49">
        <v>236</v>
      </c>
      <c r="K36" s="49">
        <v>277</v>
      </c>
      <c r="L36" s="49">
        <v>334</v>
      </c>
      <c r="M36" s="76">
        <v>353</v>
      </c>
    </row>
    <row r="37" spans="1:14" ht="14.25" customHeight="1">
      <c r="A37" s="1695"/>
      <c r="B37" s="59"/>
      <c r="C37" s="75" t="s">
        <v>28</v>
      </c>
      <c r="D37" s="50">
        <f t="shared" si="3"/>
        <v>4808</v>
      </c>
      <c r="E37" s="47">
        <v>22.747000255297422</v>
      </c>
      <c r="F37" s="49">
        <v>2761</v>
      </c>
      <c r="G37" s="49">
        <v>361</v>
      </c>
      <c r="H37" s="46">
        <v>103</v>
      </c>
      <c r="I37" s="49">
        <v>573</v>
      </c>
      <c r="J37" s="49">
        <v>212</v>
      </c>
      <c r="K37" s="49">
        <v>272</v>
      </c>
      <c r="L37" s="49">
        <v>291</v>
      </c>
      <c r="M37" s="76">
        <v>338</v>
      </c>
      <c r="N37" s="82"/>
    </row>
    <row r="38" spans="1:14" ht="14.25" customHeight="1">
      <c r="A38" s="1695"/>
      <c r="B38" s="59" t="s">
        <v>29</v>
      </c>
      <c r="C38" s="75" t="s">
        <v>30</v>
      </c>
      <c r="D38" s="50">
        <f t="shared" si="3"/>
        <v>4771</v>
      </c>
      <c r="E38" s="47">
        <v>13.137301399098886</v>
      </c>
      <c r="F38" s="49">
        <v>2702</v>
      </c>
      <c r="G38" s="49">
        <v>367</v>
      </c>
      <c r="H38" s="46">
        <v>104</v>
      </c>
      <c r="I38" s="49">
        <v>582</v>
      </c>
      <c r="J38" s="49">
        <v>232</v>
      </c>
      <c r="K38" s="49">
        <v>272</v>
      </c>
      <c r="L38" s="49">
        <v>285</v>
      </c>
      <c r="M38" s="76">
        <v>331</v>
      </c>
    </row>
    <row r="39" spans="1:14" ht="14.25" customHeight="1">
      <c r="A39" s="1695"/>
      <c r="B39" s="59"/>
      <c r="C39" s="75" t="s">
        <v>31</v>
      </c>
      <c r="D39" s="50">
        <f t="shared" si="3"/>
        <v>4818</v>
      </c>
      <c r="E39" s="47">
        <v>11.167512690355331</v>
      </c>
      <c r="F39" s="49">
        <v>2679</v>
      </c>
      <c r="G39" s="49">
        <v>385</v>
      </c>
      <c r="H39" s="46">
        <v>102</v>
      </c>
      <c r="I39" s="49">
        <v>603</v>
      </c>
      <c r="J39" s="49">
        <v>231</v>
      </c>
      <c r="K39" s="49">
        <v>266</v>
      </c>
      <c r="L39" s="49">
        <v>300</v>
      </c>
      <c r="M39" s="76">
        <v>354</v>
      </c>
    </row>
    <row r="40" spans="1:14" ht="14.25" customHeight="1" thickBot="1">
      <c r="A40" s="1696"/>
      <c r="B40" s="64"/>
      <c r="C40" s="75" t="s">
        <v>32</v>
      </c>
      <c r="D40" s="51">
        <f>SUM(F40:G40,I40:M40)</f>
        <v>4959</v>
      </c>
      <c r="E40" s="78">
        <v>8.1570338058887675</v>
      </c>
      <c r="F40" s="52">
        <v>2783</v>
      </c>
      <c r="G40" s="52">
        <v>393</v>
      </c>
      <c r="H40" s="48">
        <v>99</v>
      </c>
      <c r="I40" s="52">
        <v>625</v>
      </c>
      <c r="J40" s="52">
        <v>235</v>
      </c>
      <c r="K40" s="52">
        <v>287</v>
      </c>
      <c r="L40" s="52">
        <v>281</v>
      </c>
      <c r="M40" s="79">
        <v>355</v>
      </c>
      <c r="N40" s="82"/>
    </row>
    <row r="41" spans="1:14" ht="14.25" customHeight="1">
      <c r="A41" s="1695" t="s">
        <v>54</v>
      </c>
      <c r="B41" s="1716" t="s">
        <v>45</v>
      </c>
      <c r="C41" s="1707"/>
      <c r="D41" s="67">
        <v>9012.75</v>
      </c>
      <c r="E41" s="68">
        <v>-6.4792556595126634</v>
      </c>
      <c r="F41" s="80">
        <v>4713.833333333333</v>
      </c>
      <c r="G41" s="80">
        <v>699.25</v>
      </c>
      <c r="H41" s="45">
        <v>206.33333333333334</v>
      </c>
      <c r="I41" s="80">
        <v>1294</v>
      </c>
      <c r="J41" s="80">
        <v>495.5</v>
      </c>
      <c r="K41" s="80">
        <v>536.91666666666663</v>
      </c>
      <c r="L41" s="80">
        <v>504.33333333333331</v>
      </c>
      <c r="M41" s="81">
        <v>768.91666666666663</v>
      </c>
    </row>
    <row r="42" spans="1:14" ht="14.25" customHeight="1">
      <c r="A42" s="1695"/>
      <c r="B42" s="1717" t="s">
        <v>46</v>
      </c>
      <c r="C42" s="1718"/>
      <c r="D42" s="67">
        <v>8423.25</v>
      </c>
      <c r="E42" s="68">
        <v>-6.5407339602230179</v>
      </c>
      <c r="F42" s="69">
        <v>4403.083333333333</v>
      </c>
      <c r="G42" s="69">
        <v>666.16666666666663</v>
      </c>
      <c r="H42" s="23">
        <v>193.41666666666666</v>
      </c>
      <c r="I42" s="69">
        <v>1164.5</v>
      </c>
      <c r="J42" s="69">
        <v>465.83333333333331</v>
      </c>
      <c r="K42" s="69">
        <v>513.58333333333337</v>
      </c>
      <c r="L42" s="69">
        <v>459.75</v>
      </c>
      <c r="M42" s="70">
        <v>750.33333333333337</v>
      </c>
    </row>
    <row r="43" spans="1:14" ht="14.25" customHeight="1">
      <c r="A43" s="1695"/>
      <c r="B43" s="1717" t="s">
        <v>47</v>
      </c>
      <c r="C43" s="1718"/>
      <c r="D43" s="67">
        <v>7797.3333333333348</v>
      </c>
      <c r="E43" s="68">
        <v>-7.4308214366980092</v>
      </c>
      <c r="F43" s="69">
        <v>4125.416666666667</v>
      </c>
      <c r="G43" s="69">
        <v>608.5</v>
      </c>
      <c r="H43" s="25">
        <v>176.58333333333334</v>
      </c>
      <c r="I43" s="69">
        <v>1052.5</v>
      </c>
      <c r="J43" s="69">
        <v>399.91666666666669</v>
      </c>
      <c r="K43" s="69">
        <v>462.41666666666669</v>
      </c>
      <c r="L43" s="69">
        <v>479.41666666666669</v>
      </c>
      <c r="M43" s="70">
        <v>669.16666666666663</v>
      </c>
    </row>
    <row r="44" spans="1:14" ht="14.25" customHeight="1">
      <c r="A44" s="1695"/>
      <c r="B44" s="1719" t="s">
        <v>48</v>
      </c>
      <c r="C44" s="1720"/>
      <c r="D44" s="67">
        <v>7650</v>
      </c>
      <c r="E44" s="68">
        <v>-1.8895348837209491</v>
      </c>
      <c r="F44" s="69">
        <v>4161.75</v>
      </c>
      <c r="G44" s="69">
        <v>551.16666666666663</v>
      </c>
      <c r="H44" s="25">
        <v>151.25</v>
      </c>
      <c r="I44" s="69">
        <v>977.83333333333337</v>
      </c>
      <c r="J44" s="69">
        <v>370.66666666666669</v>
      </c>
      <c r="K44" s="69">
        <v>462.83333333333331</v>
      </c>
      <c r="L44" s="69">
        <v>495.33333333333331</v>
      </c>
      <c r="M44" s="70">
        <v>630.41666666666663</v>
      </c>
    </row>
    <row r="45" spans="1:14" ht="14.25" customHeight="1">
      <c r="A45" s="1695"/>
      <c r="B45" s="1717" t="s">
        <v>49</v>
      </c>
      <c r="C45" s="1718"/>
      <c r="D45" s="71">
        <f>SUM(F45:G45,I45:M45)</f>
        <v>8651.75</v>
      </c>
      <c r="E45" s="72">
        <f>IF(ISERROR((D45-D44)/D44*100),"―",(D45-D44)/D44*100)</f>
        <v>13.094771241830067</v>
      </c>
      <c r="F45" s="73">
        <f>SUM(F46:F57)/12</f>
        <v>4952.916666666667</v>
      </c>
      <c r="G45" s="73">
        <f t="shared" ref="G45:M45" si="4">SUM(G46:G57)/12</f>
        <v>632.08333333333337</v>
      </c>
      <c r="H45" s="30">
        <f t="shared" si="4"/>
        <v>154.5</v>
      </c>
      <c r="I45" s="73">
        <f t="shared" si="4"/>
        <v>1056.0833333333333</v>
      </c>
      <c r="J45" s="73">
        <f t="shared" si="4"/>
        <v>361.33333333333331</v>
      </c>
      <c r="K45" s="73">
        <f t="shared" si="4"/>
        <v>501.08333333333331</v>
      </c>
      <c r="L45" s="73">
        <f t="shared" si="4"/>
        <v>518.16666666666663</v>
      </c>
      <c r="M45" s="74">
        <f t="shared" si="4"/>
        <v>630.08333333333337</v>
      </c>
    </row>
    <row r="46" spans="1:14" ht="14.25" customHeight="1">
      <c r="A46" s="1695"/>
      <c r="B46" s="59" t="s">
        <v>19</v>
      </c>
      <c r="C46" s="75" t="s">
        <v>20</v>
      </c>
      <c r="D46" s="50">
        <f>SUM(F46:G46,I46:M46)</f>
        <v>8244</v>
      </c>
      <c r="E46" s="47">
        <v>5.2470317885867486</v>
      </c>
      <c r="F46" s="49">
        <v>4490</v>
      </c>
      <c r="G46" s="49">
        <v>659</v>
      </c>
      <c r="H46" s="46">
        <v>180</v>
      </c>
      <c r="I46" s="49">
        <v>1028</v>
      </c>
      <c r="J46" s="49">
        <v>378</v>
      </c>
      <c r="K46" s="49">
        <v>481</v>
      </c>
      <c r="L46" s="49">
        <v>517</v>
      </c>
      <c r="M46" s="76">
        <v>691</v>
      </c>
      <c r="N46" s="82"/>
    </row>
    <row r="47" spans="1:14" ht="14.25" customHeight="1">
      <c r="A47" s="1695"/>
      <c r="B47" s="59"/>
      <c r="C47" s="75" t="s">
        <v>21</v>
      </c>
      <c r="D47" s="50">
        <f>SUM(F47:G47,I47:M47)</f>
        <v>8208</v>
      </c>
      <c r="E47" s="47">
        <v>4.056795131845842</v>
      </c>
      <c r="F47" s="49">
        <v>4535</v>
      </c>
      <c r="G47" s="49">
        <v>635</v>
      </c>
      <c r="H47" s="46">
        <v>170</v>
      </c>
      <c r="I47" s="49">
        <v>1011</v>
      </c>
      <c r="J47" s="49">
        <v>371</v>
      </c>
      <c r="K47" s="49">
        <v>476</v>
      </c>
      <c r="L47" s="49">
        <v>511</v>
      </c>
      <c r="M47" s="76">
        <v>669</v>
      </c>
    </row>
    <row r="48" spans="1:14" ht="14.25" customHeight="1">
      <c r="A48" s="1695"/>
      <c r="B48" s="59"/>
      <c r="C48" s="75" t="s">
        <v>22</v>
      </c>
      <c r="D48" s="50">
        <f t="shared" ref="D48:D56" si="5">SUM(F48:G48,I48:M48)</f>
        <v>8304</v>
      </c>
      <c r="E48" s="47">
        <v>7.1345632821571412</v>
      </c>
      <c r="F48" s="49">
        <v>4677</v>
      </c>
      <c r="G48" s="49">
        <v>603</v>
      </c>
      <c r="H48" s="46">
        <v>147</v>
      </c>
      <c r="I48" s="49">
        <v>1041</v>
      </c>
      <c r="J48" s="49">
        <v>346</v>
      </c>
      <c r="K48" s="49">
        <v>492</v>
      </c>
      <c r="L48" s="49">
        <v>514</v>
      </c>
      <c r="M48" s="76">
        <v>631</v>
      </c>
    </row>
    <row r="49" spans="1:14" ht="14.25" customHeight="1">
      <c r="A49" s="1695"/>
      <c r="B49" s="59"/>
      <c r="C49" s="75" t="s">
        <v>23</v>
      </c>
      <c r="D49" s="50">
        <f t="shared" si="5"/>
        <v>8530</v>
      </c>
      <c r="E49" s="47">
        <v>9.6119249550244152</v>
      </c>
      <c r="F49" s="49">
        <v>4783</v>
      </c>
      <c r="G49" s="49">
        <v>635</v>
      </c>
      <c r="H49" s="46">
        <v>152</v>
      </c>
      <c r="I49" s="49">
        <v>1068</v>
      </c>
      <c r="J49" s="49">
        <v>361</v>
      </c>
      <c r="K49" s="49">
        <v>524</v>
      </c>
      <c r="L49" s="49">
        <v>528</v>
      </c>
      <c r="M49" s="76">
        <v>631</v>
      </c>
    </row>
    <row r="50" spans="1:14" ht="14.25" customHeight="1">
      <c r="A50" s="1695"/>
      <c r="B50" s="59"/>
      <c r="C50" s="75" t="s">
        <v>24</v>
      </c>
      <c r="D50" s="50">
        <f t="shared" si="5"/>
        <v>8764</v>
      </c>
      <c r="E50" s="47">
        <v>15.179392824287028</v>
      </c>
      <c r="F50" s="49">
        <v>5025</v>
      </c>
      <c r="G50" s="49">
        <v>635</v>
      </c>
      <c r="H50" s="46">
        <v>142</v>
      </c>
      <c r="I50" s="49">
        <v>1077</v>
      </c>
      <c r="J50" s="49">
        <v>349</v>
      </c>
      <c r="K50" s="49">
        <v>513</v>
      </c>
      <c r="L50" s="49">
        <v>541</v>
      </c>
      <c r="M50" s="76">
        <v>624</v>
      </c>
    </row>
    <row r="51" spans="1:14" ht="14.25" customHeight="1">
      <c r="A51" s="1695"/>
      <c r="B51" s="59"/>
      <c r="C51" s="75" t="s">
        <v>25</v>
      </c>
      <c r="D51" s="50">
        <f t="shared" si="5"/>
        <v>9086</v>
      </c>
      <c r="E51" s="47">
        <v>19.411223551057958</v>
      </c>
      <c r="F51" s="49">
        <v>5270</v>
      </c>
      <c r="G51" s="49">
        <v>634</v>
      </c>
      <c r="H51" s="46">
        <v>154</v>
      </c>
      <c r="I51" s="49">
        <v>1081</v>
      </c>
      <c r="J51" s="49">
        <v>381</v>
      </c>
      <c r="K51" s="49">
        <v>523</v>
      </c>
      <c r="L51" s="49">
        <v>556</v>
      </c>
      <c r="M51" s="76">
        <v>641</v>
      </c>
    </row>
    <row r="52" spans="1:14" ht="14.25" customHeight="1">
      <c r="A52" s="1695"/>
      <c r="B52" s="59"/>
      <c r="C52" s="75" t="s">
        <v>26</v>
      </c>
      <c r="D52" s="50">
        <f t="shared" si="5"/>
        <v>9214</v>
      </c>
      <c r="E52" s="47">
        <v>20.871048143775418</v>
      </c>
      <c r="F52" s="49">
        <v>5387</v>
      </c>
      <c r="G52" s="49">
        <v>636</v>
      </c>
      <c r="H52" s="46">
        <v>162</v>
      </c>
      <c r="I52" s="49">
        <v>1069</v>
      </c>
      <c r="J52" s="49">
        <v>366</v>
      </c>
      <c r="K52" s="49">
        <v>521</v>
      </c>
      <c r="L52" s="49">
        <v>576</v>
      </c>
      <c r="M52" s="76">
        <v>659</v>
      </c>
    </row>
    <row r="53" spans="1:14" ht="14.25" customHeight="1">
      <c r="A53" s="1695"/>
      <c r="B53" s="59"/>
      <c r="C53" s="75" t="s">
        <v>27</v>
      </c>
      <c r="D53" s="50">
        <f t="shared" si="5"/>
        <v>8852</v>
      </c>
      <c r="E53" s="47">
        <v>19.945799457994582</v>
      </c>
      <c r="F53" s="49">
        <v>5203</v>
      </c>
      <c r="G53" s="49">
        <v>623</v>
      </c>
      <c r="H53" s="46">
        <v>162</v>
      </c>
      <c r="I53" s="49">
        <v>1025</v>
      </c>
      <c r="J53" s="49">
        <v>353</v>
      </c>
      <c r="K53" s="49">
        <v>503</v>
      </c>
      <c r="L53" s="49">
        <v>535</v>
      </c>
      <c r="M53" s="76">
        <v>610</v>
      </c>
    </row>
    <row r="54" spans="1:14" ht="14.25" customHeight="1">
      <c r="A54" s="1695"/>
      <c r="B54" s="59"/>
      <c r="C54" s="75" t="s">
        <v>28</v>
      </c>
      <c r="D54" s="50">
        <f t="shared" si="5"/>
        <v>8482</v>
      </c>
      <c r="E54" s="47">
        <v>22.131029517638588</v>
      </c>
      <c r="F54" s="49">
        <v>4993</v>
      </c>
      <c r="G54" s="49">
        <v>610</v>
      </c>
      <c r="H54" s="46">
        <v>150</v>
      </c>
      <c r="I54" s="49">
        <v>1014</v>
      </c>
      <c r="J54" s="49">
        <v>331</v>
      </c>
      <c r="K54" s="49">
        <v>492</v>
      </c>
      <c r="L54" s="49">
        <v>475</v>
      </c>
      <c r="M54" s="76">
        <v>567</v>
      </c>
      <c r="N54" s="82"/>
    </row>
    <row r="55" spans="1:14" ht="14.25" customHeight="1">
      <c r="A55" s="1695"/>
      <c r="B55" s="59" t="s">
        <v>29</v>
      </c>
      <c r="C55" s="75" t="s">
        <v>30</v>
      </c>
      <c r="D55" s="50">
        <f t="shared" si="5"/>
        <v>8542</v>
      </c>
      <c r="E55" s="47">
        <v>14.243680620569748</v>
      </c>
      <c r="F55" s="49">
        <v>4970</v>
      </c>
      <c r="G55" s="49">
        <v>609</v>
      </c>
      <c r="H55" s="46">
        <v>141</v>
      </c>
      <c r="I55" s="49">
        <v>1042</v>
      </c>
      <c r="J55" s="49">
        <v>366</v>
      </c>
      <c r="K55" s="49">
        <v>500</v>
      </c>
      <c r="L55" s="49">
        <v>471</v>
      </c>
      <c r="M55" s="76">
        <v>584</v>
      </c>
    </row>
    <row r="56" spans="1:14" ht="14.25" customHeight="1">
      <c r="A56" s="1695"/>
      <c r="B56" s="59"/>
      <c r="C56" s="75" t="s">
        <v>31</v>
      </c>
      <c r="D56" s="50">
        <f t="shared" si="5"/>
        <v>8690</v>
      </c>
      <c r="E56" s="47">
        <v>12.143502387404826</v>
      </c>
      <c r="F56" s="49">
        <v>4975</v>
      </c>
      <c r="G56" s="49">
        <v>646</v>
      </c>
      <c r="H56" s="46">
        <v>144</v>
      </c>
      <c r="I56" s="49">
        <v>1090</v>
      </c>
      <c r="J56" s="49">
        <v>359</v>
      </c>
      <c r="K56" s="49">
        <v>495</v>
      </c>
      <c r="L56" s="49">
        <v>505</v>
      </c>
      <c r="M56" s="76">
        <v>620</v>
      </c>
    </row>
    <row r="57" spans="1:14" ht="14.25" customHeight="1" thickBot="1">
      <c r="A57" s="1696"/>
      <c r="B57" s="64"/>
      <c r="C57" s="77" t="s">
        <v>32</v>
      </c>
      <c r="D57" s="51">
        <f>SUM(F57:G57,I57:M57)</f>
        <v>8905</v>
      </c>
      <c r="E57" s="78">
        <v>9.2102035810645084</v>
      </c>
      <c r="F57" s="52">
        <v>5127</v>
      </c>
      <c r="G57" s="52">
        <v>660</v>
      </c>
      <c r="H57" s="48">
        <v>150</v>
      </c>
      <c r="I57" s="52">
        <v>1127</v>
      </c>
      <c r="J57" s="52">
        <v>375</v>
      </c>
      <c r="K57" s="52">
        <v>493</v>
      </c>
      <c r="L57" s="52">
        <v>489</v>
      </c>
      <c r="M57" s="79">
        <v>634</v>
      </c>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3.375" style="55" customWidth="1"/>
    <col min="2" max="2" width="7" style="55" customWidth="1"/>
    <col min="3" max="3" width="6.125" style="55" customWidth="1"/>
    <col min="4" max="13" width="7.5" style="55" customWidth="1"/>
    <col min="14" max="251" width="9" style="55"/>
    <col min="252" max="252" width="3.375" style="55" customWidth="1"/>
    <col min="253" max="253" width="7" style="55" customWidth="1"/>
    <col min="254" max="254" width="6.125" style="55" customWidth="1"/>
    <col min="255" max="264" width="7.5" style="55" customWidth="1"/>
    <col min="265" max="265" width="7.875" style="55" customWidth="1"/>
    <col min="266" max="266" width="9" style="55"/>
    <col min="267" max="267" width="9.125" style="55" bestFit="1" customWidth="1"/>
    <col min="268" max="268" width="9.25" style="55" bestFit="1" customWidth="1"/>
    <col min="269" max="507" width="9" style="55"/>
    <col min="508" max="508" width="3.375" style="55" customWidth="1"/>
    <col min="509" max="509" width="7" style="55" customWidth="1"/>
    <col min="510" max="510" width="6.125" style="55" customWidth="1"/>
    <col min="511" max="520" width="7.5" style="55" customWidth="1"/>
    <col min="521" max="521" width="7.875" style="55" customWidth="1"/>
    <col min="522" max="522" width="9" style="55"/>
    <col min="523" max="523" width="9.125" style="55" bestFit="1" customWidth="1"/>
    <col min="524" max="524" width="9.25" style="55" bestFit="1" customWidth="1"/>
    <col min="525" max="763" width="9" style="55"/>
    <col min="764" max="764" width="3.375" style="55" customWidth="1"/>
    <col min="765" max="765" width="7" style="55" customWidth="1"/>
    <col min="766" max="766" width="6.125" style="55" customWidth="1"/>
    <col min="767" max="776" width="7.5" style="55" customWidth="1"/>
    <col min="777" max="777" width="7.875" style="55" customWidth="1"/>
    <col min="778" max="778" width="9" style="55"/>
    <col min="779" max="779" width="9.125" style="55" bestFit="1" customWidth="1"/>
    <col min="780" max="780" width="9.25" style="55" bestFit="1" customWidth="1"/>
    <col min="781" max="1019" width="9" style="55"/>
    <col min="1020" max="1020" width="3.375" style="55" customWidth="1"/>
    <col min="1021" max="1021" width="7" style="55" customWidth="1"/>
    <col min="1022" max="1022" width="6.125" style="55" customWidth="1"/>
    <col min="1023" max="1032" width="7.5" style="55" customWidth="1"/>
    <col min="1033" max="1033" width="7.875" style="55" customWidth="1"/>
    <col min="1034" max="1034" width="9" style="55"/>
    <col min="1035" max="1035" width="9.125" style="55" bestFit="1" customWidth="1"/>
    <col min="1036" max="1036" width="9.25" style="55" bestFit="1" customWidth="1"/>
    <col min="1037" max="1275" width="9" style="55"/>
    <col min="1276" max="1276" width="3.375" style="55" customWidth="1"/>
    <col min="1277" max="1277" width="7" style="55" customWidth="1"/>
    <col min="1278" max="1278" width="6.125" style="55" customWidth="1"/>
    <col min="1279" max="1288" width="7.5" style="55" customWidth="1"/>
    <col min="1289" max="1289" width="7.875" style="55" customWidth="1"/>
    <col min="1290" max="1290" width="9" style="55"/>
    <col min="1291" max="1291" width="9.125" style="55" bestFit="1" customWidth="1"/>
    <col min="1292" max="1292" width="9.25" style="55" bestFit="1" customWidth="1"/>
    <col min="1293" max="1531" width="9" style="55"/>
    <col min="1532" max="1532" width="3.375" style="55" customWidth="1"/>
    <col min="1533" max="1533" width="7" style="55" customWidth="1"/>
    <col min="1534" max="1534" width="6.125" style="55" customWidth="1"/>
    <col min="1535" max="1544" width="7.5" style="55" customWidth="1"/>
    <col min="1545" max="1545" width="7.875" style="55" customWidth="1"/>
    <col min="1546" max="1546" width="9" style="55"/>
    <col min="1547" max="1547" width="9.125" style="55" bestFit="1" customWidth="1"/>
    <col min="1548" max="1548" width="9.25" style="55" bestFit="1" customWidth="1"/>
    <col min="1549" max="1787" width="9" style="55"/>
    <col min="1788" max="1788" width="3.375" style="55" customWidth="1"/>
    <col min="1789" max="1789" width="7" style="55" customWidth="1"/>
    <col min="1790" max="1790" width="6.125" style="55" customWidth="1"/>
    <col min="1791" max="1800" width="7.5" style="55" customWidth="1"/>
    <col min="1801" max="1801" width="7.875" style="55" customWidth="1"/>
    <col min="1802" max="1802" width="9" style="55"/>
    <col min="1803" max="1803" width="9.125" style="55" bestFit="1" customWidth="1"/>
    <col min="1804" max="1804" width="9.25" style="55" bestFit="1" customWidth="1"/>
    <col min="1805" max="2043" width="9" style="55"/>
    <col min="2044" max="2044" width="3.375" style="55" customWidth="1"/>
    <col min="2045" max="2045" width="7" style="55" customWidth="1"/>
    <col min="2046" max="2046" width="6.125" style="55" customWidth="1"/>
    <col min="2047" max="2056" width="7.5" style="55" customWidth="1"/>
    <col min="2057" max="2057" width="7.875" style="55" customWidth="1"/>
    <col min="2058" max="2058" width="9" style="55"/>
    <col min="2059" max="2059" width="9.125" style="55" bestFit="1" customWidth="1"/>
    <col min="2060" max="2060" width="9.25" style="55" bestFit="1" customWidth="1"/>
    <col min="2061" max="2299" width="9" style="55"/>
    <col min="2300" max="2300" width="3.375" style="55" customWidth="1"/>
    <col min="2301" max="2301" width="7" style="55" customWidth="1"/>
    <col min="2302" max="2302" width="6.125" style="55" customWidth="1"/>
    <col min="2303" max="2312" width="7.5" style="55" customWidth="1"/>
    <col min="2313" max="2313" width="7.875" style="55" customWidth="1"/>
    <col min="2314" max="2314" width="9" style="55"/>
    <col min="2315" max="2315" width="9.125" style="55" bestFit="1" customWidth="1"/>
    <col min="2316" max="2316" width="9.25" style="55" bestFit="1" customWidth="1"/>
    <col min="2317" max="2555" width="9" style="55"/>
    <col min="2556" max="2556" width="3.375" style="55" customWidth="1"/>
    <col min="2557" max="2557" width="7" style="55" customWidth="1"/>
    <col min="2558" max="2558" width="6.125" style="55" customWidth="1"/>
    <col min="2559" max="2568" width="7.5" style="55" customWidth="1"/>
    <col min="2569" max="2569" width="7.875" style="55" customWidth="1"/>
    <col min="2570" max="2570" width="9" style="55"/>
    <col min="2571" max="2571" width="9.125" style="55" bestFit="1" customWidth="1"/>
    <col min="2572" max="2572" width="9.25" style="55" bestFit="1" customWidth="1"/>
    <col min="2573" max="2811" width="9" style="55"/>
    <col min="2812" max="2812" width="3.375" style="55" customWidth="1"/>
    <col min="2813" max="2813" width="7" style="55" customWidth="1"/>
    <col min="2814" max="2814" width="6.125" style="55" customWidth="1"/>
    <col min="2815" max="2824" width="7.5" style="55" customWidth="1"/>
    <col min="2825" max="2825" width="7.875" style="55" customWidth="1"/>
    <col min="2826" max="2826" width="9" style="55"/>
    <col min="2827" max="2827" width="9.125" style="55" bestFit="1" customWidth="1"/>
    <col min="2828" max="2828" width="9.25" style="55" bestFit="1" customWidth="1"/>
    <col min="2829" max="3067" width="9" style="55"/>
    <col min="3068" max="3068" width="3.375" style="55" customWidth="1"/>
    <col min="3069" max="3069" width="7" style="55" customWidth="1"/>
    <col min="3070" max="3070" width="6.125" style="55" customWidth="1"/>
    <col min="3071" max="3080" width="7.5" style="55" customWidth="1"/>
    <col min="3081" max="3081" width="7.875" style="55" customWidth="1"/>
    <col min="3082" max="3082" width="9" style="55"/>
    <col min="3083" max="3083" width="9.125" style="55" bestFit="1" customWidth="1"/>
    <col min="3084" max="3084" width="9.25" style="55" bestFit="1" customWidth="1"/>
    <col min="3085" max="3323" width="9" style="55"/>
    <col min="3324" max="3324" width="3.375" style="55" customWidth="1"/>
    <col min="3325" max="3325" width="7" style="55" customWidth="1"/>
    <col min="3326" max="3326" width="6.125" style="55" customWidth="1"/>
    <col min="3327" max="3336" width="7.5" style="55" customWidth="1"/>
    <col min="3337" max="3337" width="7.875" style="55" customWidth="1"/>
    <col min="3338" max="3338" width="9" style="55"/>
    <col min="3339" max="3339" width="9.125" style="55" bestFit="1" customWidth="1"/>
    <col min="3340" max="3340" width="9.25" style="55" bestFit="1" customWidth="1"/>
    <col min="3341" max="3579" width="9" style="55"/>
    <col min="3580" max="3580" width="3.375" style="55" customWidth="1"/>
    <col min="3581" max="3581" width="7" style="55" customWidth="1"/>
    <col min="3582" max="3582" width="6.125" style="55" customWidth="1"/>
    <col min="3583" max="3592" width="7.5" style="55" customWidth="1"/>
    <col min="3593" max="3593" width="7.875" style="55" customWidth="1"/>
    <col min="3594" max="3594" width="9" style="55"/>
    <col min="3595" max="3595" width="9.125" style="55" bestFit="1" customWidth="1"/>
    <col min="3596" max="3596" width="9.25" style="55" bestFit="1" customWidth="1"/>
    <col min="3597" max="3835" width="9" style="55"/>
    <col min="3836" max="3836" width="3.375" style="55" customWidth="1"/>
    <col min="3837" max="3837" width="7" style="55" customWidth="1"/>
    <col min="3838" max="3838" width="6.125" style="55" customWidth="1"/>
    <col min="3839" max="3848" width="7.5" style="55" customWidth="1"/>
    <col min="3849" max="3849" width="7.875" style="55" customWidth="1"/>
    <col min="3850" max="3850" width="9" style="55"/>
    <col min="3851" max="3851" width="9.125" style="55" bestFit="1" customWidth="1"/>
    <col min="3852" max="3852" width="9.25" style="55" bestFit="1" customWidth="1"/>
    <col min="3853" max="4091" width="9" style="55"/>
    <col min="4092" max="4092" width="3.375" style="55" customWidth="1"/>
    <col min="4093" max="4093" width="7" style="55" customWidth="1"/>
    <col min="4094" max="4094" width="6.125" style="55" customWidth="1"/>
    <col min="4095" max="4104" width="7.5" style="55" customWidth="1"/>
    <col min="4105" max="4105" width="7.875" style="55" customWidth="1"/>
    <col min="4106" max="4106" width="9" style="55"/>
    <col min="4107" max="4107" width="9.125" style="55" bestFit="1" customWidth="1"/>
    <col min="4108" max="4108" width="9.25" style="55" bestFit="1" customWidth="1"/>
    <col min="4109" max="4347" width="9" style="55"/>
    <col min="4348" max="4348" width="3.375" style="55" customWidth="1"/>
    <col min="4349" max="4349" width="7" style="55" customWidth="1"/>
    <col min="4350" max="4350" width="6.125" style="55" customWidth="1"/>
    <col min="4351" max="4360" width="7.5" style="55" customWidth="1"/>
    <col min="4361" max="4361" width="7.875" style="55" customWidth="1"/>
    <col min="4362" max="4362" width="9" style="55"/>
    <col min="4363" max="4363" width="9.125" style="55" bestFit="1" customWidth="1"/>
    <col min="4364" max="4364" width="9.25" style="55" bestFit="1" customWidth="1"/>
    <col min="4365" max="4603" width="9" style="55"/>
    <col min="4604" max="4604" width="3.375" style="55" customWidth="1"/>
    <col min="4605" max="4605" width="7" style="55" customWidth="1"/>
    <col min="4606" max="4606" width="6.125" style="55" customWidth="1"/>
    <col min="4607" max="4616" width="7.5" style="55" customWidth="1"/>
    <col min="4617" max="4617" width="7.875" style="55" customWidth="1"/>
    <col min="4618" max="4618" width="9" style="55"/>
    <col min="4619" max="4619" width="9.125" style="55" bestFit="1" customWidth="1"/>
    <col min="4620" max="4620" width="9.25" style="55" bestFit="1" customWidth="1"/>
    <col min="4621" max="4859" width="9" style="55"/>
    <col min="4860" max="4860" width="3.375" style="55" customWidth="1"/>
    <col min="4861" max="4861" width="7" style="55" customWidth="1"/>
    <col min="4862" max="4862" width="6.125" style="55" customWidth="1"/>
    <col min="4863" max="4872" width="7.5" style="55" customWidth="1"/>
    <col min="4873" max="4873" width="7.875" style="55" customWidth="1"/>
    <col min="4874" max="4874" width="9" style="55"/>
    <col min="4875" max="4875" width="9.125" style="55" bestFit="1" customWidth="1"/>
    <col min="4876" max="4876" width="9.25" style="55" bestFit="1" customWidth="1"/>
    <col min="4877" max="5115" width="9" style="55"/>
    <col min="5116" max="5116" width="3.375" style="55" customWidth="1"/>
    <col min="5117" max="5117" width="7" style="55" customWidth="1"/>
    <col min="5118" max="5118" width="6.125" style="55" customWidth="1"/>
    <col min="5119" max="5128" width="7.5" style="55" customWidth="1"/>
    <col min="5129" max="5129" width="7.875" style="55" customWidth="1"/>
    <col min="5130" max="5130" width="9" style="55"/>
    <col min="5131" max="5131" width="9.125" style="55" bestFit="1" customWidth="1"/>
    <col min="5132" max="5132" width="9.25" style="55" bestFit="1" customWidth="1"/>
    <col min="5133" max="5371" width="9" style="55"/>
    <col min="5372" max="5372" width="3.375" style="55" customWidth="1"/>
    <col min="5373" max="5373" width="7" style="55" customWidth="1"/>
    <col min="5374" max="5374" width="6.125" style="55" customWidth="1"/>
    <col min="5375" max="5384" width="7.5" style="55" customWidth="1"/>
    <col min="5385" max="5385" width="7.875" style="55" customWidth="1"/>
    <col min="5386" max="5386" width="9" style="55"/>
    <col min="5387" max="5387" width="9.125" style="55" bestFit="1" customWidth="1"/>
    <col min="5388" max="5388" width="9.25" style="55" bestFit="1" customWidth="1"/>
    <col min="5389" max="5627" width="9" style="55"/>
    <col min="5628" max="5628" width="3.375" style="55" customWidth="1"/>
    <col min="5629" max="5629" width="7" style="55" customWidth="1"/>
    <col min="5630" max="5630" width="6.125" style="55" customWidth="1"/>
    <col min="5631" max="5640" width="7.5" style="55" customWidth="1"/>
    <col min="5641" max="5641" width="7.875" style="55" customWidth="1"/>
    <col min="5642" max="5642" width="9" style="55"/>
    <col min="5643" max="5643" width="9.125" style="55" bestFit="1" customWidth="1"/>
    <col min="5644" max="5644" width="9.25" style="55" bestFit="1" customWidth="1"/>
    <col min="5645" max="5883" width="9" style="55"/>
    <col min="5884" max="5884" width="3.375" style="55" customWidth="1"/>
    <col min="5885" max="5885" width="7" style="55" customWidth="1"/>
    <col min="5886" max="5886" width="6.125" style="55" customWidth="1"/>
    <col min="5887" max="5896" width="7.5" style="55" customWidth="1"/>
    <col min="5897" max="5897" width="7.875" style="55" customWidth="1"/>
    <col min="5898" max="5898" width="9" style="55"/>
    <col min="5899" max="5899" width="9.125" style="55" bestFit="1" customWidth="1"/>
    <col min="5900" max="5900" width="9.25" style="55" bestFit="1" customWidth="1"/>
    <col min="5901" max="6139" width="9" style="55"/>
    <col min="6140" max="6140" width="3.375" style="55" customWidth="1"/>
    <col min="6141" max="6141" width="7" style="55" customWidth="1"/>
    <col min="6142" max="6142" width="6.125" style="55" customWidth="1"/>
    <col min="6143" max="6152" width="7.5" style="55" customWidth="1"/>
    <col min="6153" max="6153" width="7.875" style="55" customWidth="1"/>
    <col min="6154" max="6154" width="9" style="55"/>
    <col min="6155" max="6155" width="9.125" style="55" bestFit="1" customWidth="1"/>
    <col min="6156" max="6156" width="9.25" style="55" bestFit="1" customWidth="1"/>
    <col min="6157" max="6395" width="9" style="55"/>
    <col min="6396" max="6396" width="3.375" style="55" customWidth="1"/>
    <col min="6397" max="6397" width="7" style="55" customWidth="1"/>
    <col min="6398" max="6398" width="6.125" style="55" customWidth="1"/>
    <col min="6399" max="6408" width="7.5" style="55" customWidth="1"/>
    <col min="6409" max="6409" width="7.875" style="55" customWidth="1"/>
    <col min="6410" max="6410" width="9" style="55"/>
    <col min="6411" max="6411" width="9.125" style="55" bestFit="1" customWidth="1"/>
    <col min="6412" max="6412" width="9.25" style="55" bestFit="1" customWidth="1"/>
    <col min="6413" max="6651" width="9" style="55"/>
    <col min="6652" max="6652" width="3.375" style="55" customWidth="1"/>
    <col min="6653" max="6653" width="7" style="55" customWidth="1"/>
    <col min="6654" max="6654" width="6.125" style="55" customWidth="1"/>
    <col min="6655" max="6664" width="7.5" style="55" customWidth="1"/>
    <col min="6665" max="6665" width="7.875" style="55" customWidth="1"/>
    <col min="6666" max="6666" width="9" style="55"/>
    <col min="6667" max="6667" width="9.125" style="55" bestFit="1" customWidth="1"/>
    <col min="6668" max="6668" width="9.25" style="55" bestFit="1" customWidth="1"/>
    <col min="6669" max="6907" width="9" style="55"/>
    <col min="6908" max="6908" width="3.375" style="55" customWidth="1"/>
    <col min="6909" max="6909" width="7" style="55" customWidth="1"/>
    <col min="6910" max="6910" width="6.125" style="55" customWidth="1"/>
    <col min="6911" max="6920" width="7.5" style="55" customWidth="1"/>
    <col min="6921" max="6921" width="7.875" style="55" customWidth="1"/>
    <col min="6922" max="6922" width="9" style="55"/>
    <col min="6923" max="6923" width="9.125" style="55" bestFit="1" customWidth="1"/>
    <col min="6924" max="6924" width="9.25" style="55" bestFit="1" customWidth="1"/>
    <col min="6925" max="7163" width="9" style="55"/>
    <col min="7164" max="7164" width="3.375" style="55" customWidth="1"/>
    <col min="7165" max="7165" width="7" style="55" customWidth="1"/>
    <col min="7166" max="7166" width="6.125" style="55" customWidth="1"/>
    <col min="7167" max="7176" width="7.5" style="55" customWidth="1"/>
    <col min="7177" max="7177" width="7.875" style="55" customWidth="1"/>
    <col min="7178" max="7178" width="9" style="55"/>
    <col min="7179" max="7179" width="9.125" style="55" bestFit="1" customWidth="1"/>
    <col min="7180" max="7180" width="9.25" style="55" bestFit="1" customWidth="1"/>
    <col min="7181" max="7419" width="9" style="55"/>
    <col min="7420" max="7420" width="3.375" style="55" customWidth="1"/>
    <col min="7421" max="7421" width="7" style="55" customWidth="1"/>
    <col min="7422" max="7422" width="6.125" style="55" customWidth="1"/>
    <col min="7423" max="7432" width="7.5" style="55" customWidth="1"/>
    <col min="7433" max="7433" width="7.875" style="55" customWidth="1"/>
    <col min="7434" max="7434" width="9" style="55"/>
    <col min="7435" max="7435" width="9.125" style="55" bestFit="1" customWidth="1"/>
    <col min="7436" max="7436" width="9.25" style="55" bestFit="1" customWidth="1"/>
    <col min="7437" max="7675" width="9" style="55"/>
    <col min="7676" max="7676" width="3.375" style="55" customWidth="1"/>
    <col min="7677" max="7677" width="7" style="55" customWidth="1"/>
    <col min="7678" max="7678" width="6.125" style="55" customWidth="1"/>
    <col min="7679" max="7688" width="7.5" style="55" customWidth="1"/>
    <col min="7689" max="7689" width="7.875" style="55" customWidth="1"/>
    <col min="7690" max="7690" width="9" style="55"/>
    <col min="7691" max="7691" width="9.125" style="55" bestFit="1" customWidth="1"/>
    <col min="7692" max="7692" width="9.25" style="55" bestFit="1" customWidth="1"/>
    <col min="7693" max="7931" width="9" style="55"/>
    <col min="7932" max="7932" width="3.375" style="55" customWidth="1"/>
    <col min="7933" max="7933" width="7" style="55" customWidth="1"/>
    <col min="7934" max="7934" width="6.125" style="55" customWidth="1"/>
    <col min="7935" max="7944" width="7.5" style="55" customWidth="1"/>
    <col min="7945" max="7945" width="7.875" style="55" customWidth="1"/>
    <col min="7946" max="7946" width="9" style="55"/>
    <col min="7947" max="7947" width="9.125" style="55" bestFit="1" customWidth="1"/>
    <col min="7948" max="7948" width="9.25" style="55" bestFit="1" customWidth="1"/>
    <col min="7949" max="8187" width="9" style="55"/>
    <col min="8188" max="8188" width="3.375" style="55" customWidth="1"/>
    <col min="8189" max="8189" width="7" style="55" customWidth="1"/>
    <col min="8190" max="8190" width="6.125" style="55" customWidth="1"/>
    <col min="8191" max="8200" width="7.5" style="55" customWidth="1"/>
    <col min="8201" max="8201" width="7.875" style="55" customWidth="1"/>
    <col min="8202" max="8202" width="9" style="55"/>
    <col min="8203" max="8203" width="9.125" style="55" bestFit="1" customWidth="1"/>
    <col min="8204" max="8204" width="9.25" style="55" bestFit="1" customWidth="1"/>
    <col min="8205" max="8443" width="9" style="55"/>
    <col min="8444" max="8444" width="3.375" style="55" customWidth="1"/>
    <col min="8445" max="8445" width="7" style="55" customWidth="1"/>
    <col min="8446" max="8446" width="6.125" style="55" customWidth="1"/>
    <col min="8447" max="8456" width="7.5" style="55" customWidth="1"/>
    <col min="8457" max="8457" width="7.875" style="55" customWidth="1"/>
    <col min="8458" max="8458" width="9" style="55"/>
    <col min="8459" max="8459" width="9.125" style="55" bestFit="1" customWidth="1"/>
    <col min="8460" max="8460" width="9.25" style="55" bestFit="1" customWidth="1"/>
    <col min="8461" max="8699" width="9" style="55"/>
    <col min="8700" max="8700" width="3.375" style="55" customWidth="1"/>
    <col min="8701" max="8701" width="7" style="55" customWidth="1"/>
    <col min="8702" max="8702" width="6.125" style="55" customWidth="1"/>
    <col min="8703" max="8712" width="7.5" style="55" customWidth="1"/>
    <col min="8713" max="8713" width="7.875" style="55" customWidth="1"/>
    <col min="8714" max="8714" width="9" style="55"/>
    <col min="8715" max="8715" width="9.125" style="55" bestFit="1" customWidth="1"/>
    <col min="8716" max="8716" width="9.25" style="55" bestFit="1" customWidth="1"/>
    <col min="8717" max="8955" width="9" style="55"/>
    <col min="8956" max="8956" width="3.375" style="55" customWidth="1"/>
    <col min="8957" max="8957" width="7" style="55" customWidth="1"/>
    <col min="8958" max="8958" width="6.125" style="55" customWidth="1"/>
    <col min="8959" max="8968" width="7.5" style="55" customWidth="1"/>
    <col min="8969" max="8969" width="7.875" style="55" customWidth="1"/>
    <col min="8970" max="8970" width="9" style="55"/>
    <col min="8971" max="8971" width="9.125" style="55" bestFit="1" customWidth="1"/>
    <col min="8972" max="8972" width="9.25" style="55" bestFit="1" customWidth="1"/>
    <col min="8973" max="9211" width="9" style="55"/>
    <col min="9212" max="9212" width="3.375" style="55" customWidth="1"/>
    <col min="9213" max="9213" width="7" style="55" customWidth="1"/>
    <col min="9214" max="9214" width="6.125" style="55" customWidth="1"/>
    <col min="9215" max="9224" width="7.5" style="55" customWidth="1"/>
    <col min="9225" max="9225" width="7.875" style="55" customWidth="1"/>
    <col min="9226" max="9226" width="9" style="55"/>
    <col min="9227" max="9227" width="9.125" style="55" bestFit="1" customWidth="1"/>
    <col min="9228" max="9228" width="9.25" style="55" bestFit="1" customWidth="1"/>
    <col min="9229" max="9467" width="9" style="55"/>
    <col min="9468" max="9468" width="3.375" style="55" customWidth="1"/>
    <col min="9469" max="9469" width="7" style="55" customWidth="1"/>
    <col min="9470" max="9470" width="6.125" style="55" customWidth="1"/>
    <col min="9471" max="9480" width="7.5" style="55" customWidth="1"/>
    <col min="9481" max="9481" width="7.875" style="55" customWidth="1"/>
    <col min="9482" max="9482" width="9" style="55"/>
    <col min="9483" max="9483" width="9.125" style="55" bestFit="1" customWidth="1"/>
    <col min="9484" max="9484" width="9.25" style="55" bestFit="1" customWidth="1"/>
    <col min="9485" max="9723" width="9" style="55"/>
    <col min="9724" max="9724" width="3.375" style="55" customWidth="1"/>
    <col min="9725" max="9725" width="7" style="55" customWidth="1"/>
    <col min="9726" max="9726" width="6.125" style="55" customWidth="1"/>
    <col min="9727" max="9736" width="7.5" style="55" customWidth="1"/>
    <col min="9737" max="9737" width="7.875" style="55" customWidth="1"/>
    <col min="9738" max="9738" width="9" style="55"/>
    <col min="9739" max="9739" width="9.125" style="55" bestFit="1" customWidth="1"/>
    <col min="9740" max="9740" width="9.25" style="55" bestFit="1" customWidth="1"/>
    <col min="9741" max="9979" width="9" style="55"/>
    <col min="9980" max="9980" width="3.375" style="55" customWidth="1"/>
    <col min="9981" max="9981" width="7" style="55" customWidth="1"/>
    <col min="9982" max="9982" width="6.125" style="55" customWidth="1"/>
    <col min="9983" max="9992" width="7.5" style="55" customWidth="1"/>
    <col min="9993" max="9993" width="7.875" style="55" customWidth="1"/>
    <col min="9994" max="9994" width="9" style="55"/>
    <col min="9995" max="9995" width="9.125" style="55" bestFit="1" customWidth="1"/>
    <col min="9996" max="9996" width="9.25" style="55" bestFit="1" customWidth="1"/>
    <col min="9997" max="10235" width="9" style="55"/>
    <col min="10236" max="10236" width="3.375" style="55" customWidth="1"/>
    <col min="10237" max="10237" width="7" style="55" customWidth="1"/>
    <col min="10238" max="10238" width="6.125" style="55" customWidth="1"/>
    <col min="10239" max="10248" width="7.5" style="55" customWidth="1"/>
    <col min="10249" max="10249" width="7.875" style="55" customWidth="1"/>
    <col min="10250" max="10250" width="9" style="55"/>
    <col min="10251" max="10251" width="9.125" style="55" bestFit="1" customWidth="1"/>
    <col min="10252" max="10252" width="9.25" style="55" bestFit="1" customWidth="1"/>
    <col min="10253" max="10491" width="9" style="55"/>
    <col min="10492" max="10492" width="3.375" style="55" customWidth="1"/>
    <col min="10493" max="10493" width="7" style="55" customWidth="1"/>
    <col min="10494" max="10494" width="6.125" style="55" customWidth="1"/>
    <col min="10495" max="10504" width="7.5" style="55" customWidth="1"/>
    <col min="10505" max="10505" width="7.875" style="55" customWidth="1"/>
    <col min="10506" max="10506" width="9" style="55"/>
    <col min="10507" max="10507" width="9.125" style="55" bestFit="1" customWidth="1"/>
    <col min="10508" max="10508" width="9.25" style="55" bestFit="1" customWidth="1"/>
    <col min="10509" max="10747" width="9" style="55"/>
    <col min="10748" max="10748" width="3.375" style="55" customWidth="1"/>
    <col min="10749" max="10749" width="7" style="55" customWidth="1"/>
    <col min="10750" max="10750" width="6.125" style="55" customWidth="1"/>
    <col min="10751" max="10760" width="7.5" style="55" customWidth="1"/>
    <col min="10761" max="10761" width="7.875" style="55" customWidth="1"/>
    <col min="10762" max="10762" width="9" style="55"/>
    <col min="10763" max="10763" width="9.125" style="55" bestFit="1" customWidth="1"/>
    <col min="10764" max="10764" width="9.25" style="55" bestFit="1" customWidth="1"/>
    <col min="10765" max="11003" width="9" style="55"/>
    <col min="11004" max="11004" width="3.375" style="55" customWidth="1"/>
    <col min="11005" max="11005" width="7" style="55" customWidth="1"/>
    <col min="11006" max="11006" width="6.125" style="55" customWidth="1"/>
    <col min="11007" max="11016" width="7.5" style="55" customWidth="1"/>
    <col min="11017" max="11017" width="7.875" style="55" customWidth="1"/>
    <col min="11018" max="11018" width="9" style="55"/>
    <col min="11019" max="11019" width="9.125" style="55" bestFit="1" customWidth="1"/>
    <col min="11020" max="11020" width="9.25" style="55" bestFit="1" customWidth="1"/>
    <col min="11021" max="11259" width="9" style="55"/>
    <col min="11260" max="11260" width="3.375" style="55" customWidth="1"/>
    <col min="11261" max="11261" width="7" style="55" customWidth="1"/>
    <col min="11262" max="11262" width="6.125" style="55" customWidth="1"/>
    <col min="11263" max="11272" width="7.5" style="55" customWidth="1"/>
    <col min="11273" max="11273" width="7.875" style="55" customWidth="1"/>
    <col min="11274" max="11274" width="9" style="55"/>
    <col min="11275" max="11275" width="9.125" style="55" bestFit="1" customWidth="1"/>
    <col min="11276" max="11276" width="9.25" style="55" bestFit="1" customWidth="1"/>
    <col min="11277" max="11515" width="9" style="55"/>
    <col min="11516" max="11516" width="3.375" style="55" customWidth="1"/>
    <col min="11517" max="11517" width="7" style="55" customWidth="1"/>
    <col min="11518" max="11518" width="6.125" style="55" customWidth="1"/>
    <col min="11519" max="11528" width="7.5" style="55" customWidth="1"/>
    <col min="11529" max="11529" width="7.875" style="55" customWidth="1"/>
    <col min="11530" max="11530" width="9" style="55"/>
    <col min="11531" max="11531" width="9.125" style="55" bestFit="1" customWidth="1"/>
    <col min="11532" max="11532" width="9.25" style="55" bestFit="1" customWidth="1"/>
    <col min="11533" max="11771" width="9" style="55"/>
    <col min="11772" max="11772" width="3.375" style="55" customWidth="1"/>
    <col min="11773" max="11773" width="7" style="55" customWidth="1"/>
    <col min="11774" max="11774" width="6.125" style="55" customWidth="1"/>
    <col min="11775" max="11784" width="7.5" style="55" customWidth="1"/>
    <col min="11785" max="11785" width="7.875" style="55" customWidth="1"/>
    <col min="11786" max="11786" width="9" style="55"/>
    <col min="11787" max="11787" width="9.125" style="55" bestFit="1" customWidth="1"/>
    <col min="11788" max="11788" width="9.25" style="55" bestFit="1" customWidth="1"/>
    <col min="11789" max="12027" width="9" style="55"/>
    <col min="12028" max="12028" width="3.375" style="55" customWidth="1"/>
    <col min="12029" max="12029" width="7" style="55" customWidth="1"/>
    <col min="12030" max="12030" width="6.125" style="55" customWidth="1"/>
    <col min="12031" max="12040" width="7.5" style="55" customWidth="1"/>
    <col min="12041" max="12041" width="7.875" style="55" customWidth="1"/>
    <col min="12042" max="12042" width="9" style="55"/>
    <col min="12043" max="12043" width="9.125" style="55" bestFit="1" customWidth="1"/>
    <col min="12044" max="12044" width="9.25" style="55" bestFit="1" customWidth="1"/>
    <col min="12045" max="12283" width="9" style="55"/>
    <col min="12284" max="12284" width="3.375" style="55" customWidth="1"/>
    <col min="12285" max="12285" width="7" style="55" customWidth="1"/>
    <col min="12286" max="12286" width="6.125" style="55" customWidth="1"/>
    <col min="12287" max="12296" width="7.5" style="55" customWidth="1"/>
    <col min="12297" max="12297" width="7.875" style="55" customWidth="1"/>
    <col min="12298" max="12298" width="9" style="55"/>
    <col min="12299" max="12299" width="9.125" style="55" bestFit="1" customWidth="1"/>
    <col min="12300" max="12300" width="9.25" style="55" bestFit="1" customWidth="1"/>
    <col min="12301" max="12539" width="9" style="55"/>
    <col min="12540" max="12540" width="3.375" style="55" customWidth="1"/>
    <col min="12541" max="12541" width="7" style="55" customWidth="1"/>
    <col min="12542" max="12542" width="6.125" style="55" customWidth="1"/>
    <col min="12543" max="12552" width="7.5" style="55" customWidth="1"/>
    <col min="12553" max="12553" width="7.875" style="55" customWidth="1"/>
    <col min="12554" max="12554" width="9" style="55"/>
    <col min="12555" max="12555" width="9.125" style="55" bestFit="1" customWidth="1"/>
    <col min="12556" max="12556" width="9.25" style="55" bestFit="1" customWidth="1"/>
    <col min="12557" max="12795" width="9" style="55"/>
    <col min="12796" max="12796" width="3.375" style="55" customWidth="1"/>
    <col min="12797" max="12797" width="7" style="55" customWidth="1"/>
    <col min="12798" max="12798" width="6.125" style="55" customWidth="1"/>
    <col min="12799" max="12808" width="7.5" style="55" customWidth="1"/>
    <col min="12809" max="12809" width="7.875" style="55" customWidth="1"/>
    <col min="12810" max="12810" width="9" style="55"/>
    <col min="12811" max="12811" width="9.125" style="55" bestFit="1" customWidth="1"/>
    <col min="12812" max="12812" width="9.25" style="55" bestFit="1" customWidth="1"/>
    <col min="12813" max="13051" width="9" style="55"/>
    <col min="13052" max="13052" width="3.375" style="55" customWidth="1"/>
    <col min="13053" max="13053" width="7" style="55" customWidth="1"/>
    <col min="13054" max="13054" width="6.125" style="55" customWidth="1"/>
    <col min="13055" max="13064" width="7.5" style="55" customWidth="1"/>
    <col min="13065" max="13065" width="7.875" style="55" customWidth="1"/>
    <col min="13066" max="13066" width="9" style="55"/>
    <col min="13067" max="13067" width="9.125" style="55" bestFit="1" customWidth="1"/>
    <col min="13068" max="13068" width="9.25" style="55" bestFit="1" customWidth="1"/>
    <col min="13069" max="13307" width="9" style="55"/>
    <col min="13308" max="13308" width="3.375" style="55" customWidth="1"/>
    <col min="13309" max="13309" width="7" style="55" customWidth="1"/>
    <col min="13310" max="13310" width="6.125" style="55" customWidth="1"/>
    <col min="13311" max="13320" width="7.5" style="55" customWidth="1"/>
    <col min="13321" max="13321" width="7.875" style="55" customWidth="1"/>
    <col min="13322" max="13322" width="9" style="55"/>
    <col min="13323" max="13323" width="9.125" style="55" bestFit="1" customWidth="1"/>
    <col min="13324" max="13324" width="9.25" style="55" bestFit="1" customWidth="1"/>
    <col min="13325" max="13563" width="9" style="55"/>
    <col min="13564" max="13564" width="3.375" style="55" customWidth="1"/>
    <col min="13565" max="13565" width="7" style="55" customWidth="1"/>
    <col min="13566" max="13566" width="6.125" style="55" customWidth="1"/>
    <col min="13567" max="13576" width="7.5" style="55" customWidth="1"/>
    <col min="13577" max="13577" width="7.875" style="55" customWidth="1"/>
    <col min="13578" max="13578" width="9" style="55"/>
    <col min="13579" max="13579" width="9.125" style="55" bestFit="1" customWidth="1"/>
    <col min="13580" max="13580" width="9.25" style="55" bestFit="1" customWidth="1"/>
    <col min="13581" max="13819" width="9" style="55"/>
    <col min="13820" max="13820" width="3.375" style="55" customWidth="1"/>
    <col min="13821" max="13821" width="7" style="55" customWidth="1"/>
    <col min="13822" max="13822" width="6.125" style="55" customWidth="1"/>
    <col min="13823" max="13832" width="7.5" style="55" customWidth="1"/>
    <col min="13833" max="13833" width="7.875" style="55" customWidth="1"/>
    <col min="13834" max="13834" width="9" style="55"/>
    <col min="13835" max="13835" width="9.125" style="55" bestFit="1" customWidth="1"/>
    <col min="13836" max="13836" width="9.25" style="55" bestFit="1" customWidth="1"/>
    <col min="13837" max="14075" width="9" style="55"/>
    <col min="14076" max="14076" width="3.375" style="55" customWidth="1"/>
    <col min="14077" max="14077" width="7" style="55" customWidth="1"/>
    <col min="14078" max="14078" width="6.125" style="55" customWidth="1"/>
    <col min="14079" max="14088" width="7.5" style="55" customWidth="1"/>
    <col min="14089" max="14089" width="7.875" style="55" customWidth="1"/>
    <col min="14090" max="14090" width="9" style="55"/>
    <col min="14091" max="14091" width="9.125" style="55" bestFit="1" customWidth="1"/>
    <col min="14092" max="14092" width="9.25" style="55" bestFit="1" customWidth="1"/>
    <col min="14093" max="14331" width="9" style="55"/>
    <col min="14332" max="14332" width="3.375" style="55" customWidth="1"/>
    <col min="14333" max="14333" width="7" style="55" customWidth="1"/>
    <col min="14334" max="14334" width="6.125" style="55" customWidth="1"/>
    <col min="14335" max="14344" width="7.5" style="55" customWidth="1"/>
    <col min="14345" max="14345" width="7.875" style="55" customWidth="1"/>
    <col min="14346" max="14346" width="9" style="55"/>
    <col min="14347" max="14347" width="9.125" style="55" bestFit="1" customWidth="1"/>
    <col min="14348" max="14348" width="9.25" style="55" bestFit="1" customWidth="1"/>
    <col min="14349" max="14587" width="9" style="55"/>
    <col min="14588" max="14588" width="3.375" style="55" customWidth="1"/>
    <col min="14589" max="14589" width="7" style="55" customWidth="1"/>
    <col min="14590" max="14590" width="6.125" style="55" customWidth="1"/>
    <col min="14591" max="14600" width="7.5" style="55" customWidth="1"/>
    <col min="14601" max="14601" width="7.875" style="55" customWidth="1"/>
    <col min="14602" max="14602" width="9" style="55"/>
    <col min="14603" max="14603" width="9.125" style="55" bestFit="1" customWidth="1"/>
    <col min="14604" max="14604" width="9.25" style="55" bestFit="1" customWidth="1"/>
    <col min="14605" max="14843" width="9" style="55"/>
    <col min="14844" max="14844" width="3.375" style="55" customWidth="1"/>
    <col min="14845" max="14845" width="7" style="55" customWidth="1"/>
    <col min="14846" max="14846" width="6.125" style="55" customWidth="1"/>
    <col min="14847" max="14856" width="7.5" style="55" customWidth="1"/>
    <col min="14857" max="14857" width="7.875" style="55" customWidth="1"/>
    <col min="14858" max="14858" width="9" style="55"/>
    <col min="14859" max="14859" width="9.125" style="55" bestFit="1" customWidth="1"/>
    <col min="14860" max="14860" width="9.25" style="55" bestFit="1" customWidth="1"/>
    <col min="14861" max="15099" width="9" style="55"/>
    <col min="15100" max="15100" width="3.375" style="55" customWidth="1"/>
    <col min="15101" max="15101" width="7" style="55" customWidth="1"/>
    <col min="15102" max="15102" width="6.125" style="55" customWidth="1"/>
    <col min="15103" max="15112" width="7.5" style="55" customWidth="1"/>
    <col min="15113" max="15113" width="7.875" style="55" customWidth="1"/>
    <col min="15114" max="15114" width="9" style="55"/>
    <col min="15115" max="15115" width="9.125" style="55" bestFit="1" customWidth="1"/>
    <col min="15116" max="15116" width="9.25" style="55" bestFit="1" customWidth="1"/>
    <col min="15117" max="15355" width="9" style="55"/>
    <col min="15356" max="15356" width="3.375" style="55" customWidth="1"/>
    <col min="15357" max="15357" width="7" style="55" customWidth="1"/>
    <col min="15358" max="15358" width="6.125" style="55" customWidth="1"/>
    <col min="15359" max="15368" width="7.5" style="55" customWidth="1"/>
    <col min="15369" max="15369" width="7.875" style="55" customWidth="1"/>
    <col min="15370" max="15370" width="9" style="55"/>
    <col min="15371" max="15371" width="9.125" style="55" bestFit="1" customWidth="1"/>
    <col min="15372" max="15372" width="9.25" style="55" bestFit="1" customWidth="1"/>
    <col min="15373" max="15611" width="9" style="55"/>
    <col min="15612" max="15612" width="3.375" style="55" customWidth="1"/>
    <col min="15613" max="15613" width="7" style="55" customWidth="1"/>
    <col min="15614" max="15614" width="6.125" style="55" customWidth="1"/>
    <col min="15615" max="15624" width="7.5" style="55" customWidth="1"/>
    <col min="15625" max="15625" width="7.875" style="55" customWidth="1"/>
    <col min="15626" max="15626" width="9" style="55"/>
    <col min="15627" max="15627" width="9.125" style="55" bestFit="1" customWidth="1"/>
    <col min="15628" max="15628" width="9.25" style="55" bestFit="1" customWidth="1"/>
    <col min="15629" max="15867" width="9" style="55"/>
    <col min="15868" max="15868" width="3.375" style="55" customWidth="1"/>
    <col min="15869" max="15869" width="7" style="55" customWidth="1"/>
    <col min="15870" max="15870" width="6.125" style="55" customWidth="1"/>
    <col min="15871" max="15880" width="7.5" style="55" customWidth="1"/>
    <col min="15881" max="15881" width="7.875" style="55" customWidth="1"/>
    <col min="15882" max="15882" width="9" style="55"/>
    <col min="15883" max="15883" width="9.125" style="55" bestFit="1" customWidth="1"/>
    <col min="15884" max="15884" width="9.25" style="55" bestFit="1" customWidth="1"/>
    <col min="15885" max="16123" width="9" style="55"/>
    <col min="16124" max="16124" width="3.375" style="55" customWidth="1"/>
    <col min="16125" max="16125" width="7" style="55" customWidth="1"/>
    <col min="16126" max="16126" width="6.125" style="55" customWidth="1"/>
    <col min="16127" max="16136" width="7.5" style="55" customWidth="1"/>
    <col min="16137" max="16137" width="7.875" style="55" customWidth="1"/>
    <col min="16138" max="16138" width="9" style="55"/>
    <col min="16139" max="16139" width="9.125" style="55" bestFit="1"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ht="27.75" customHeight="1" thickBot="1">
      <c r="A2" s="1" t="s">
        <v>55</v>
      </c>
      <c r="L2" s="1682"/>
      <c r="M2" s="1682"/>
    </row>
    <row r="3" spans="1:13" ht="14.25" customHeight="1">
      <c r="A3" s="56"/>
      <c r="B3" s="1710" t="s">
        <v>1</v>
      </c>
      <c r="C3" s="1711"/>
      <c r="D3" s="1685" t="s">
        <v>2</v>
      </c>
      <c r="E3" s="57"/>
      <c r="F3" s="1688" t="s">
        <v>3</v>
      </c>
      <c r="G3" s="1691" t="s">
        <v>42</v>
      </c>
      <c r="H3" s="127"/>
      <c r="I3" s="1688" t="s">
        <v>5</v>
      </c>
      <c r="J3" s="1688" t="s">
        <v>6</v>
      </c>
      <c r="K3" s="1688" t="s">
        <v>7</v>
      </c>
      <c r="L3" s="1688" t="s">
        <v>8</v>
      </c>
      <c r="M3" s="1692" t="s">
        <v>9</v>
      </c>
    </row>
    <row r="4" spans="1:13" ht="14.25" customHeight="1">
      <c r="A4" s="58"/>
      <c r="B4" s="59"/>
      <c r="C4" s="60"/>
      <c r="D4" s="1686"/>
      <c r="E4" s="128" t="s">
        <v>10</v>
      </c>
      <c r="F4" s="1689"/>
      <c r="G4" s="1689"/>
      <c r="H4" s="129" t="s">
        <v>11</v>
      </c>
      <c r="I4" s="1689"/>
      <c r="J4" s="1689"/>
      <c r="K4" s="1689"/>
      <c r="L4" s="1689"/>
      <c r="M4" s="1693"/>
    </row>
    <row r="5" spans="1:13" ht="14.25" customHeight="1">
      <c r="A5" s="1712" t="s">
        <v>14</v>
      </c>
      <c r="B5" s="1713"/>
      <c r="C5" s="60"/>
      <c r="D5" s="1686"/>
      <c r="E5" s="130" t="s">
        <v>12</v>
      </c>
      <c r="F5" s="1689"/>
      <c r="G5" s="1689"/>
      <c r="H5" s="129" t="s">
        <v>43</v>
      </c>
      <c r="I5" s="1689"/>
      <c r="J5" s="1689"/>
      <c r="K5" s="1689"/>
      <c r="L5" s="1689"/>
      <c r="M5" s="1693"/>
    </row>
    <row r="6" spans="1:13" ht="14.25" customHeight="1" thickBot="1">
      <c r="A6" s="1714"/>
      <c r="B6" s="1715"/>
      <c r="C6" s="65"/>
      <c r="D6" s="1687"/>
      <c r="E6" s="131" t="s">
        <v>15</v>
      </c>
      <c r="F6" s="1690"/>
      <c r="G6" s="1690"/>
      <c r="H6" s="132"/>
      <c r="I6" s="1690"/>
      <c r="J6" s="1690"/>
      <c r="K6" s="1690"/>
      <c r="L6" s="1690"/>
      <c r="M6" s="1694"/>
    </row>
    <row r="7" spans="1:13" ht="14.25" customHeight="1">
      <c r="A7" s="1695" t="s">
        <v>52</v>
      </c>
      <c r="B7" s="1716" t="s">
        <v>45</v>
      </c>
      <c r="C7" s="1707"/>
      <c r="D7" s="67">
        <v>3687.0833333333335</v>
      </c>
      <c r="E7" s="68">
        <v>-2.7304504583727218</v>
      </c>
      <c r="F7" s="80">
        <v>1893.75</v>
      </c>
      <c r="G7" s="80">
        <v>348.83333333333331</v>
      </c>
      <c r="H7" s="45">
        <v>117.91666666666667</v>
      </c>
      <c r="I7" s="80">
        <v>490.16666666666669</v>
      </c>
      <c r="J7" s="80">
        <v>216.08333333333334</v>
      </c>
      <c r="K7" s="80">
        <v>215.83333333333334</v>
      </c>
      <c r="L7" s="80">
        <v>210.75</v>
      </c>
      <c r="M7" s="81">
        <v>311.66666666666669</v>
      </c>
    </row>
    <row r="8" spans="1:13" ht="14.25" customHeight="1">
      <c r="A8" s="1695"/>
      <c r="B8" s="1717" t="s">
        <v>46</v>
      </c>
      <c r="C8" s="1718"/>
      <c r="D8" s="67">
        <v>3538.0833333333335</v>
      </c>
      <c r="E8" s="68">
        <v>-4.0411345914792633</v>
      </c>
      <c r="F8" s="69">
        <v>1826.9166666666667</v>
      </c>
      <c r="G8" s="69">
        <v>339.08333333333331</v>
      </c>
      <c r="H8" s="23">
        <v>112.91666666666667</v>
      </c>
      <c r="I8" s="69">
        <v>465.83333333333331</v>
      </c>
      <c r="J8" s="69">
        <v>202</v>
      </c>
      <c r="K8" s="69">
        <v>205</v>
      </c>
      <c r="L8" s="69">
        <v>205.16666666666666</v>
      </c>
      <c r="M8" s="70">
        <v>294.08333333333331</v>
      </c>
    </row>
    <row r="9" spans="1:13" ht="14.25" customHeight="1">
      <c r="A9" s="1695"/>
      <c r="B9" s="1717" t="s">
        <v>47</v>
      </c>
      <c r="C9" s="1718"/>
      <c r="D9" s="67">
        <v>3427.833333333333</v>
      </c>
      <c r="E9" s="68">
        <v>-3.1160939303295225</v>
      </c>
      <c r="F9" s="69">
        <v>1805.5833333333333</v>
      </c>
      <c r="G9" s="69">
        <v>318.83333333333331</v>
      </c>
      <c r="H9" s="25">
        <v>100.75</v>
      </c>
      <c r="I9" s="69">
        <v>445.91666666666669</v>
      </c>
      <c r="J9" s="69">
        <v>171.58333333333334</v>
      </c>
      <c r="K9" s="69">
        <v>195.33333333333334</v>
      </c>
      <c r="L9" s="69">
        <v>224.91666666666666</v>
      </c>
      <c r="M9" s="70">
        <v>265.66666666666669</v>
      </c>
    </row>
    <row r="10" spans="1:13" ht="14.25" customHeight="1">
      <c r="A10" s="1695"/>
      <c r="B10" s="1719" t="s">
        <v>48</v>
      </c>
      <c r="C10" s="1720"/>
      <c r="D10" s="67">
        <v>3522.8333333333335</v>
      </c>
      <c r="E10" s="68">
        <v>2.7714299606165351</v>
      </c>
      <c r="F10" s="69">
        <v>1925.0833333333333</v>
      </c>
      <c r="G10" s="69">
        <v>297.25</v>
      </c>
      <c r="H10" s="25">
        <v>90</v>
      </c>
      <c r="I10" s="69">
        <v>425.33333333333331</v>
      </c>
      <c r="J10" s="69">
        <v>160.58333333333334</v>
      </c>
      <c r="K10" s="69">
        <v>201.25</v>
      </c>
      <c r="L10" s="69">
        <v>247.33333333333334</v>
      </c>
      <c r="M10" s="70">
        <v>266</v>
      </c>
    </row>
    <row r="11" spans="1:13" ht="14.25" customHeight="1">
      <c r="A11" s="1695"/>
      <c r="B11" s="1717" t="s">
        <v>49</v>
      </c>
      <c r="C11" s="1718"/>
      <c r="D11" s="71">
        <f>SUM(F11:G11,I11:M11)</f>
        <v>4184.166666666667</v>
      </c>
      <c r="E11" s="72">
        <f>IF(ISERROR((D11-D10)/D10*100),"―",(D11-D10)/D10*100)</f>
        <v>18.772768131712166</v>
      </c>
      <c r="F11" s="73">
        <f>SUM(F12:F23)/12</f>
        <v>2385.8333333333335</v>
      </c>
      <c r="G11" s="73">
        <f t="shared" ref="G11:M11" si="0">SUM(G12:G23)/12</f>
        <v>347.5</v>
      </c>
      <c r="H11" s="30">
        <f t="shared" si="0"/>
        <v>97.333333333333329</v>
      </c>
      <c r="I11" s="73">
        <f t="shared" si="0"/>
        <v>501.08333333333331</v>
      </c>
      <c r="J11" s="73">
        <f t="shared" si="0"/>
        <v>173</v>
      </c>
      <c r="K11" s="73">
        <f t="shared" si="0"/>
        <v>213.25</v>
      </c>
      <c r="L11" s="73">
        <f t="shared" si="0"/>
        <v>273.16666666666669</v>
      </c>
      <c r="M11" s="74">
        <f t="shared" si="0"/>
        <v>290.33333333333331</v>
      </c>
    </row>
    <row r="12" spans="1:13" ht="14.25" customHeight="1">
      <c r="A12" s="1695"/>
      <c r="B12" s="59" t="s">
        <v>19</v>
      </c>
      <c r="C12" s="75" t="s">
        <v>20</v>
      </c>
      <c r="D12" s="50">
        <f>SUM(F12:G12,I12:M12)</f>
        <v>4018</v>
      </c>
      <c r="E12" s="47">
        <v>13.438735177865613</v>
      </c>
      <c r="F12" s="49">
        <v>2154</v>
      </c>
      <c r="G12" s="49">
        <v>361</v>
      </c>
      <c r="H12" s="46">
        <v>118</v>
      </c>
      <c r="I12" s="49">
        <v>502</v>
      </c>
      <c r="J12" s="49">
        <v>183</v>
      </c>
      <c r="K12" s="49">
        <v>210</v>
      </c>
      <c r="L12" s="49">
        <v>272</v>
      </c>
      <c r="M12" s="76">
        <v>336</v>
      </c>
    </row>
    <row r="13" spans="1:13" ht="14.25" customHeight="1">
      <c r="A13" s="1695"/>
      <c r="B13" s="59"/>
      <c r="C13" s="75" t="s">
        <v>21</v>
      </c>
      <c r="D13" s="50">
        <f>SUM(F13:G13,I13:M13)</f>
        <v>4006</v>
      </c>
      <c r="E13" s="47">
        <v>12.18146177541305</v>
      </c>
      <c r="F13" s="49">
        <v>2170</v>
      </c>
      <c r="G13" s="49">
        <v>354</v>
      </c>
      <c r="H13" s="46">
        <v>110</v>
      </c>
      <c r="I13" s="49">
        <v>498</v>
      </c>
      <c r="J13" s="49">
        <v>179</v>
      </c>
      <c r="K13" s="49">
        <v>215</v>
      </c>
      <c r="L13" s="49">
        <v>277</v>
      </c>
      <c r="M13" s="76">
        <v>313</v>
      </c>
    </row>
    <row r="14" spans="1:13" ht="14.25" customHeight="1">
      <c r="A14" s="1695"/>
      <c r="B14" s="59"/>
      <c r="C14" s="75" t="s">
        <v>22</v>
      </c>
      <c r="D14" s="50">
        <f t="shared" ref="D14:D22" si="1">SUM(F14:G14,I14:M14)</f>
        <v>4054</v>
      </c>
      <c r="E14" s="47">
        <v>15.399943068602335</v>
      </c>
      <c r="F14" s="147">
        <v>2267</v>
      </c>
      <c r="G14" s="49">
        <v>333</v>
      </c>
      <c r="H14" s="46">
        <v>94</v>
      </c>
      <c r="I14" s="49">
        <v>496</v>
      </c>
      <c r="J14" s="49">
        <v>167</v>
      </c>
      <c r="K14" s="49">
        <v>222</v>
      </c>
      <c r="L14" s="49">
        <v>274</v>
      </c>
      <c r="M14" s="76">
        <v>295</v>
      </c>
    </row>
    <row r="15" spans="1:13" ht="14.25" customHeight="1">
      <c r="A15" s="1695"/>
      <c r="B15" s="59"/>
      <c r="C15" s="75" t="s">
        <v>23</v>
      </c>
      <c r="D15" s="50">
        <f t="shared" si="1"/>
        <v>4141</v>
      </c>
      <c r="E15" s="47">
        <v>17.176004527447652</v>
      </c>
      <c r="F15" s="49">
        <v>2305</v>
      </c>
      <c r="G15" s="49">
        <v>339</v>
      </c>
      <c r="H15" s="46">
        <v>91</v>
      </c>
      <c r="I15" s="49">
        <v>496</v>
      </c>
      <c r="J15" s="49">
        <v>178</v>
      </c>
      <c r="K15" s="49">
        <v>241</v>
      </c>
      <c r="L15" s="49">
        <v>291</v>
      </c>
      <c r="M15" s="76">
        <v>291</v>
      </c>
    </row>
    <row r="16" spans="1:13" ht="14.25" customHeight="1">
      <c r="A16" s="1695"/>
      <c r="B16" s="59"/>
      <c r="C16" s="75" t="s">
        <v>24</v>
      </c>
      <c r="D16" s="50">
        <f t="shared" si="1"/>
        <v>4168</v>
      </c>
      <c r="E16" s="47">
        <v>22.228739002932553</v>
      </c>
      <c r="F16" s="49">
        <v>2383</v>
      </c>
      <c r="G16" s="49">
        <v>335</v>
      </c>
      <c r="H16" s="46">
        <v>90</v>
      </c>
      <c r="I16" s="49">
        <v>495</v>
      </c>
      <c r="J16" s="49">
        <v>161</v>
      </c>
      <c r="K16" s="49">
        <v>209</v>
      </c>
      <c r="L16" s="49">
        <v>297</v>
      </c>
      <c r="M16" s="76">
        <v>288</v>
      </c>
    </row>
    <row r="17" spans="1:13" ht="14.25" customHeight="1">
      <c r="A17" s="1695"/>
      <c r="B17" s="59"/>
      <c r="C17" s="75" t="s">
        <v>25</v>
      </c>
      <c r="D17" s="50">
        <f t="shared" si="1"/>
        <v>4315</v>
      </c>
      <c r="E17" s="47">
        <v>24.423298731257209</v>
      </c>
      <c r="F17" s="49">
        <v>2488</v>
      </c>
      <c r="G17" s="49">
        <v>340</v>
      </c>
      <c r="H17" s="46">
        <v>96</v>
      </c>
      <c r="I17" s="49">
        <v>495</v>
      </c>
      <c r="J17" s="49">
        <v>176</v>
      </c>
      <c r="K17" s="49">
        <v>224</v>
      </c>
      <c r="L17" s="49">
        <v>297</v>
      </c>
      <c r="M17" s="76">
        <v>295</v>
      </c>
    </row>
    <row r="18" spans="1:13" ht="14.25" customHeight="1">
      <c r="A18" s="1695"/>
      <c r="B18" s="59"/>
      <c r="C18" s="75" t="s">
        <v>26</v>
      </c>
      <c r="D18" s="50">
        <f t="shared" si="1"/>
        <v>4380</v>
      </c>
      <c r="E18" s="47">
        <v>27.62237762237762</v>
      </c>
      <c r="F18" s="49">
        <v>2559</v>
      </c>
      <c r="G18" s="49">
        <v>352</v>
      </c>
      <c r="H18" s="46">
        <v>99</v>
      </c>
      <c r="I18" s="49">
        <v>482</v>
      </c>
      <c r="J18" s="49">
        <v>176</v>
      </c>
      <c r="K18" s="49">
        <v>211</v>
      </c>
      <c r="L18" s="49">
        <v>307</v>
      </c>
      <c r="M18" s="76">
        <v>293</v>
      </c>
    </row>
    <row r="19" spans="1:13" ht="14.25" customHeight="1">
      <c r="A19" s="1695"/>
      <c r="B19" s="59"/>
      <c r="C19" s="75" t="s">
        <v>27</v>
      </c>
      <c r="D19" s="50">
        <f t="shared" si="1"/>
        <v>4214</v>
      </c>
      <c r="E19" s="123">
        <v>25.71599045346062</v>
      </c>
      <c r="F19" s="49">
        <v>2493</v>
      </c>
      <c r="G19" s="49">
        <v>341</v>
      </c>
      <c r="H19" s="46">
        <v>94</v>
      </c>
      <c r="I19" s="49">
        <v>463</v>
      </c>
      <c r="J19" s="49">
        <v>178</v>
      </c>
      <c r="K19" s="49">
        <v>196</v>
      </c>
      <c r="L19" s="49">
        <v>270</v>
      </c>
      <c r="M19" s="76">
        <v>273</v>
      </c>
    </row>
    <row r="20" spans="1:13" ht="14.25" customHeight="1">
      <c r="A20" s="1695"/>
      <c r="B20" s="59"/>
      <c r="C20" s="75" t="s">
        <v>28</v>
      </c>
      <c r="D20" s="50">
        <f t="shared" si="1"/>
        <v>4125</v>
      </c>
      <c r="E20" s="47">
        <v>26.262626262626267</v>
      </c>
      <c r="F20" s="49">
        <v>2442</v>
      </c>
      <c r="G20" s="49">
        <v>343</v>
      </c>
      <c r="H20" s="46">
        <v>94</v>
      </c>
      <c r="I20" s="49">
        <v>483</v>
      </c>
      <c r="J20" s="49">
        <v>164</v>
      </c>
      <c r="K20" s="49">
        <v>189</v>
      </c>
      <c r="L20" s="49">
        <v>245</v>
      </c>
      <c r="M20" s="76">
        <v>259</v>
      </c>
    </row>
    <row r="21" spans="1:13" ht="14.25" customHeight="1">
      <c r="A21" s="1695"/>
      <c r="B21" s="59" t="s">
        <v>29</v>
      </c>
      <c r="C21" s="75" t="s">
        <v>30</v>
      </c>
      <c r="D21" s="50">
        <f t="shared" si="1"/>
        <v>4175</v>
      </c>
      <c r="E21" s="47">
        <v>15.618942121296039</v>
      </c>
      <c r="F21" s="49">
        <v>2429</v>
      </c>
      <c r="G21" s="49">
        <v>342</v>
      </c>
      <c r="H21" s="46">
        <v>92</v>
      </c>
      <c r="I21" s="49">
        <v>506</v>
      </c>
      <c r="J21" s="49">
        <v>181</v>
      </c>
      <c r="K21" s="49">
        <v>208</v>
      </c>
      <c r="L21" s="49">
        <v>247</v>
      </c>
      <c r="M21" s="76">
        <v>262</v>
      </c>
    </row>
    <row r="22" spans="1:13" ht="14.25" customHeight="1">
      <c r="A22" s="1695"/>
      <c r="B22" s="59"/>
      <c r="C22" s="75" t="s">
        <v>31</v>
      </c>
      <c r="D22" s="50">
        <f t="shared" si="1"/>
        <v>4290</v>
      </c>
      <c r="E22" s="47">
        <v>15.353589674643722</v>
      </c>
      <c r="F22" s="49">
        <v>2453</v>
      </c>
      <c r="G22" s="49">
        <v>362</v>
      </c>
      <c r="H22" s="46">
        <v>95</v>
      </c>
      <c r="I22" s="49">
        <v>546</v>
      </c>
      <c r="J22" s="49">
        <v>166</v>
      </c>
      <c r="K22" s="49">
        <v>219</v>
      </c>
      <c r="L22" s="49">
        <v>259</v>
      </c>
      <c r="M22" s="76">
        <v>285</v>
      </c>
    </row>
    <row r="23" spans="1:13" ht="14.25" customHeight="1" thickBot="1">
      <c r="A23" s="1696"/>
      <c r="B23" s="64"/>
      <c r="C23" s="75" t="s">
        <v>32</v>
      </c>
      <c r="D23" s="51">
        <f>SUM(F23:G23,I23:M23)</f>
        <v>4324</v>
      </c>
      <c r="E23" s="78">
        <v>12.166018158236056</v>
      </c>
      <c r="F23" s="52">
        <v>2487</v>
      </c>
      <c r="G23" s="52">
        <v>368</v>
      </c>
      <c r="H23" s="48">
        <v>95</v>
      </c>
      <c r="I23" s="52">
        <v>551</v>
      </c>
      <c r="J23" s="52">
        <v>167</v>
      </c>
      <c r="K23" s="52">
        <v>215</v>
      </c>
      <c r="L23" s="52">
        <v>242</v>
      </c>
      <c r="M23" s="79">
        <v>294</v>
      </c>
    </row>
    <row r="24" spans="1:13" ht="14.25" customHeight="1">
      <c r="A24" s="1695" t="s">
        <v>56</v>
      </c>
      <c r="B24" s="1716" t="s">
        <v>45</v>
      </c>
      <c r="C24" s="1707"/>
      <c r="D24" s="67">
        <v>2397.4166666666665</v>
      </c>
      <c r="E24" s="68">
        <v>-5.570143766822043</v>
      </c>
      <c r="F24" s="125">
        <v>1198.8333333333333</v>
      </c>
      <c r="G24" s="125">
        <v>244.58333333333334</v>
      </c>
      <c r="H24" s="20">
        <v>86.75</v>
      </c>
      <c r="I24" s="125">
        <v>301.41666666666669</v>
      </c>
      <c r="J24" s="125">
        <v>152.66666666666666</v>
      </c>
      <c r="K24" s="125">
        <v>152.75</v>
      </c>
      <c r="L24" s="125">
        <v>140</v>
      </c>
      <c r="M24" s="126">
        <v>207.16666666666666</v>
      </c>
    </row>
    <row r="25" spans="1:13" ht="14.25" customHeight="1">
      <c r="A25" s="1695"/>
      <c r="B25" s="1717" t="s">
        <v>46</v>
      </c>
      <c r="C25" s="1718"/>
      <c r="D25" s="67">
        <v>2281.583333333333</v>
      </c>
      <c r="E25" s="68">
        <v>-4.8315895582050192</v>
      </c>
      <c r="F25" s="69">
        <v>1156.5833333333333</v>
      </c>
      <c r="G25" s="69">
        <v>235.5</v>
      </c>
      <c r="H25" s="23">
        <v>82.166666666666671</v>
      </c>
      <c r="I25" s="69">
        <v>273.41666666666669</v>
      </c>
      <c r="J25" s="69">
        <v>133</v>
      </c>
      <c r="K25" s="69">
        <v>134.83333333333334</v>
      </c>
      <c r="L25" s="69">
        <v>144.58333333333334</v>
      </c>
      <c r="M25" s="70">
        <v>203.66666666666666</v>
      </c>
    </row>
    <row r="26" spans="1:13" ht="14.25" customHeight="1">
      <c r="A26" s="1695"/>
      <c r="B26" s="1717" t="s">
        <v>47</v>
      </c>
      <c r="C26" s="1718"/>
      <c r="D26" s="67">
        <v>2169.4166666666665</v>
      </c>
      <c r="E26" s="68">
        <v>-4.9161766317250386</v>
      </c>
      <c r="F26" s="69">
        <v>1109.9166666666667</v>
      </c>
      <c r="G26" s="69">
        <v>222.5</v>
      </c>
      <c r="H26" s="25">
        <v>69.333333333333329</v>
      </c>
      <c r="I26" s="69">
        <v>269.25</v>
      </c>
      <c r="J26" s="69">
        <v>113.08333333333333</v>
      </c>
      <c r="K26" s="69">
        <v>122.58333333333333</v>
      </c>
      <c r="L26" s="69">
        <v>150.16666666666666</v>
      </c>
      <c r="M26" s="70">
        <v>181.91666666666666</v>
      </c>
    </row>
    <row r="27" spans="1:13" ht="14.25" customHeight="1">
      <c r="A27" s="1695"/>
      <c r="B27" s="1719" t="s">
        <v>48</v>
      </c>
      <c r="C27" s="1720"/>
      <c r="D27" s="67">
        <v>2149.6666666666665</v>
      </c>
      <c r="E27" s="68">
        <v>-0.9103829754542313</v>
      </c>
      <c r="F27" s="69">
        <v>1126</v>
      </c>
      <c r="G27" s="69">
        <v>198.58333333333334</v>
      </c>
      <c r="H27" s="25">
        <v>63.916666666666664</v>
      </c>
      <c r="I27" s="69">
        <v>260.08333333333331</v>
      </c>
      <c r="J27" s="69">
        <v>108.41666666666667</v>
      </c>
      <c r="K27" s="69">
        <v>124.25</v>
      </c>
      <c r="L27" s="69">
        <v>159.5</v>
      </c>
      <c r="M27" s="70">
        <v>172.83333333333334</v>
      </c>
    </row>
    <row r="28" spans="1:13" ht="14.25" customHeight="1">
      <c r="A28" s="1695"/>
      <c r="B28" s="1717" t="s">
        <v>49</v>
      </c>
      <c r="C28" s="1718"/>
      <c r="D28" s="71">
        <f>SUM(F28:G28,I28:M28)</f>
        <v>2603.5833333333335</v>
      </c>
      <c r="E28" s="72">
        <f>IF(ISERROR((D28-D27)/D27*100),"―",(D28-D27)/D27*100)</f>
        <v>21.115676849123911</v>
      </c>
      <c r="F28" s="73">
        <f>SUM(F29:F40)/12</f>
        <v>1454</v>
      </c>
      <c r="G28" s="73">
        <f t="shared" ref="G28:M28" si="2">SUM(G29:G40)/12</f>
        <v>230.08333333333334</v>
      </c>
      <c r="H28" s="30">
        <f t="shared" si="2"/>
        <v>72.083333333333329</v>
      </c>
      <c r="I28" s="73">
        <f t="shared" si="2"/>
        <v>299.16666666666669</v>
      </c>
      <c r="J28" s="73">
        <f t="shared" si="2"/>
        <v>119.5</v>
      </c>
      <c r="K28" s="73">
        <f t="shared" si="2"/>
        <v>131.08333333333334</v>
      </c>
      <c r="L28" s="73">
        <f t="shared" si="2"/>
        <v>175.75</v>
      </c>
      <c r="M28" s="74">
        <f t="shared" si="2"/>
        <v>194</v>
      </c>
    </row>
    <row r="29" spans="1:13" ht="14.25" customHeight="1">
      <c r="A29" s="1695"/>
      <c r="B29" s="59" t="s">
        <v>19</v>
      </c>
      <c r="C29" s="75" t="s">
        <v>20</v>
      </c>
      <c r="D29" s="50">
        <f>SUM(F29:G29,I29:M29)</f>
        <v>2520</v>
      </c>
      <c r="E29" s="47">
        <v>15.702479338842975</v>
      </c>
      <c r="F29" s="49">
        <v>1343</v>
      </c>
      <c r="G29" s="49">
        <v>225</v>
      </c>
      <c r="H29" s="46">
        <v>83</v>
      </c>
      <c r="I29" s="49">
        <v>287</v>
      </c>
      <c r="J29" s="49">
        <v>128</v>
      </c>
      <c r="K29" s="49">
        <v>135</v>
      </c>
      <c r="L29" s="49">
        <v>171</v>
      </c>
      <c r="M29" s="76">
        <v>231</v>
      </c>
    </row>
    <row r="30" spans="1:13" ht="14.25" customHeight="1">
      <c r="A30" s="1695"/>
      <c r="B30" s="59"/>
      <c r="C30" s="75" t="s">
        <v>21</v>
      </c>
      <c r="D30" s="50">
        <f>SUM(F30:G30,I30:M30)</f>
        <v>2516</v>
      </c>
      <c r="E30" s="47">
        <v>14.519799726900317</v>
      </c>
      <c r="F30" s="49">
        <v>1343</v>
      </c>
      <c r="G30" s="49">
        <v>230</v>
      </c>
      <c r="H30" s="46">
        <v>80</v>
      </c>
      <c r="I30" s="49">
        <v>289</v>
      </c>
      <c r="J30" s="49">
        <v>124</v>
      </c>
      <c r="K30" s="49">
        <v>141</v>
      </c>
      <c r="L30" s="49">
        <v>176</v>
      </c>
      <c r="M30" s="76">
        <v>213</v>
      </c>
    </row>
    <row r="31" spans="1:13" ht="14.25" customHeight="1">
      <c r="A31" s="1695"/>
      <c r="B31" s="59"/>
      <c r="C31" s="75" t="s">
        <v>22</v>
      </c>
      <c r="D31" s="50">
        <f t="shared" ref="D31:D39" si="3">SUM(F31:G31,I31:M31)</f>
        <v>2530</v>
      </c>
      <c r="E31" s="47">
        <v>18.169079869219988</v>
      </c>
      <c r="F31" s="147">
        <v>1388</v>
      </c>
      <c r="G31" s="49">
        <v>219</v>
      </c>
      <c r="H31" s="46">
        <v>72</v>
      </c>
      <c r="I31" s="49">
        <v>291</v>
      </c>
      <c r="J31" s="49">
        <v>116</v>
      </c>
      <c r="K31" s="49">
        <v>143</v>
      </c>
      <c r="L31" s="49">
        <v>170</v>
      </c>
      <c r="M31" s="76">
        <v>203</v>
      </c>
    </row>
    <row r="32" spans="1:13" ht="14.25" customHeight="1">
      <c r="A32" s="1695"/>
      <c r="B32" s="59"/>
      <c r="C32" s="75" t="s">
        <v>23</v>
      </c>
      <c r="D32" s="50">
        <f t="shared" si="3"/>
        <v>2606</v>
      </c>
      <c r="E32" s="47">
        <v>20.480813684697178</v>
      </c>
      <c r="F32" s="49">
        <v>1416</v>
      </c>
      <c r="G32" s="49">
        <v>225</v>
      </c>
      <c r="H32" s="46">
        <v>69</v>
      </c>
      <c r="I32" s="49">
        <v>303</v>
      </c>
      <c r="J32" s="49">
        <v>126</v>
      </c>
      <c r="K32" s="49">
        <v>148</v>
      </c>
      <c r="L32" s="49">
        <v>182</v>
      </c>
      <c r="M32" s="76">
        <v>206</v>
      </c>
    </row>
    <row r="33" spans="1:13" ht="14.25" customHeight="1">
      <c r="A33" s="1695"/>
      <c r="B33" s="59"/>
      <c r="C33" s="75" t="s">
        <v>24</v>
      </c>
      <c r="D33" s="50">
        <f t="shared" si="3"/>
        <v>2596</v>
      </c>
      <c r="E33" s="47">
        <v>24.568138195777351</v>
      </c>
      <c r="F33" s="49">
        <v>1444</v>
      </c>
      <c r="G33" s="49">
        <v>226</v>
      </c>
      <c r="H33" s="46">
        <v>69</v>
      </c>
      <c r="I33" s="49">
        <v>302</v>
      </c>
      <c r="J33" s="49">
        <v>115</v>
      </c>
      <c r="K33" s="49">
        <v>131</v>
      </c>
      <c r="L33" s="49">
        <v>184</v>
      </c>
      <c r="M33" s="76">
        <v>194</v>
      </c>
    </row>
    <row r="34" spans="1:13" ht="14.25" customHeight="1">
      <c r="A34" s="1695"/>
      <c r="B34" s="59"/>
      <c r="C34" s="75" t="s">
        <v>25</v>
      </c>
      <c r="D34" s="50">
        <f t="shared" si="3"/>
        <v>2676</v>
      </c>
      <c r="E34" s="47">
        <v>28.592023065833732</v>
      </c>
      <c r="F34" s="49">
        <v>1501</v>
      </c>
      <c r="G34" s="49">
        <v>228</v>
      </c>
      <c r="H34" s="46">
        <v>72</v>
      </c>
      <c r="I34" s="49">
        <v>293</v>
      </c>
      <c r="J34" s="49">
        <v>124</v>
      </c>
      <c r="K34" s="49">
        <v>138</v>
      </c>
      <c r="L34" s="49">
        <v>190</v>
      </c>
      <c r="M34" s="76">
        <v>202</v>
      </c>
    </row>
    <row r="35" spans="1:13" ht="14.25" customHeight="1">
      <c r="A35" s="1695"/>
      <c r="B35" s="59"/>
      <c r="C35" s="75" t="s">
        <v>26</v>
      </c>
      <c r="D35" s="50">
        <f t="shared" si="3"/>
        <v>2743</v>
      </c>
      <c r="E35" s="47">
        <v>31.118546845124285</v>
      </c>
      <c r="F35" s="49">
        <v>1570</v>
      </c>
      <c r="G35" s="49">
        <v>239</v>
      </c>
      <c r="H35" s="46">
        <v>75</v>
      </c>
      <c r="I35" s="49">
        <v>289</v>
      </c>
      <c r="J35" s="49">
        <v>123</v>
      </c>
      <c r="K35" s="49">
        <v>126</v>
      </c>
      <c r="L35" s="49">
        <v>204</v>
      </c>
      <c r="M35" s="76">
        <v>192</v>
      </c>
    </row>
    <row r="36" spans="1:13" ht="14.25" customHeight="1">
      <c r="A36" s="1695"/>
      <c r="B36" s="59"/>
      <c r="C36" s="75" t="s">
        <v>27</v>
      </c>
      <c r="D36" s="50">
        <f t="shared" si="3"/>
        <v>2650</v>
      </c>
      <c r="E36" s="47">
        <v>31.318136769078297</v>
      </c>
      <c r="F36" s="49">
        <v>1534</v>
      </c>
      <c r="G36" s="49">
        <v>236</v>
      </c>
      <c r="H36" s="46">
        <v>69</v>
      </c>
      <c r="I36" s="49">
        <v>284</v>
      </c>
      <c r="J36" s="49">
        <v>122</v>
      </c>
      <c r="K36" s="49">
        <v>113</v>
      </c>
      <c r="L36" s="49">
        <v>182</v>
      </c>
      <c r="M36" s="76">
        <v>179</v>
      </c>
    </row>
    <row r="37" spans="1:13" ht="14.25" customHeight="1">
      <c r="A37" s="1695"/>
      <c r="B37" s="59"/>
      <c r="C37" s="75" t="s">
        <v>28</v>
      </c>
      <c r="D37" s="50">
        <f t="shared" si="3"/>
        <v>2583</v>
      </c>
      <c r="E37" s="47">
        <v>29.864253393665159</v>
      </c>
      <c r="F37" s="49">
        <v>1500</v>
      </c>
      <c r="G37" s="49">
        <v>226</v>
      </c>
      <c r="H37" s="46">
        <v>69</v>
      </c>
      <c r="I37" s="49">
        <v>296</v>
      </c>
      <c r="J37" s="49">
        <v>107</v>
      </c>
      <c r="K37" s="49">
        <v>112</v>
      </c>
      <c r="L37" s="49">
        <v>170</v>
      </c>
      <c r="M37" s="76">
        <v>172</v>
      </c>
    </row>
    <row r="38" spans="1:13" ht="14.25" customHeight="1">
      <c r="A38" s="1695"/>
      <c r="B38" s="59" t="s">
        <v>29</v>
      </c>
      <c r="C38" s="75" t="s">
        <v>30</v>
      </c>
      <c r="D38" s="50">
        <f t="shared" si="3"/>
        <v>2574</v>
      </c>
      <c r="E38" s="47">
        <v>15.945945945945947</v>
      </c>
      <c r="F38" s="49">
        <v>1467</v>
      </c>
      <c r="G38" s="49">
        <v>227</v>
      </c>
      <c r="H38" s="46">
        <v>70</v>
      </c>
      <c r="I38" s="49">
        <v>305</v>
      </c>
      <c r="J38" s="49">
        <v>119</v>
      </c>
      <c r="K38" s="49">
        <v>123</v>
      </c>
      <c r="L38" s="49">
        <v>166</v>
      </c>
      <c r="M38" s="76">
        <v>167</v>
      </c>
    </row>
    <row r="39" spans="1:13" ht="14.25" customHeight="1">
      <c r="A39" s="1695"/>
      <c r="B39" s="59"/>
      <c r="C39" s="75" t="s">
        <v>31</v>
      </c>
      <c r="D39" s="50">
        <f t="shared" si="3"/>
        <v>2629</v>
      </c>
      <c r="E39" s="47">
        <v>16.070640176600442</v>
      </c>
      <c r="F39" s="49">
        <v>1469</v>
      </c>
      <c r="G39" s="49">
        <v>239</v>
      </c>
      <c r="H39" s="46">
        <v>70</v>
      </c>
      <c r="I39" s="49">
        <v>328</v>
      </c>
      <c r="J39" s="49">
        <v>115</v>
      </c>
      <c r="K39" s="49">
        <v>129</v>
      </c>
      <c r="L39" s="49">
        <v>167</v>
      </c>
      <c r="M39" s="76">
        <v>182</v>
      </c>
    </row>
    <row r="40" spans="1:13" ht="14.25" customHeight="1" thickBot="1">
      <c r="A40" s="1696"/>
      <c r="B40" s="64"/>
      <c r="C40" s="75" t="s">
        <v>32</v>
      </c>
      <c r="D40" s="51">
        <f>SUM(F40:G40,I40:M40)</f>
        <v>2620</v>
      </c>
      <c r="E40" s="78">
        <v>10.641891891891891</v>
      </c>
      <c r="F40" s="52">
        <v>1473</v>
      </c>
      <c r="G40" s="52">
        <v>241</v>
      </c>
      <c r="H40" s="48">
        <v>67</v>
      </c>
      <c r="I40" s="52">
        <v>323</v>
      </c>
      <c r="J40" s="52">
        <v>115</v>
      </c>
      <c r="K40" s="52">
        <v>134</v>
      </c>
      <c r="L40" s="52">
        <v>147</v>
      </c>
      <c r="M40" s="79">
        <v>187</v>
      </c>
    </row>
    <row r="41" spans="1:13" ht="14.25" customHeight="1">
      <c r="A41" s="1695" t="s">
        <v>54</v>
      </c>
      <c r="B41" s="1716" t="s">
        <v>45</v>
      </c>
      <c r="C41" s="1707"/>
      <c r="D41" s="67">
        <v>3659.416666666667</v>
      </c>
      <c r="E41" s="68">
        <v>-2.1175578984909453</v>
      </c>
      <c r="F41" s="80">
        <v>1881.1666666666667</v>
      </c>
      <c r="G41" s="80">
        <v>348.83333333333331</v>
      </c>
      <c r="H41" s="45">
        <v>117.91666666666667</v>
      </c>
      <c r="I41" s="80">
        <v>482.08333333333331</v>
      </c>
      <c r="J41" s="80">
        <v>213.25</v>
      </c>
      <c r="K41" s="80">
        <v>213.83333333333334</v>
      </c>
      <c r="L41" s="80">
        <v>209.41666666666666</v>
      </c>
      <c r="M41" s="81">
        <v>310.83333333333331</v>
      </c>
    </row>
    <row r="42" spans="1:13" ht="14.25" customHeight="1">
      <c r="A42" s="1695"/>
      <c r="B42" s="1717" t="s">
        <v>46</v>
      </c>
      <c r="C42" s="1718"/>
      <c r="D42" s="67">
        <v>3516.916666666667</v>
      </c>
      <c r="E42" s="68">
        <v>-3.8940632614487733</v>
      </c>
      <c r="F42" s="69">
        <v>1819.5833333333333</v>
      </c>
      <c r="G42" s="69">
        <v>338.16666666666669</v>
      </c>
      <c r="H42" s="23">
        <v>112.25</v>
      </c>
      <c r="I42" s="69">
        <v>458.83333333333331</v>
      </c>
      <c r="J42" s="69">
        <v>200.5</v>
      </c>
      <c r="K42" s="69">
        <v>203.33333333333334</v>
      </c>
      <c r="L42" s="69">
        <v>204</v>
      </c>
      <c r="M42" s="70">
        <v>292.5</v>
      </c>
    </row>
    <row r="43" spans="1:13" ht="14.25" customHeight="1">
      <c r="A43" s="1695"/>
      <c r="B43" s="1717" t="s">
        <v>47</v>
      </c>
      <c r="C43" s="1718"/>
      <c r="D43" s="67">
        <v>3410.4166666666665</v>
      </c>
      <c r="E43" s="68">
        <v>-3.0282207426012495</v>
      </c>
      <c r="F43" s="69">
        <v>1799</v>
      </c>
      <c r="G43" s="69">
        <v>318.66666666666669</v>
      </c>
      <c r="H43" s="25">
        <v>100.58333333333333</v>
      </c>
      <c r="I43" s="69">
        <v>439.08333333333331</v>
      </c>
      <c r="J43" s="69">
        <v>170.08333333333334</v>
      </c>
      <c r="K43" s="69">
        <v>193.91666666666666</v>
      </c>
      <c r="L43" s="69">
        <v>224.41666666666666</v>
      </c>
      <c r="M43" s="70">
        <v>265.25</v>
      </c>
    </row>
    <row r="44" spans="1:13" ht="14.25" customHeight="1">
      <c r="A44" s="1695"/>
      <c r="B44" s="1719" t="s">
        <v>48</v>
      </c>
      <c r="C44" s="1720"/>
      <c r="D44" s="67">
        <v>3510.333333333333</v>
      </c>
      <c r="E44" s="68">
        <v>2.929749541844834</v>
      </c>
      <c r="F44" s="69">
        <v>1919.5833333333333</v>
      </c>
      <c r="G44" s="69">
        <v>297.16666666666669</v>
      </c>
      <c r="H44" s="25">
        <v>89.916666666666671</v>
      </c>
      <c r="I44" s="69">
        <v>421</v>
      </c>
      <c r="J44" s="69">
        <v>159.91666666666666</v>
      </c>
      <c r="K44" s="69">
        <v>200.91666666666666</v>
      </c>
      <c r="L44" s="69">
        <v>246.16666666666666</v>
      </c>
      <c r="M44" s="70">
        <v>265.58333333333331</v>
      </c>
    </row>
    <row r="45" spans="1:13" ht="14.25" customHeight="1">
      <c r="A45" s="1695"/>
      <c r="B45" s="1717" t="s">
        <v>49</v>
      </c>
      <c r="C45" s="1718"/>
      <c r="D45" s="71">
        <f>SUM(F45:G45,I45:M45)</f>
        <v>4171.833333333333</v>
      </c>
      <c r="E45" s="72">
        <f>IF(ISERROR((D45-D44)/D44*100),"―",(D45-D44)/D44*100)</f>
        <v>18.844364257905234</v>
      </c>
      <c r="F45" s="73">
        <f>SUM(F46:F57)/12</f>
        <v>2381.9166666666665</v>
      </c>
      <c r="G45" s="73">
        <f t="shared" ref="G45:M45" si="4">SUM(G46:G57)/12</f>
        <v>347.41666666666669</v>
      </c>
      <c r="H45" s="30">
        <f t="shared" si="4"/>
        <v>97.25</v>
      </c>
      <c r="I45" s="73">
        <f t="shared" si="4"/>
        <v>497.83333333333331</v>
      </c>
      <c r="J45" s="73">
        <f t="shared" si="4"/>
        <v>171.75</v>
      </c>
      <c r="K45" s="73">
        <f t="shared" si="4"/>
        <v>211.58333333333334</v>
      </c>
      <c r="L45" s="73">
        <f t="shared" si="4"/>
        <v>271.75</v>
      </c>
      <c r="M45" s="74">
        <f t="shared" si="4"/>
        <v>289.58333333333331</v>
      </c>
    </row>
    <row r="46" spans="1:13" ht="14.25" customHeight="1">
      <c r="A46" s="1695"/>
      <c r="B46" s="59" t="s">
        <v>19</v>
      </c>
      <c r="C46" s="75" t="s">
        <v>20</v>
      </c>
      <c r="D46" s="50">
        <f>SUM(F46:G46,I46:M46)</f>
        <v>4001</v>
      </c>
      <c r="E46" s="47">
        <v>13.439183442018713</v>
      </c>
      <c r="F46" s="49">
        <v>2148</v>
      </c>
      <c r="G46" s="49">
        <v>360</v>
      </c>
      <c r="H46" s="46">
        <v>117</v>
      </c>
      <c r="I46" s="49">
        <v>500</v>
      </c>
      <c r="J46" s="49">
        <v>179</v>
      </c>
      <c r="K46" s="49">
        <v>208</v>
      </c>
      <c r="L46" s="49">
        <v>271</v>
      </c>
      <c r="M46" s="76">
        <v>335</v>
      </c>
    </row>
    <row r="47" spans="1:13" ht="14.25" customHeight="1">
      <c r="A47" s="1695"/>
      <c r="B47" s="59"/>
      <c r="C47" s="75" t="s">
        <v>21</v>
      </c>
      <c r="D47" s="50">
        <f>SUM(F47:G47,I47:M47)</f>
        <v>3985</v>
      </c>
      <c r="E47" s="47">
        <v>12.001124227093873</v>
      </c>
      <c r="F47" s="49">
        <v>2165</v>
      </c>
      <c r="G47" s="49">
        <v>354</v>
      </c>
      <c r="H47" s="46">
        <v>110</v>
      </c>
      <c r="I47" s="49">
        <v>489</v>
      </c>
      <c r="J47" s="49">
        <v>178</v>
      </c>
      <c r="K47" s="49">
        <v>214</v>
      </c>
      <c r="L47" s="49">
        <v>275</v>
      </c>
      <c r="M47" s="76">
        <v>310</v>
      </c>
    </row>
    <row r="48" spans="1:13" ht="14.25" customHeight="1">
      <c r="A48" s="1695"/>
      <c r="B48" s="59"/>
      <c r="C48" s="75" t="s">
        <v>22</v>
      </c>
      <c r="D48" s="50">
        <f t="shared" ref="D48:D55" si="5">SUM(F48:G48,I48:M48)</f>
        <v>4037</v>
      </c>
      <c r="E48" s="47">
        <v>15.276984580239864</v>
      </c>
      <c r="F48" s="147">
        <v>2264</v>
      </c>
      <c r="G48" s="49">
        <v>333</v>
      </c>
      <c r="H48" s="46">
        <v>94</v>
      </c>
      <c r="I48" s="49">
        <v>489</v>
      </c>
      <c r="J48" s="49">
        <v>166</v>
      </c>
      <c r="K48" s="49">
        <v>221</v>
      </c>
      <c r="L48" s="49">
        <v>272</v>
      </c>
      <c r="M48" s="76">
        <v>292</v>
      </c>
    </row>
    <row r="49" spans="1:13" ht="14.25" customHeight="1">
      <c r="A49" s="1695"/>
      <c r="B49" s="59"/>
      <c r="C49" s="75" t="s">
        <v>23</v>
      </c>
      <c r="D49" s="50">
        <f t="shared" si="5"/>
        <v>4124</v>
      </c>
      <c r="E49" s="47">
        <v>17.026106696935301</v>
      </c>
      <c r="F49" s="49">
        <v>2301</v>
      </c>
      <c r="G49" s="49">
        <v>339</v>
      </c>
      <c r="H49" s="46">
        <v>91</v>
      </c>
      <c r="I49" s="49">
        <v>491</v>
      </c>
      <c r="J49" s="49">
        <v>176</v>
      </c>
      <c r="K49" s="49">
        <v>239</v>
      </c>
      <c r="L49" s="49">
        <v>289</v>
      </c>
      <c r="M49" s="76">
        <v>289</v>
      </c>
    </row>
    <row r="50" spans="1:13" ht="14.25" customHeight="1">
      <c r="A50" s="1695"/>
      <c r="B50" s="59"/>
      <c r="C50" s="75" t="s">
        <v>24</v>
      </c>
      <c r="D50" s="50">
        <f t="shared" si="5"/>
        <v>4157</v>
      </c>
      <c r="E50" s="47">
        <v>22.228756248162306</v>
      </c>
      <c r="F50" s="49">
        <v>2379</v>
      </c>
      <c r="G50" s="49">
        <v>335</v>
      </c>
      <c r="H50" s="46">
        <v>90</v>
      </c>
      <c r="I50" s="49">
        <v>493</v>
      </c>
      <c r="J50" s="49">
        <v>158</v>
      </c>
      <c r="K50" s="49">
        <v>207</v>
      </c>
      <c r="L50" s="49">
        <v>297</v>
      </c>
      <c r="M50" s="76">
        <v>288</v>
      </c>
    </row>
    <row r="51" spans="1:13" ht="14.25" customHeight="1">
      <c r="A51" s="1695"/>
      <c r="B51" s="59"/>
      <c r="C51" s="75" t="s">
        <v>25</v>
      </c>
      <c r="D51" s="50">
        <f t="shared" si="5"/>
        <v>4302</v>
      </c>
      <c r="E51" s="47">
        <v>24.515195369030391</v>
      </c>
      <c r="F51" s="49">
        <v>2482</v>
      </c>
      <c r="G51" s="49">
        <v>340</v>
      </c>
      <c r="H51" s="46">
        <v>96</v>
      </c>
      <c r="I51" s="49">
        <v>493</v>
      </c>
      <c r="J51" s="49">
        <v>175</v>
      </c>
      <c r="K51" s="49">
        <v>221</v>
      </c>
      <c r="L51" s="49">
        <v>296</v>
      </c>
      <c r="M51" s="76">
        <v>295</v>
      </c>
    </row>
    <row r="52" spans="1:13" ht="14.25" customHeight="1">
      <c r="A52" s="1695"/>
      <c r="B52" s="59"/>
      <c r="C52" s="75" t="s">
        <v>26</v>
      </c>
      <c r="D52" s="50">
        <f t="shared" si="5"/>
        <v>4368</v>
      </c>
      <c r="E52" s="47">
        <v>27.756653992395435</v>
      </c>
      <c r="F52" s="49">
        <v>2553</v>
      </c>
      <c r="G52" s="49">
        <v>352</v>
      </c>
      <c r="H52" s="46">
        <v>99</v>
      </c>
      <c r="I52" s="49">
        <v>479</v>
      </c>
      <c r="J52" s="49">
        <v>176</v>
      </c>
      <c r="K52" s="49">
        <v>209</v>
      </c>
      <c r="L52" s="49">
        <v>306</v>
      </c>
      <c r="M52" s="76">
        <v>293</v>
      </c>
    </row>
    <row r="53" spans="1:13" ht="14.25" customHeight="1">
      <c r="A53" s="1695"/>
      <c r="B53" s="59"/>
      <c r="C53" s="75" t="s">
        <v>27</v>
      </c>
      <c r="D53" s="50">
        <f t="shared" si="5"/>
        <v>4205</v>
      </c>
      <c r="E53" s="47">
        <v>25.935908954776881</v>
      </c>
      <c r="F53" s="49">
        <v>2489</v>
      </c>
      <c r="G53" s="49">
        <v>341</v>
      </c>
      <c r="H53" s="46">
        <v>94</v>
      </c>
      <c r="I53" s="49">
        <v>461</v>
      </c>
      <c r="J53" s="49">
        <v>177</v>
      </c>
      <c r="K53" s="49">
        <v>195</v>
      </c>
      <c r="L53" s="49">
        <v>269</v>
      </c>
      <c r="M53" s="76">
        <v>273</v>
      </c>
    </row>
    <row r="54" spans="1:13" ht="14.25" customHeight="1">
      <c r="A54" s="1695"/>
      <c r="B54" s="59"/>
      <c r="C54" s="75" t="s">
        <v>28</v>
      </c>
      <c r="D54" s="50">
        <f t="shared" si="5"/>
        <v>4118</v>
      </c>
      <c r="E54" s="47">
        <v>26.668717317748385</v>
      </c>
      <c r="F54" s="49">
        <v>2439</v>
      </c>
      <c r="G54" s="49">
        <v>343</v>
      </c>
      <c r="H54" s="46">
        <v>94</v>
      </c>
      <c r="I54" s="49">
        <v>482</v>
      </c>
      <c r="J54" s="49">
        <v>163</v>
      </c>
      <c r="K54" s="49">
        <v>188</v>
      </c>
      <c r="L54" s="49">
        <v>244</v>
      </c>
      <c r="M54" s="76">
        <v>259</v>
      </c>
    </row>
    <row r="55" spans="1:13" ht="14.25" customHeight="1">
      <c r="A55" s="1695"/>
      <c r="B55" s="59" t="s">
        <v>29</v>
      </c>
      <c r="C55" s="75" t="s">
        <v>30</v>
      </c>
      <c r="D55" s="50">
        <f t="shared" si="5"/>
        <v>4167</v>
      </c>
      <c r="E55" s="47">
        <v>15.846538782318598</v>
      </c>
      <c r="F55" s="49">
        <v>2427</v>
      </c>
      <c r="G55" s="49">
        <v>342</v>
      </c>
      <c r="H55" s="46">
        <v>92</v>
      </c>
      <c r="I55" s="49">
        <v>504</v>
      </c>
      <c r="J55" s="49">
        <v>180</v>
      </c>
      <c r="K55" s="49">
        <v>207</v>
      </c>
      <c r="L55" s="49">
        <v>245</v>
      </c>
      <c r="M55" s="76">
        <v>262</v>
      </c>
    </row>
    <row r="56" spans="1:13" ht="14.25" customHeight="1">
      <c r="A56" s="1695"/>
      <c r="B56" s="59"/>
      <c r="C56" s="75" t="s">
        <v>31</v>
      </c>
      <c r="D56" s="50">
        <f>SUM(F56:G56,I56:M56)</f>
        <v>4283</v>
      </c>
      <c r="E56" s="47">
        <v>15.507011866235167</v>
      </c>
      <c r="F56" s="49">
        <v>2451</v>
      </c>
      <c r="G56" s="49">
        <v>362</v>
      </c>
      <c r="H56" s="46">
        <v>95</v>
      </c>
      <c r="I56" s="49">
        <v>544</v>
      </c>
      <c r="J56" s="49">
        <v>166</v>
      </c>
      <c r="K56" s="49">
        <v>218</v>
      </c>
      <c r="L56" s="49">
        <v>257</v>
      </c>
      <c r="M56" s="76">
        <v>285</v>
      </c>
    </row>
    <row r="57" spans="1:13" ht="14.25" customHeight="1" thickBot="1">
      <c r="A57" s="1696"/>
      <c r="B57" s="64"/>
      <c r="C57" s="77" t="s">
        <v>32</v>
      </c>
      <c r="D57" s="51">
        <f>SUM(F57:G57,I57:M57)</f>
        <v>4315</v>
      </c>
      <c r="E57" s="78">
        <v>12.282071298464741</v>
      </c>
      <c r="F57" s="52">
        <v>2485</v>
      </c>
      <c r="G57" s="52">
        <v>368</v>
      </c>
      <c r="H57" s="48">
        <v>95</v>
      </c>
      <c r="I57" s="52">
        <v>549</v>
      </c>
      <c r="J57" s="52">
        <v>167</v>
      </c>
      <c r="K57" s="52">
        <v>212</v>
      </c>
      <c r="L57" s="52">
        <v>240</v>
      </c>
      <c r="M57" s="79">
        <v>294</v>
      </c>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3.375" style="55" customWidth="1"/>
    <col min="2" max="2" width="7" style="55" customWidth="1"/>
    <col min="3" max="3" width="6.125" style="55" customWidth="1"/>
    <col min="4" max="13" width="7.5" style="55" customWidth="1"/>
    <col min="14" max="251" width="9" style="55"/>
    <col min="252" max="252" width="3.375" style="55" customWidth="1"/>
    <col min="253" max="253" width="7" style="55" customWidth="1"/>
    <col min="254" max="254" width="6.125" style="55" customWidth="1"/>
    <col min="255" max="264" width="7.5" style="55" customWidth="1"/>
    <col min="265" max="265" width="9" style="55"/>
    <col min="266" max="267" width="9.125" style="55" bestFit="1" customWidth="1"/>
    <col min="268" max="268" width="9.25" style="55" bestFit="1" customWidth="1"/>
    <col min="269" max="507" width="9" style="55"/>
    <col min="508" max="508" width="3.375" style="55" customWidth="1"/>
    <col min="509" max="509" width="7" style="55" customWidth="1"/>
    <col min="510" max="510" width="6.125" style="55" customWidth="1"/>
    <col min="511" max="520" width="7.5" style="55" customWidth="1"/>
    <col min="521" max="521" width="9" style="55"/>
    <col min="522" max="523" width="9.125" style="55" bestFit="1" customWidth="1"/>
    <col min="524" max="524" width="9.25" style="55" bestFit="1" customWidth="1"/>
    <col min="525" max="763" width="9" style="55"/>
    <col min="764" max="764" width="3.375" style="55" customWidth="1"/>
    <col min="765" max="765" width="7" style="55" customWidth="1"/>
    <col min="766" max="766" width="6.125" style="55" customWidth="1"/>
    <col min="767" max="776" width="7.5" style="55" customWidth="1"/>
    <col min="777" max="777" width="9" style="55"/>
    <col min="778" max="779" width="9.125" style="55" bestFit="1" customWidth="1"/>
    <col min="780" max="780" width="9.25" style="55" bestFit="1" customWidth="1"/>
    <col min="781" max="1019" width="9" style="55"/>
    <col min="1020" max="1020" width="3.375" style="55" customWidth="1"/>
    <col min="1021" max="1021" width="7" style="55" customWidth="1"/>
    <col min="1022" max="1022" width="6.125" style="55" customWidth="1"/>
    <col min="1023" max="1032" width="7.5" style="55" customWidth="1"/>
    <col min="1033" max="1033" width="9" style="55"/>
    <col min="1034" max="1035" width="9.125" style="55" bestFit="1" customWidth="1"/>
    <col min="1036" max="1036" width="9.25" style="55" bestFit="1" customWidth="1"/>
    <col min="1037" max="1275" width="9" style="55"/>
    <col min="1276" max="1276" width="3.375" style="55" customWidth="1"/>
    <col min="1277" max="1277" width="7" style="55" customWidth="1"/>
    <col min="1278" max="1278" width="6.125" style="55" customWidth="1"/>
    <col min="1279" max="1288" width="7.5" style="55" customWidth="1"/>
    <col min="1289" max="1289" width="9" style="55"/>
    <col min="1290" max="1291" width="9.125" style="55" bestFit="1" customWidth="1"/>
    <col min="1292" max="1292" width="9.25" style="55" bestFit="1" customWidth="1"/>
    <col min="1293" max="1531" width="9" style="55"/>
    <col min="1532" max="1532" width="3.375" style="55" customWidth="1"/>
    <col min="1533" max="1533" width="7" style="55" customWidth="1"/>
    <col min="1534" max="1534" width="6.125" style="55" customWidth="1"/>
    <col min="1535" max="1544" width="7.5" style="55" customWidth="1"/>
    <col min="1545" max="1545" width="9" style="55"/>
    <col min="1546" max="1547" width="9.125" style="55" bestFit="1" customWidth="1"/>
    <col min="1548" max="1548" width="9.25" style="55" bestFit="1" customWidth="1"/>
    <col min="1549" max="1787" width="9" style="55"/>
    <col min="1788" max="1788" width="3.375" style="55" customWidth="1"/>
    <col min="1789" max="1789" width="7" style="55" customWidth="1"/>
    <col min="1790" max="1790" width="6.125" style="55" customWidth="1"/>
    <col min="1791" max="1800" width="7.5" style="55" customWidth="1"/>
    <col min="1801" max="1801" width="9" style="55"/>
    <col min="1802" max="1803" width="9.125" style="55" bestFit="1" customWidth="1"/>
    <col min="1804" max="1804" width="9.25" style="55" bestFit="1" customWidth="1"/>
    <col min="1805" max="2043" width="9" style="55"/>
    <col min="2044" max="2044" width="3.375" style="55" customWidth="1"/>
    <col min="2045" max="2045" width="7" style="55" customWidth="1"/>
    <col min="2046" max="2046" width="6.125" style="55" customWidth="1"/>
    <col min="2047" max="2056" width="7.5" style="55" customWidth="1"/>
    <col min="2057" max="2057" width="9" style="55"/>
    <col min="2058" max="2059" width="9.125" style="55" bestFit="1" customWidth="1"/>
    <col min="2060" max="2060" width="9.25" style="55" bestFit="1" customWidth="1"/>
    <col min="2061" max="2299" width="9" style="55"/>
    <col min="2300" max="2300" width="3.375" style="55" customWidth="1"/>
    <col min="2301" max="2301" width="7" style="55" customWidth="1"/>
    <col min="2302" max="2302" width="6.125" style="55" customWidth="1"/>
    <col min="2303" max="2312" width="7.5" style="55" customWidth="1"/>
    <col min="2313" max="2313" width="9" style="55"/>
    <col min="2314" max="2315" width="9.125" style="55" bestFit="1" customWidth="1"/>
    <col min="2316" max="2316" width="9.25" style="55" bestFit="1" customWidth="1"/>
    <col min="2317" max="2555" width="9" style="55"/>
    <col min="2556" max="2556" width="3.375" style="55" customWidth="1"/>
    <col min="2557" max="2557" width="7" style="55" customWidth="1"/>
    <col min="2558" max="2558" width="6.125" style="55" customWidth="1"/>
    <col min="2559" max="2568" width="7.5" style="55" customWidth="1"/>
    <col min="2569" max="2569" width="9" style="55"/>
    <col min="2570" max="2571" width="9.125" style="55" bestFit="1" customWidth="1"/>
    <col min="2572" max="2572" width="9.25" style="55" bestFit="1" customWidth="1"/>
    <col min="2573" max="2811" width="9" style="55"/>
    <col min="2812" max="2812" width="3.375" style="55" customWidth="1"/>
    <col min="2813" max="2813" width="7" style="55" customWidth="1"/>
    <col min="2814" max="2814" width="6.125" style="55" customWidth="1"/>
    <col min="2815" max="2824" width="7.5" style="55" customWidth="1"/>
    <col min="2825" max="2825" width="9" style="55"/>
    <col min="2826" max="2827" width="9.125" style="55" bestFit="1" customWidth="1"/>
    <col min="2828" max="2828" width="9.25" style="55" bestFit="1" customWidth="1"/>
    <col min="2829" max="3067" width="9" style="55"/>
    <col min="3068" max="3068" width="3.375" style="55" customWidth="1"/>
    <col min="3069" max="3069" width="7" style="55" customWidth="1"/>
    <col min="3070" max="3070" width="6.125" style="55" customWidth="1"/>
    <col min="3071" max="3080" width="7.5" style="55" customWidth="1"/>
    <col min="3081" max="3081" width="9" style="55"/>
    <col min="3082" max="3083" width="9.125" style="55" bestFit="1" customWidth="1"/>
    <col min="3084" max="3084" width="9.25" style="55" bestFit="1" customWidth="1"/>
    <col min="3085" max="3323" width="9" style="55"/>
    <col min="3324" max="3324" width="3.375" style="55" customWidth="1"/>
    <col min="3325" max="3325" width="7" style="55" customWidth="1"/>
    <col min="3326" max="3326" width="6.125" style="55" customWidth="1"/>
    <col min="3327" max="3336" width="7.5" style="55" customWidth="1"/>
    <col min="3337" max="3337" width="9" style="55"/>
    <col min="3338" max="3339" width="9.125" style="55" bestFit="1" customWidth="1"/>
    <col min="3340" max="3340" width="9.25" style="55" bestFit="1" customWidth="1"/>
    <col min="3341" max="3579" width="9" style="55"/>
    <col min="3580" max="3580" width="3.375" style="55" customWidth="1"/>
    <col min="3581" max="3581" width="7" style="55" customWidth="1"/>
    <col min="3582" max="3582" width="6.125" style="55" customWidth="1"/>
    <col min="3583" max="3592" width="7.5" style="55" customWidth="1"/>
    <col min="3593" max="3593" width="9" style="55"/>
    <col min="3594" max="3595" width="9.125" style="55" bestFit="1" customWidth="1"/>
    <col min="3596" max="3596" width="9.25" style="55" bestFit="1" customWidth="1"/>
    <col min="3597" max="3835" width="9" style="55"/>
    <col min="3836" max="3836" width="3.375" style="55" customWidth="1"/>
    <col min="3837" max="3837" width="7" style="55" customWidth="1"/>
    <col min="3838" max="3838" width="6.125" style="55" customWidth="1"/>
    <col min="3839" max="3848" width="7.5" style="55" customWidth="1"/>
    <col min="3849" max="3849" width="9" style="55"/>
    <col min="3850" max="3851" width="9.125" style="55" bestFit="1" customWidth="1"/>
    <col min="3852" max="3852" width="9.25" style="55" bestFit="1" customWidth="1"/>
    <col min="3853" max="4091" width="9" style="55"/>
    <col min="4092" max="4092" width="3.375" style="55" customWidth="1"/>
    <col min="4093" max="4093" width="7" style="55" customWidth="1"/>
    <col min="4094" max="4094" width="6.125" style="55" customWidth="1"/>
    <col min="4095" max="4104" width="7.5" style="55" customWidth="1"/>
    <col min="4105" max="4105" width="9" style="55"/>
    <col min="4106" max="4107" width="9.125" style="55" bestFit="1" customWidth="1"/>
    <col min="4108" max="4108" width="9.25" style="55" bestFit="1" customWidth="1"/>
    <col min="4109" max="4347" width="9" style="55"/>
    <col min="4348" max="4348" width="3.375" style="55" customWidth="1"/>
    <col min="4349" max="4349" width="7" style="55" customWidth="1"/>
    <col min="4350" max="4350" width="6.125" style="55" customWidth="1"/>
    <col min="4351" max="4360" width="7.5" style="55" customWidth="1"/>
    <col min="4361" max="4361" width="9" style="55"/>
    <col min="4362" max="4363" width="9.125" style="55" bestFit="1" customWidth="1"/>
    <col min="4364" max="4364" width="9.25" style="55" bestFit="1" customWidth="1"/>
    <col min="4365" max="4603" width="9" style="55"/>
    <col min="4604" max="4604" width="3.375" style="55" customWidth="1"/>
    <col min="4605" max="4605" width="7" style="55" customWidth="1"/>
    <col min="4606" max="4606" width="6.125" style="55" customWidth="1"/>
    <col min="4607" max="4616" width="7.5" style="55" customWidth="1"/>
    <col min="4617" max="4617" width="9" style="55"/>
    <col min="4618" max="4619" width="9.125" style="55" bestFit="1" customWidth="1"/>
    <col min="4620" max="4620" width="9.25" style="55" bestFit="1" customWidth="1"/>
    <col min="4621" max="4859" width="9" style="55"/>
    <col min="4860" max="4860" width="3.375" style="55" customWidth="1"/>
    <col min="4861" max="4861" width="7" style="55" customWidth="1"/>
    <col min="4862" max="4862" width="6.125" style="55" customWidth="1"/>
    <col min="4863" max="4872" width="7.5" style="55" customWidth="1"/>
    <col min="4873" max="4873" width="9" style="55"/>
    <col min="4874" max="4875" width="9.125" style="55" bestFit="1" customWidth="1"/>
    <col min="4876" max="4876" width="9.25" style="55" bestFit="1" customWidth="1"/>
    <col min="4877" max="5115" width="9" style="55"/>
    <col min="5116" max="5116" width="3.375" style="55" customWidth="1"/>
    <col min="5117" max="5117" width="7" style="55" customWidth="1"/>
    <col min="5118" max="5118" width="6.125" style="55" customWidth="1"/>
    <col min="5119" max="5128" width="7.5" style="55" customWidth="1"/>
    <col min="5129" max="5129" width="9" style="55"/>
    <col min="5130" max="5131" width="9.125" style="55" bestFit="1" customWidth="1"/>
    <col min="5132" max="5132" width="9.25" style="55" bestFit="1" customWidth="1"/>
    <col min="5133" max="5371" width="9" style="55"/>
    <col min="5372" max="5372" width="3.375" style="55" customWidth="1"/>
    <col min="5373" max="5373" width="7" style="55" customWidth="1"/>
    <col min="5374" max="5374" width="6.125" style="55" customWidth="1"/>
    <col min="5375" max="5384" width="7.5" style="55" customWidth="1"/>
    <col min="5385" max="5385" width="9" style="55"/>
    <col min="5386" max="5387" width="9.125" style="55" bestFit="1" customWidth="1"/>
    <col min="5388" max="5388" width="9.25" style="55" bestFit="1" customWidth="1"/>
    <col min="5389" max="5627" width="9" style="55"/>
    <col min="5628" max="5628" width="3.375" style="55" customWidth="1"/>
    <col min="5629" max="5629" width="7" style="55" customWidth="1"/>
    <col min="5630" max="5630" width="6.125" style="55" customWidth="1"/>
    <col min="5631" max="5640" width="7.5" style="55" customWidth="1"/>
    <col min="5641" max="5641" width="9" style="55"/>
    <col min="5642" max="5643" width="9.125" style="55" bestFit="1" customWidth="1"/>
    <col min="5644" max="5644" width="9.25" style="55" bestFit="1" customWidth="1"/>
    <col min="5645" max="5883" width="9" style="55"/>
    <col min="5884" max="5884" width="3.375" style="55" customWidth="1"/>
    <col min="5885" max="5885" width="7" style="55" customWidth="1"/>
    <col min="5886" max="5886" width="6.125" style="55" customWidth="1"/>
    <col min="5887" max="5896" width="7.5" style="55" customWidth="1"/>
    <col min="5897" max="5897" width="9" style="55"/>
    <col min="5898" max="5899" width="9.125" style="55" bestFit="1" customWidth="1"/>
    <col min="5900" max="5900" width="9.25" style="55" bestFit="1" customWidth="1"/>
    <col min="5901" max="6139" width="9" style="55"/>
    <col min="6140" max="6140" width="3.375" style="55" customWidth="1"/>
    <col min="6141" max="6141" width="7" style="55" customWidth="1"/>
    <col min="6142" max="6142" width="6.125" style="55" customWidth="1"/>
    <col min="6143" max="6152" width="7.5" style="55" customWidth="1"/>
    <col min="6153" max="6153" width="9" style="55"/>
    <col min="6154" max="6155" width="9.125" style="55" bestFit="1" customWidth="1"/>
    <col min="6156" max="6156" width="9.25" style="55" bestFit="1" customWidth="1"/>
    <col min="6157" max="6395" width="9" style="55"/>
    <col min="6396" max="6396" width="3.375" style="55" customWidth="1"/>
    <col min="6397" max="6397" width="7" style="55" customWidth="1"/>
    <col min="6398" max="6398" width="6.125" style="55" customWidth="1"/>
    <col min="6399" max="6408" width="7.5" style="55" customWidth="1"/>
    <col min="6409" max="6409" width="9" style="55"/>
    <col min="6410" max="6411" width="9.125" style="55" bestFit="1" customWidth="1"/>
    <col min="6412" max="6412" width="9.25" style="55" bestFit="1" customWidth="1"/>
    <col min="6413" max="6651" width="9" style="55"/>
    <col min="6652" max="6652" width="3.375" style="55" customWidth="1"/>
    <col min="6653" max="6653" width="7" style="55" customWidth="1"/>
    <col min="6654" max="6654" width="6.125" style="55" customWidth="1"/>
    <col min="6655" max="6664" width="7.5" style="55" customWidth="1"/>
    <col min="6665" max="6665" width="9" style="55"/>
    <col min="6666" max="6667" width="9.125" style="55" bestFit="1" customWidth="1"/>
    <col min="6668" max="6668" width="9.25" style="55" bestFit="1" customWidth="1"/>
    <col min="6669" max="6907" width="9" style="55"/>
    <col min="6908" max="6908" width="3.375" style="55" customWidth="1"/>
    <col min="6909" max="6909" width="7" style="55" customWidth="1"/>
    <col min="6910" max="6910" width="6.125" style="55" customWidth="1"/>
    <col min="6911" max="6920" width="7.5" style="55" customWidth="1"/>
    <col min="6921" max="6921" width="9" style="55"/>
    <col min="6922" max="6923" width="9.125" style="55" bestFit="1" customWidth="1"/>
    <col min="6924" max="6924" width="9.25" style="55" bestFit="1" customWidth="1"/>
    <col min="6925" max="7163" width="9" style="55"/>
    <col min="7164" max="7164" width="3.375" style="55" customWidth="1"/>
    <col min="7165" max="7165" width="7" style="55" customWidth="1"/>
    <col min="7166" max="7166" width="6.125" style="55" customWidth="1"/>
    <col min="7167" max="7176" width="7.5" style="55" customWidth="1"/>
    <col min="7177" max="7177" width="9" style="55"/>
    <col min="7178" max="7179" width="9.125" style="55" bestFit="1" customWidth="1"/>
    <col min="7180" max="7180" width="9.25" style="55" bestFit="1" customWidth="1"/>
    <col min="7181" max="7419" width="9" style="55"/>
    <col min="7420" max="7420" width="3.375" style="55" customWidth="1"/>
    <col min="7421" max="7421" width="7" style="55" customWidth="1"/>
    <col min="7422" max="7422" width="6.125" style="55" customWidth="1"/>
    <col min="7423" max="7432" width="7.5" style="55" customWidth="1"/>
    <col min="7433" max="7433" width="9" style="55"/>
    <col min="7434" max="7435" width="9.125" style="55" bestFit="1" customWidth="1"/>
    <col min="7436" max="7436" width="9.25" style="55" bestFit="1" customWidth="1"/>
    <col min="7437" max="7675" width="9" style="55"/>
    <col min="7676" max="7676" width="3.375" style="55" customWidth="1"/>
    <col min="7677" max="7677" width="7" style="55" customWidth="1"/>
    <col min="7678" max="7678" width="6.125" style="55" customWidth="1"/>
    <col min="7679" max="7688" width="7.5" style="55" customWidth="1"/>
    <col min="7689" max="7689" width="9" style="55"/>
    <col min="7690" max="7691" width="9.125" style="55" bestFit="1" customWidth="1"/>
    <col min="7692" max="7692" width="9.25" style="55" bestFit="1" customWidth="1"/>
    <col min="7693" max="7931" width="9" style="55"/>
    <col min="7932" max="7932" width="3.375" style="55" customWidth="1"/>
    <col min="7933" max="7933" width="7" style="55" customWidth="1"/>
    <col min="7934" max="7934" width="6.125" style="55" customWidth="1"/>
    <col min="7935" max="7944" width="7.5" style="55" customWidth="1"/>
    <col min="7945" max="7945" width="9" style="55"/>
    <col min="7946" max="7947" width="9.125" style="55" bestFit="1" customWidth="1"/>
    <col min="7948" max="7948" width="9.25" style="55" bestFit="1" customWidth="1"/>
    <col min="7949" max="8187" width="9" style="55"/>
    <col min="8188" max="8188" width="3.375" style="55" customWidth="1"/>
    <col min="8189" max="8189" width="7" style="55" customWidth="1"/>
    <col min="8190" max="8190" width="6.125" style="55" customWidth="1"/>
    <col min="8191" max="8200" width="7.5" style="55" customWidth="1"/>
    <col min="8201" max="8201" width="9" style="55"/>
    <col min="8202" max="8203" width="9.125" style="55" bestFit="1" customWidth="1"/>
    <col min="8204" max="8204" width="9.25" style="55" bestFit="1" customWidth="1"/>
    <col min="8205" max="8443" width="9" style="55"/>
    <col min="8444" max="8444" width="3.375" style="55" customWidth="1"/>
    <col min="8445" max="8445" width="7" style="55" customWidth="1"/>
    <col min="8446" max="8446" width="6.125" style="55" customWidth="1"/>
    <col min="8447" max="8456" width="7.5" style="55" customWidth="1"/>
    <col min="8457" max="8457" width="9" style="55"/>
    <col min="8458" max="8459" width="9.125" style="55" bestFit="1" customWidth="1"/>
    <col min="8460" max="8460" width="9.25" style="55" bestFit="1" customWidth="1"/>
    <col min="8461" max="8699" width="9" style="55"/>
    <col min="8700" max="8700" width="3.375" style="55" customWidth="1"/>
    <col min="8701" max="8701" width="7" style="55" customWidth="1"/>
    <col min="8702" max="8702" width="6.125" style="55" customWidth="1"/>
    <col min="8703" max="8712" width="7.5" style="55" customWidth="1"/>
    <col min="8713" max="8713" width="9" style="55"/>
    <col min="8714" max="8715" width="9.125" style="55" bestFit="1" customWidth="1"/>
    <col min="8716" max="8716" width="9.25" style="55" bestFit="1" customWidth="1"/>
    <col min="8717" max="8955" width="9" style="55"/>
    <col min="8956" max="8956" width="3.375" style="55" customWidth="1"/>
    <col min="8957" max="8957" width="7" style="55" customWidth="1"/>
    <col min="8958" max="8958" width="6.125" style="55" customWidth="1"/>
    <col min="8959" max="8968" width="7.5" style="55" customWidth="1"/>
    <col min="8969" max="8969" width="9" style="55"/>
    <col min="8970" max="8971" width="9.125" style="55" bestFit="1" customWidth="1"/>
    <col min="8972" max="8972" width="9.25" style="55" bestFit="1" customWidth="1"/>
    <col min="8973" max="9211" width="9" style="55"/>
    <col min="9212" max="9212" width="3.375" style="55" customWidth="1"/>
    <col min="9213" max="9213" width="7" style="55" customWidth="1"/>
    <col min="9214" max="9214" width="6.125" style="55" customWidth="1"/>
    <col min="9215" max="9224" width="7.5" style="55" customWidth="1"/>
    <col min="9225" max="9225" width="9" style="55"/>
    <col min="9226" max="9227" width="9.125" style="55" bestFit="1" customWidth="1"/>
    <col min="9228" max="9228" width="9.25" style="55" bestFit="1" customWidth="1"/>
    <col min="9229" max="9467" width="9" style="55"/>
    <col min="9468" max="9468" width="3.375" style="55" customWidth="1"/>
    <col min="9469" max="9469" width="7" style="55" customWidth="1"/>
    <col min="9470" max="9470" width="6.125" style="55" customWidth="1"/>
    <col min="9471" max="9480" width="7.5" style="55" customWidth="1"/>
    <col min="9481" max="9481" width="9" style="55"/>
    <col min="9482" max="9483" width="9.125" style="55" bestFit="1" customWidth="1"/>
    <col min="9484" max="9484" width="9.25" style="55" bestFit="1" customWidth="1"/>
    <col min="9485" max="9723" width="9" style="55"/>
    <col min="9724" max="9724" width="3.375" style="55" customWidth="1"/>
    <col min="9725" max="9725" width="7" style="55" customWidth="1"/>
    <col min="9726" max="9726" width="6.125" style="55" customWidth="1"/>
    <col min="9727" max="9736" width="7.5" style="55" customWidth="1"/>
    <col min="9737" max="9737" width="9" style="55"/>
    <col min="9738" max="9739" width="9.125" style="55" bestFit="1" customWidth="1"/>
    <col min="9740" max="9740" width="9.25" style="55" bestFit="1" customWidth="1"/>
    <col min="9741" max="9979" width="9" style="55"/>
    <col min="9980" max="9980" width="3.375" style="55" customWidth="1"/>
    <col min="9981" max="9981" width="7" style="55" customWidth="1"/>
    <col min="9982" max="9982" width="6.125" style="55" customWidth="1"/>
    <col min="9983" max="9992" width="7.5" style="55" customWidth="1"/>
    <col min="9993" max="9993" width="9" style="55"/>
    <col min="9994" max="9995" width="9.125" style="55" bestFit="1" customWidth="1"/>
    <col min="9996" max="9996" width="9.25" style="55" bestFit="1" customWidth="1"/>
    <col min="9997" max="10235" width="9" style="55"/>
    <col min="10236" max="10236" width="3.375" style="55" customWidth="1"/>
    <col min="10237" max="10237" width="7" style="55" customWidth="1"/>
    <col min="10238" max="10238" width="6.125" style="55" customWidth="1"/>
    <col min="10239" max="10248" width="7.5" style="55" customWidth="1"/>
    <col min="10249" max="10249" width="9" style="55"/>
    <col min="10250" max="10251" width="9.125" style="55" bestFit="1" customWidth="1"/>
    <col min="10252" max="10252" width="9.25" style="55" bestFit="1" customWidth="1"/>
    <col min="10253" max="10491" width="9" style="55"/>
    <col min="10492" max="10492" width="3.375" style="55" customWidth="1"/>
    <col min="10493" max="10493" width="7" style="55" customWidth="1"/>
    <col min="10494" max="10494" width="6.125" style="55" customWidth="1"/>
    <col min="10495" max="10504" width="7.5" style="55" customWidth="1"/>
    <col min="10505" max="10505" width="9" style="55"/>
    <col min="10506" max="10507" width="9.125" style="55" bestFit="1" customWidth="1"/>
    <col min="10508" max="10508" width="9.25" style="55" bestFit="1" customWidth="1"/>
    <col min="10509" max="10747" width="9" style="55"/>
    <col min="10748" max="10748" width="3.375" style="55" customWidth="1"/>
    <col min="10749" max="10749" width="7" style="55" customWidth="1"/>
    <col min="10750" max="10750" width="6.125" style="55" customWidth="1"/>
    <col min="10751" max="10760" width="7.5" style="55" customWidth="1"/>
    <col min="10761" max="10761" width="9" style="55"/>
    <col min="10762" max="10763" width="9.125" style="55" bestFit="1" customWidth="1"/>
    <col min="10764" max="10764" width="9.25" style="55" bestFit="1" customWidth="1"/>
    <col min="10765" max="11003" width="9" style="55"/>
    <col min="11004" max="11004" width="3.375" style="55" customWidth="1"/>
    <col min="11005" max="11005" width="7" style="55" customWidth="1"/>
    <col min="11006" max="11006" width="6.125" style="55" customWidth="1"/>
    <col min="11007" max="11016" width="7.5" style="55" customWidth="1"/>
    <col min="11017" max="11017" width="9" style="55"/>
    <col min="11018" max="11019" width="9.125" style="55" bestFit="1" customWidth="1"/>
    <col min="11020" max="11020" width="9.25" style="55" bestFit="1" customWidth="1"/>
    <col min="11021" max="11259" width="9" style="55"/>
    <col min="11260" max="11260" width="3.375" style="55" customWidth="1"/>
    <col min="11261" max="11261" width="7" style="55" customWidth="1"/>
    <col min="11262" max="11262" width="6.125" style="55" customWidth="1"/>
    <col min="11263" max="11272" width="7.5" style="55" customWidth="1"/>
    <col min="11273" max="11273" width="9" style="55"/>
    <col min="11274" max="11275" width="9.125" style="55" bestFit="1" customWidth="1"/>
    <col min="11276" max="11276" width="9.25" style="55" bestFit="1" customWidth="1"/>
    <col min="11277" max="11515" width="9" style="55"/>
    <col min="11516" max="11516" width="3.375" style="55" customWidth="1"/>
    <col min="11517" max="11517" width="7" style="55" customWidth="1"/>
    <col min="11518" max="11518" width="6.125" style="55" customWidth="1"/>
    <col min="11519" max="11528" width="7.5" style="55" customWidth="1"/>
    <col min="11529" max="11529" width="9" style="55"/>
    <col min="11530" max="11531" width="9.125" style="55" bestFit="1" customWidth="1"/>
    <col min="11532" max="11532" width="9.25" style="55" bestFit="1" customWidth="1"/>
    <col min="11533" max="11771" width="9" style="55"/>
    <col min="11772" max="11772" width="3.375" style="55" customWidth="1"/>
    <col min="11773" max="11773" width="7" style="55" customWidth="1"/>
    <col min="11774" max="11774" width="6.125" style="55" customWidth="1"/>
    <col min="11775" max="11784" width="7.5" style="55" customWidth="1"/>
    <col min="11785" max="11785" width="9" style="55"/>
    <col min="11786" max="11787" width="9.125" style="55" bestFit="1" customWidth="1"/>
    <col min="11788" max="11788" width="9.25" style="55" bestFit="1" customWidth="1"/>
    <col min="11789" max="12027" width="9" style="55"/>
    <col min="12028" max="12028" width="3.375" style="55" customWidth="1"/>
    <col min="12029" max="12029" width="7" style="55" customWidth="1"/>
    <col min="12030" max="12030" width="6.125" style="55" customWidth="1"/>
    <col min="12031" max="12040" width="7.5" style="55" customWidth="1"/>
    <col min="12041" max="12041" width="9" style="55"/>
    <col min="12042" max="12043" width="9.125" style="55" bestFit="1" customWidth="1"/>
    <col min="12044" max="12044" width="9.25" style="55" bestFit="1" customWidth="1"/>
    <col min="12045" max="12283" width="9" style="55"/>
    <col min="12284" max="12284" width="3.375" style="55" customWidth="1"/>
    <col min="12285" max="12285" width="7" style="55" customWidth="1"/>
    <col min="12286" max="12286" width="6.125" style="55" customWidth="1"/>
    <col min="12287" max="12296" width="7.5" style="55" customWidth="1"/>
    <col min="12297" max="12297" width="9" style="55"/>
    <col min="12298" max="12299" width="9.125" style="55" bestFit="1" customWidth="1"/>
    <col min="12300" max="12300" width="9.25" style="55" bestFit="1" customWidth="1"/>
    <col min="12301" max="12539" width="9" style="55"/>
    <col min="12540" max="12540" width="3.375" style="55" customWidth="1"/>
    <col min="12541" max="12541" width="7" style="55" customWidth="1"/>
    <col min="12542" max="12542" width="6.125" style="55" customWidth="1"/>
    <col min="12543" max="12552" width="7.5" style="55" customWidth="1"/>
    <col min="12553" max="12553" width="9" style="55"/>
    <col min="12554" max="12555" width="9.125" style="55" bestFit="1" customWidth="1"/>
    <col min="12556" max="12556" width="9.25" style="55" bestFit="1" customWidth="1"/>
    <col min="12557" max="12795" width="9" style="55"/>
    <col min="12796" max="12796" width="3.375" style="55" customWidth="1"/>
    <col min="12797" max="12797" width="7" style="55" customWidth="1"/>
    <col min="12798" max="12798" width="6.125" style="55" customWidth="1"/>
    <col min="12799" max="12808" width="7.5" style="55" customWidth="1"/>
    <col min="12809" max="12809" width="9" style="55"/>
    <col min="12810" max="12811" width="9.125" style="55" bestFit="1" customWidth="1"/>
    <col min="12812" max="12812" width="9.25" style="55" bestFit="1" customWidth="1"/>
    <col min="12813" max="13051" width="9" style="55"/>
    <col min="13052" max="13052" width="3.375" style="55" customWidth="1"/>
    <col min="13053" max="13053" width="7" style="55" customWidth="1"/>
    <col min="13054" max="13054" width="6.125" style="55" customWidth="1"/>
    <col min="13055" max="13064" width="7.5" style="55" customWidth="1"/>
    <col min="13065" max="13065" width="9" style="55"/>
    <col min="13066" max="13067" width="9.125" style="55" bestFit="1" customWidth="1"/>
    <col min="13068" max="13068" width="9.25" style="55" bestFit="1" customWidth="1"/>
    <col min="13069" max="13307" width="9" style="55"/>
    <col min="13308" max="13308" width="3.375" style="55" customWidth="1"/>
    <col min="13309" max="13309" width="7" style="55" customWidth="1"/>
    <col min="13310" max="13310" width="6.125" style="55" customWidth="1"/>
    <col min="13311" max="13320" width="7.5" style="55" customWidth="1"/>
    <col min="13321" max="13321" width="9" style="55"/>
    <col min="13322" max="13323" width="9.125" style="55" bestFit="1" customWidth="1"/>
    <col min="13324" max="13324" width="9.25" style="55" bestFit="1" customWidth="1"/>
    <col min="13325" max="13563" width="9" style="55"/>
    <col min="13564" max="13564" width="3.375" style="55" customWidth="1"/>
    <col min="13565" max="13565" width="7" style="55" customWidth="1"/>
    <col min="13566" max="13566" width="6.125" style="55" customWidth="1"/>
    <col min="13567" max="13576" width="7.5" style="55" customWidth="1"/>
    <col min="13577" max="13577" width="9" style="55"/>
    <col min="13578" max="13579" width="9.125" style="55" bestFit="1" customWidth="1"/>
    <col min="13580" max="13580" width="9.25" style="55" bestFit="1" customWidth="1"/>
    <col min="13581" max="13819" width="9" style="55"/>
    <col min="13820" max="13820" width="3.375" style="55" customWidth="1"/>
    <col min="13821" max="13821" width="7" style="55" customWidth="1"/>
    <col min="13822" max="13822" width="6.125" style="55" customWidth="1"/>
    <col min="13823" max="13832" width="7.5" style="55" customWidth="1"/>
    <col min="13833" max="13833" width="9" style="55"/>
    <col min="13834" max="13835" width="9.125" style="55" bestFit="1" customWidth="1"/>
    <col min="13836" max="13836" width="9.25" style="55" bestFit="1" customWidth="1"/>
    <col min="13837" max="14075" width="9" style="55"/>
    <col min="14076" max="14076" width="3.375" style="55" customWidth="1"/>
    <col min="14077" max="14077" width="7" style="55" customWidth="1"/>
    <col min="14078" max="14078" width="6.125" style="55" customWidth="1"/>
    <col min="14079" max="14088" width="7.5" style="55" customWidth="1"/>
    <col min="14089" max="14089" width="9" style="55"/>
    <col min="14090" max="14091" width="9.125" style="55" bestFit="1" customWidth="1"/>
    <col min="14092" max="14092" width="9.25" style="55" bestFit="1" customWidth="1"/>
    <col min="14093" max="14331" width="9" style="55"/>
    <col min="14332" max="14332" width="3.375" style="55" customWidth="1"/>
    <col min="14333" max="14333" width="7" style="55" customWidth="1"/>
    <col min="14334" max="14334" width="6.125" style="55" customWidth="1"/>
    <col min="14335" max="14344" width="7.5" style="55" customWidth="1"/>
    <col min="14345" max="14345" width="9" style="55"/>
    <col min="14346" max="14347" width="9.125" style="55" bestFit="1" customWidth="1"/>
    <col min="14348" max="14348" width="9.25" style="55" bestFit="1" customWidth="1"/>
    <col min="14349" max="14587" width="9" style="55"/>
    <col min="14588" max="14588" width="3.375" style="55" customWidth="1"/>
    <col min="14589" max="14589" width="7" style="55" customWidth="1"/>
    <col min="14590" max="14590" width="6.125" style="55" customWidth="1"/>
    <col min="14591" max="14600" width="7.5" style="55" customWidth="1"/>
    <col min="14601" max="14601" width="9" style="55"/>
    <col min="14602" max="14603" width="9.125" style="55" bestFit="1" customWidth="1"/>
    <col min="14604" max="14604" width="9.25" style="55" bestFit="1" customWidth="1"/>
    <col min="14605" max="14843" width="9" style="55"/>
    <col min="14844" max="14844" width="3.375" style="55" customWidth="1"/>
    <col min="14845" max="14845" width="7" style="55" customWidth="1"/>
    <col min="14846" max="14846" width="6.125" style="55" customWidth="1"/>
    <col min="14847" max="14856" width="7.5" style="55" customWidth="1"/>
    <col min="14857" max="14857" width="9" style="55"/>
    <col min="14858" max="14859" width="9.125" style="55" bestFit="1" customWidth="1"/>
    <col min="14860" max="14860" width="9.25" style="55" bestFit="1" customWidth="1"/>
    <col min="14861" max="15099" width="9" style="55"/>
    <col min="15100" max="15100" width="3.375" style="55" customWidth="1"/>
    <col min="15101" max="15101" width="7" style="55" customWidth="1"/>
    <col min="15102" max="15102" width="6.125" style="55" customWidth="1"/>
    <col min="15103" max="15112" width="7.5" style="55" customWidth="1"/>
    <col min="15113" max="15113" width="9" style="55"/>
    <col min="15114" max="15115" width="9.125" style="55" bestFit="1" customWidth="1"/>
    <col min="15116" max="15116" width="9.25" style="55" bestFit="1" customWidth="1"/>
    <col min="15117" max="15355" width="9" style="55"/>
    <col min="15356" max="15356" width="3.375" style="55" customWidth="1"/>
    <col min="15357" max="15357" width="7" style="55" customWidth="1"/>
    <col min="15358" max="15358" width="6.125" style="55" customWidth="1"/>
    <col min="15359" max="15368" width="7.5" style="55" customWidth="1"/>
    <col min="15369" max="15369" width="9" style="55"/>
    <col min="15370" max="15371" width="9.125" style="55" bestFit="1" customWidth="1"/>
    <col min="15372" max="15372" width="9.25" style="55" bestFit="1" customWidth="1"/>
    <col min="15373" max="15611" width="9" style="55"/>
    <col min="15612" max="15612" width="3.375" style="55" customWidth="1"/>
    <col min="15613" max="15613" width="7" style="55" customWidth="1"/>
    <col min="15614" max="15614" width="6.125" style="55" customWidth="1"/>
    <col min="15615" max="15624" width="7.5" style="55" customWidth="1"/>
    <col min="15625" max="15625" width="9" style="55"/>
    <col min="15626" max="15627" width="9.125" style="55" bestFit="1" customWidth="1"/>
    <col min="15628" max="15628" width="9.25" style="55" bestFit="1" customWidth="1"/>
    <col min="15629" max="15867" width="9" style="55"/>
    <col min="15868" max="15868" width="3.375" style="55" customWidth="1"/>
    <col min="15869" max="15869" width="7" style="55" customWidth="1"/>
    <col min="15870" max="15870" width="6.125" style="55" customWidth="1"/>
    <col min="15871" max="15880" width="7.5" style="55" customWidth="1"/>
    <col min="15881" max="15881" width="9" style="55"/>
    <col min="15882" max="15883" width="9.125" style="55" bestFit="1" customWidth="1"/>
    <col min="15884" max="15884" width="9.25" style="55" bestFit="1" customWidth="1"/>
    <col min="15885" max="16123" width="9" style="55"/>
    <col min="16124" max="16124" width="3.375" style="55" customWidth="1"/>
    <col min="16125" max="16125" width="7" style="55" customWidth="1"/>
    <col min="16126" max="16126" width="6.125" style="55" customWidth="1"/>
    <col min="16127" max="16136" width="7.5" style="55" customWidth="1"/>
    <col min="16137" max="16137" width="9" style="55"/>
    <col min="16138" max="16139" width="9.125" style="55" bestFit="1"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ht="27.75" customHeight="1" thickBot="1">
      <c r="A2" s="1" t="s">
        <v>61</v>
      </c>
      <c r="L2" s="1682"/>
      <c r="M2" s="1682"/>
    </row>
    <row r="3" spans="1:13" ht="14.25" customHeight="1">
      <c r="A3" s="56"/>
      <c r="B3" s="1710" t="s">
        <v>1</v>
      </c>
      <c r="C3" s="1711"/>
      <c r="D3" s="1685" t="s">
        <v>2</v>
      </c>
      <c r="E3" s="57"/>
      <c r="F3" s="1688" t="s">
        <v>3</v>
      </c>
      <c r="G3" s="1691" t="s">
        <v>42</v>
      </c>
      <c r="H3" s="127"/>
      <c r="I3" s="1688" t="s">
        <v>5</v>
      </c>
      <c r="J3" s="1688" t="s">
        <v>6</v>
      </c>
      <c r="K3" s="1688" t="s">
        <v>7</v>
      </c>
      <c r="L3" s="1688" t="s">
        <v>8</v>
      </c>
      <c r="M3" s="1692" t="s">
        <v>9</v>
      </c>
    </row>
    <row r="4" spans="1:13" ht="14.25" customHeight="1">
      <c r="A4" s="58"/>
      <c r="B4" s="59"/>
      <c r="C4" s="60"/>
      <c r="D4" s="1686"/>
      <c r="E4" s="128" t="s">
        <v>10</v>
      </c>
      <c r="F4" s="1689"/>
      <c r="G4" s="1689"/>
      <c r="H4" s="129" t="s">
        <v>11</v>
      </c>
      <c r="I4" s="1689"/>
      <c r="J4" s="1689"/>
      <c r="K4" s="1689"/>
      <c r="L4" s="1689"/>
      <c r="M4" s="1693"/>
    </row>
    <row r="5" spans="1:13" ht="14.25" customHeight="1">
      <c r="A5" s="1712" t="s">
        <v>14</v>
      </c>
      <c r="B5" s="1713"/>
      <c r="C5" s="60"/>
      <c r="D5" s="1686"/>
      <c r="E5" s="130" t="s">
        <v>12</v>
      </c>
      <c r="F5" s="1689"/>
      <c r="G5" s="1689"/>
      <c r="H5" s="129" t="s">
        <v>43</v>
      </c>
      <c r="I5" s="1689"/>
      <c r="J5" s="1689"/>
      <c r="K5" s="1689"/>
      <c r="L5" s="1689"/>
      <c r="M5" s="1693"/>
    </row>
    <row r="6" spans="1:13" ht="14.25" customHeight="1" thickBot="1">
      <c r="A6" s="1714"/>
      <c r="B6" s="1715"/>
      <c r="C6" s="65"/>
      <c r="D6" s="1687"/>
      <c r="E6" s="131" t="s">
        <v>15</v>
      </c>
      <c r="F6" s="1690"/>
      <c r="G6" s="1690"/>
      <c r="H6" s="132"/>
      <c r="I6" s="1690"/>
      <c r="J6" s="1690"/>
      <c r="K6" s="1690"/>
      <c r="L6" s="1690"/>
      <c r="M6" s="1694"/>
    </row>
    <row r="7" spans="1:13" ht="14.25" customHeight="1">
      <c r="A7" s="1695" t="s">
        <v>52</v>
      </c>
      <c r="B7" s="1716" t="s">
        <v>45</v>
      </c>
      <c r="C7" s="1707"/>
      <c r="D7" s="67">
        <v>750</v>
      </c>
      <c r="E7" s="68">
        <v>-5.3030303030303028</v>
      </c>
      <c r="F7" s="80">
        <v>374.08333333333331</v>
      </c>
      <c r="G7" s="80">
        <v>72.833333333333329</v>
      </c>
      <c r="H7" s="45">
        <v>24.333333333333332</v>
      </c>
      <c r="I7" s="80">
        <v>108.58333333333333</v>
      </c>
      <c r="J7" s="80">
        <v>47.916666666666664</v>
      </c>
      <c r="K7" s="80">
        <v>42.75</v>
      </c>
      <c r="L7" s="80">
        <v>47.75</v>
      </c>
      <c r="M7" s="81">
        <v>56.416666666666664</v>
      </c>
    </row>
    <row r="8" spans="1:13" ht="14.25" customHeight="1">
      <c r="A8" s="1695"/>
      <c r="B8" s="1717" t="s">
        <v>46</v>
      </c>
      <c r="C8" s="1718"/>
      <c r="D8" s="67">
        <v>711</v>
      </c>
      <c r="E8" s="68">
        <v>-5.2</v>
      </c>
      <c r="F8" s="69">
        <v>356.66666666666669</v>
      </c>
      <c r="G8" s="69">
        <v>68.666666666666671</v>
      </c>
      <c r="H8" s="23">
        <v>21.25</v>
      </c>
      <c r="I8" s="69">
        <v>96.666666666666671</v>
      </c>
      <c r="J8" s="69">
        <v>43.833333333333336</v>
      </c>
      <c r="K8" s="69">
        <v>43.166666666666664</v>
      </c>
      <c r="L8" s="69">
        <v>46.583333333333336</v>
      </c>
      <c r="M8" s="70">
        <v>55.25</v>
      </c>
    </row>
    <row r="9" spans="1:13" ht="14.25" customHeight="1">
      <c r="A9" s="1695"/>
      <c r="B9" s="1717" t="s">
        <v>47</v>
      </c>
      <c r="C9" s="1718"/>
      <c r="D9" s="67">
        <v>710.08333333333337</v>
      </c>
      <c r="E9" s="68">
        <v>-0.12892639474917422</v>
      </c>
      <c r="F9" s="69">
        <v>358.16666666666669</v>
      </c>
      <c r="G9" s="69">
        <v>67.333333333333329</v>
      </c>
      <c r="H9" s="25">
        <v>21</v>
      </c>
      <c r="I9" s="69">
        <v>100.5</v>
      </c>
      <c r="J9" s="69">
        <v>39.5</v>
      </c>
      <c r="K9" s="69">
        <v>42.833333333333336</v>
      </c>
      <c r="L9" s="69">
        <v>50</v>
      </c>
      <c r="M9" s="70">
        <v>51.75</v>
      </c>
    </row>
    <row r="10" spans="1:13" ht="14.25" customHeight="1">
      <c r="A10" s="1695"/>
      <c r="B10" s="1719" t="s">
        <v>48</v>
      </c>
      <c r="C10" s="1720"/>
      <c r="D10" s="67">
        <v>726.66666666666663</v>
      </c>
      <c r="E10" s="68">
        <v>2.3354066424128517</v>
      </c>
      <c r="F10" s="69">
        <v>393.58333333333331</v>
      </c>
      <c r="G10" s="69">
        <v>57.5</v>
      </c>
      <c r="H10" s="25">
        <v>15</v>
      </c>
      <c r="I10" s="69">
        <v>92.75</v>
      </c>
      <c r="J10" s="69">
        <v>36.833333333333336</v>
      </c>
      <c r="K10" s="69">
        <v>40.583333333333336</v>
      </c>
      <c r="L10" s="69">
        <v>54.666666666666664</v>
      </c>
      <c r="M10" s="70">
        <v>50.75</v>
      </c>
    </row>
    <row r="11" spans="1:13" ht="14.25" customHeight="1">
      <c r="A11" s="1695"/>
      <c r="B11" s="1717" t="s">
        <v>49</v>
      </c>
      <c r="C11" s="1718"/>
      <c r="D11" s="71">
        <f>SUM(F11:G11,I11:M11)</f>
        <v>931.16666666666663</v>
      </c>
      <c r="E11" s="146">
        <f>(D11-D10)/D10*100</f>
        <v>28.142201834862384</v>
      </c>
      <c r="F11" s="73">
        <f>SUM(F12:F23)/12</f>
        <v>535.66666666666663</v>
      </c>
      <c r="G11" s="73">
        <f t="shared" ref="G11:M11" si="0">SUM(G12:G23)/12</f>
        <v>72.5</v>
      </c>
      <c r="H11" s="30">
        <f t="shared" si="0"/>
        <v>19.166666666666668</v>
      </c>
      <c r="I11" s="73">
        <f t="shared" si="0"/>
        <v>111.83333333333333</v>
      </c>
      <c r="J11" s="73">
        <f t="shared" si="0"/>
        <v>39.25</v>
      </c>
      <c r="K11" s="73">
        <f t="shared" si="0"/>
        <v>44.666666666666664</v>
      </c>
      <c r="L11" s="73">
        <f t="shared" si="0"/>
        <v>66.416666666666671</v>
      </c>
      <c r="M11" s="74">
        <f t="shared" si="0"/>
        <v>60.833333333333336</v>
      </c>
    </row>
    <row r="12" spans="1:13" ht="14.25" customHeight="1">
      <c r="A12" s="1695"/>
      <c r="B12" s="59" t="s">
        <v>19</v>
      </c>
      <c r="C12" s="75" t="s">
        <v>20</v>
      </c>
      <c r="D12" s="50">
        <f>SUM(F12:G12,I12:M12)</f>
        <v>838</v>
      </c>
      <c r="E12" s="47">
        <v>17.2027972027972</v>
      </c>
      <c r="F12" s="49">
        <v>437</v>
      </c>
      <c r="G12" s="49">
        <v>73</v>
      </c>
      <c r="H12" s="46">
        <v>19</v>
      </c>
      <c r="I12" s="49">
        <v>106</v>
      </c>
      <c r="J12" s="49">
        <v>44</v>
      </c>
      <c r="K12" s="49">
        <v>46</v>
      </c>
      <c r="L12" s="49">
        <v>68</v>
      </c>
      <c r="M12" s="76">
        <v>64</v>
      </c>
    </row>
    <row r="13" spans="1:13" ht="14.25" customHeight="1">
      <c r="A13" s="1695"/>
      <c r="B13" s="59"/>
      <c r="C13" s="75" t="s">
        <v>21</v>
      </c>
      <c r="D13" s="50">
        <f>SUM(F13:G13,I13:M13)</f>
        <v>855</v>
      </c>
      <c r="E13" s="47">
        <v>22.317596566523605</v>
      </c>
      <c r="F13" s="49">
        <v>459</v>
      </c>
      <c r="G13" s="49">
        <v>71</v>
      </c>
      <c r="H13" s="46">
        <v>20</v>
      </c>
      <c r="I13" s="49">
        <v>111</v>
      </c>
      <c r="J13" s="49">
        <v>40</v>
      </c>
      <c r="K13" s="49">
        <v>47</v>
      </c>
      <c r="L13" s="49">
        <v>66</v>
      </c>
      <c r="M13" s="76">
        <v>61</v>
      </c>
    </row>
    <row r="14" spans="1:13" ht="14.25" customHeight="1">
      <c r="A14" s="1695"/>
      <c r="B14" s="59"/>
      <c r="C14" s="75" t="s">
        <v>22</v>
      </c>
      <c r="D14" s="50">
        <f t="shared" ref="D14:D22" si="1">SUM(F14:G14,I14:M14)</f>
        <v>885</v>
      </c>
      <c r="E14" s="47">
        <v>20.408163265306122</v>
      </c>
      <c r="F14" s="49">
        <v>482</v>
      </c>
      <c r="G14" s="49">
        <v>69</v>
      </c>
      <c r="H14" s="46">
        <v>22</v>
      </c>
      <c r="I14" s="49">
        <v>122</v>
      </c>
      <c r="J14" s="49">
        <v>45</v>
      </c>
      <c r="K14" s="49">
        <v>50</v>
      </c>
      <c r="L14" s="49">
        <v>61</v>
      </c>
      <c r="M14" s="76">
        <v>56</v>
      </c>
    </row>
    <row r="15" spans="1:13" ht="14.25" customHeight="1">
      <c r="A15" s="1695"/>
      <c r="B15" s="59"/>
      <c r="C15" s="75" t="s">
        <v>23</v>
      </c>
      <c r="D15" s="50">
        <f t="shared" si="1"/>
        <v>946</v>
      </c>
      <c r="E15" s="47">
        <v>27.1505376344086</v>
      </c>
      <c r="F15" s="49">
        <v>525</v>
      </c>
      <c r="G15" s="49">
        <v>73</v>
      </c>
      <c r="H15" s="46">
        <v>21</v>
      </c>
      <c r="I15" s="49">
        <v>126</v>
      </c>
      <c r="J15" s="49">
        <v>48</v>
      </c>
      <c r="K15" s="49">
        <v>58</v>
      </c>
      <c r="L15" s="49">
        <v>60</v>
      </c>
      <c r="M15" s="76">
        <v>56</v>
      </c>
    </row>
    <row r="16" spans="1:13" ht="14.25" customHeight="1">
      <c r="A16" s="1695"/>
      <c r="B16" s="59"/>
      <c r="C16" s="75" t="s">
        <v>24</v>
      </c>
      <c r="D16" s="50">
        <f t="shared" si="1"/>
        <v>938</v>
      </c>
      <c r="E16" s="47">
        <v>25.568942436412318</v>
      </c>
      <c r="F16" s="49">
        <v>546</v>
      </c>
      <c r="G16" s="49">
        <v>72</v>
      </c>
      <c r="H16" s="46">
        <v>19</v>
      </c>
      <c r="I16" s="49">
        <v>111</v>
      </c>
      <c r="J16" s="49">
        <v>42</v>
      </c>
      <c r="K16" s="49">
        <v>47</v>
      </c>
      <c r="L16" s="49">
        <v>64</v>
      </c>
      <c r="M16" s="76">
        <v>56</v>
      </c>
    </row>
    <row r="17" spans="1:13" ht="14.25" customHeight="1">
      <c r="A17" s="1695"/>
      <c r="B17" s="59"/>
      <c r="C17" s="75" t="s">
        <v>25</v>
      </c>
      <c r="D17" s="50">
        <f t="shared" si="1"/>
        <v>977</v>
      </c>
      <c r="E17" s="47">
        <v>32.027027027027025</v>
      </c>
      <c r="F17" s="49">
        <v>573</v>
      </c>
      <c r="G17" s="49">
        <v>81</v>
      </c>
      <c r="H17" s="46">
        <v>22</v>
      </c>
      <c r="I17" s="49">
        <v>104</v>
      </c>
      <c r="J17" s="49">
        <v>42</v>
      </c>
      <c r="K17" s="49">
        <v>45</v>
      </c>
      <c r="L17" s="49">
        <v>74</v>
      </c>
      <c r="M17" s="76">
        <v>58</v>
      </c>
    </row>
    <row r="18" spans="1:13" ht="14.25" customHeight="1">
      <c r="A18" s="1695"/>
      <c r="B18" s="59"/>
      <c r="C18" s="75" t="s">
        <v>26</v>
      </c>
      <c r="D18" s="50">
        <f t="shared" si="1"/>
        <v>1001</v>
      </c>
      <c r="E18" s="47">
        <v>40.787623066104075</v>
      </c>
      <c r="F18" s="49">
        <v>590</v>
      </c>
      <c r="G18" s="49">
        <v>77</v>
      </c>
      <c r="H18" s="46">
        <v>20</v>
      </c>
      <c r="I18" s="49">
        <v>108</v>
      </c>
      <c r="J18" s="49">
        <v>38</v>
      </c>
      <c r="K18" s="49">
        <v>44</v>
      </c>
      <c r="L18" s="49">
        <v>79</v>
      </c>
      <c r="M18" s="76">
        <v>65</v>
      </c>
    </row>
    <row r="19" spans="1:13" ht="14.25" customHeight="1">
      <c r="A19" s="1695"/>
      <c r="B19" s="59"/>
      <c r="C19" s="75" t="s">
        <v>27</v>
      </c>
      <c r="D19" s="50">
        <f t="shared" si="1"/>
        <v>940</v>
      </c>
      <c r="E19" s="47">
        <v>40.929535232383806</v>
      </c>
      <c r="F19" s="49">
        <v>550</v>
      </c>
      <c r="G19" s="49">
        <v>68</v>
      </c>
      <c r="H19" s="46">
        <v>18</v>
      </c>
      <c r="I19" s="49">
        <v>107</v>
      </c>
      <c r="J19" s="49">
        <v>37</v>
      </c>
      <c r="K19" s="147">
        <v>44</v>
      </c>
      <c r="L19" s="49">
        <v>70</v>
      </c>
      <c r="M19" s="76">
        <v>64</v>
      </c>
    </row>
    <row r="20" spans="1:13" ht="14.25" customHeight="1">
      <c r="A20" s="1695"/>
      <c r="B20" s="59"/>
      <c r="C20" s="75" t="s">
        <v>28</v>
      </c>
      <c r="D20" s="50">
        <f t="shared" si="1"/>
        <v>934</v>
      </c>
      <c r="E20" s="47">
        <v>41.729893778452201</v>
      </c>
      <c r="F20" s="49">
        <v>568</v>
      </c>
      <c r="G20" s="49">
        <v>65</v>
      </c>
      <c r="H20" s="46">
        <v>17</v>
      </c>
      <c r="I20" s="49">
        <v>104</v>
      </c>
      <c r="J20" s="49">
        <v>35</v>
      </c>
      <c r="K20" s="49">
        <v>38</v>
      </c>
      <c r="L20" s="49">
        <v>62</v>
      </c>
      <c r="M20" s="76">
        <v>62</v>
      </c>
    </row>
    <row r="21" spans="1:13" ht="14.25" customHeight="1">
      <c r="A21" s="1695"/>
      <c r="B21" s="59" t="s">
        <v>29</v>
      </c>
      <c r="C21" s="75" t="s">
        <v>30</v>
      </c>
      <c r="D21" s="50">
        <f t="shared" si="1"/>
        <v>951</v>
      </c>
      <c r="E21" s="47">
        <v>27.822580645161288</v>
      </c>
      <c r="F21" s="49">
        <v>575</v>
      </c>
      <c r="G21" s="49">
        <v>69</v>
      </c>
      <c r="H21" s="46">
        <v>15</v>
      </c>
      <c r="I21" s="49">
        <v>108</v>
      </c>
      <c r="J21" s="49">
        <v>34</v>
      </c>
      <c r="K21" s="49">
        <v>38</v>
      </c>
      <c r="L21" s="49">
        <v>67</v>
      </c>
      <c r="M21" s="76">
        <v>60</v>
      </c>
    </row>
    <row r="22" spans="1:13" ht="14.25" customHeight="1">
      <c r="A22" s="1695"/>
      <c r="B22" s="59"/>
      <c r="C22" s="75" t="s">
        <v>31</v>
      </c>
      <c r="D22" s="50">
        <f t="shared" si="1"/>
        <v>960</v>
      </c>
      <c r="E22" s="47">
        <v>25</v>
      </c>
      <c r="F22" s="49">
        <v>571</v>
      </c>
      <c r="G22" s="49">
        <v>77</v>
      </c>
      <c r="H22" s="46">
        <v>17</v>
      </c>
      <c r="I22" s="49">
        <v>121</v>
      </c>
      <c r="J22" s="49">
        <v>30</v>
      </c>
      <c r="K22" s="49">
        <v>38</v>
      </c>
      <c r="L22" s="49">
        <v>64</v>
      </c>
      <c r="M22" s="76">
        <v>59</v>
      </c>
    </row>
    <row r="23" spans="1:13" ht="14.25" customHeight="1" thickBot="1">
      <c r="A23" s="1696"/>
      <c r="B23" s="64"/>
      <c r="C23" s="75" t="s">
        <v>32</v>
      </c>
      <c r="D23" s="51">
        <f>SUM(F23:G23,I23:M23)</f>
        <v>949</v>
      </c>
      <c r="E23" s="78">
        <v>19.974715549936789</v>
      </c>
      <c r="F23" s="52">
        <v>552</v>
      </c>
      <c r="G23" s="52">
        <v>75</v>
      </c>
      <c r="H23" s="48">
        <v>20</v>
      </c>
      <c r="I23" s="52">
        <v>114</v>
      </c>
      <c r="J23" s="52">
        <v>36</v>
      </c>
      <c r="K23" s="52">
        <v>41</v>
      </c>
      <c r="L23" s="52">
        <v>62</v>
      </c>
      <c r="M23" s="79">
        <v>69</v>
      </c>
    </row>
    <row r="24" spans="1:13" ht="14.25" customHeight="1">
      <c r="A24" s="1695" t="s">
        <v>56</v>
      </c>
      <c r="B24" s="1716" t="s">
        <v>45</v>
      </c>
      <c r="C24" s="1707"/>
      <c r="D24" s="67">
        <v>517</v>
      </c>
      <c r="E24" s="68">
        <v>-8.2779009608277825</v>
      </c>
      <c r="F24" s="80">
        <v>248.5</v>
      </c>
      <c r="G24" s="80">
        <v>56.5</v>
      </c>
      <c r="H24" s="45">
        <v>19.166666666666668</v>
      </c>
      <c r="I24" s="80">
        <v>72.25</v>
      </c>
      <c r="J24" s="80">
        <v>37.416666666666664</v>
      </c>
      <c r="K24" s="80">
        <v>32.166666666666664</v>
      </c>
      <c r="L24" s="80">
        <v>32.666666666666664</v>
      </c>
      <c r="M24" s="81">
        <v>37.583333333333336</v>
      </c>
    </row>
    <row r="25" spans="1:13" ht="14.25" customHeight="1">
      <c r="A25" s="1695"/>
      <c r="B25" s="1717" t="s">
        <v>46</v>
      </c>
      <c r="C25" s="1718"/>
      <c r="D25" s="67">
        <v>481</v>
      </c>
      <c r="E25" s="68">
        <v>-6.9632495164410058</v>
      </c>
      <c r="F25" s="69">
        <v>244</v>
      </c>
      <c r="G25" s="69">
        <v>50</v>
      </c>
      <c r="H25" s="23">
        <v>14</v>
      </c>
      <c r="I25" s="69">
        <v>58</v>
      </c>
      <c r="J25" s="69">
        <v>33</v>
      </c>
      <c r="K25" s="69">
        <v>27</v>
      </c>
      <c r="L25" s="69">
        <v>34</v>
      </c>
      <c r="M25" s="70">
        <v>35</v>
      </c>
    </row>
    <row r="26" spans="1:13" ht="14.25" customHeight="1">
      <c r="A26" s="1695"/>
      <c r="B26" s="1717" t="s">
        <v>47</v>
      </c>
      <c r="C26" s="1718"/>
      <c r="D26" s="67">
        <v>483</v>
      </c>
      <c r="E26" s="68">
        <v>0.41580041580041582</v>
      </c>
      <c r="F26" s="69">
        <v>244</v>
      </c>
      <c r="G26" s="69">
        <v>49</v>
      </c>
      <c r="H26" s="25">
        <v>15</v>
      </c>
      <c r="I26" s="69">
        <v>65</v>
      </c>
      <c r="J26" s="69">
        <v>29</v>
      </c>
      <c r="K26" s="69">
        <v>27</v>
      </c>
      <c r="L26" s="69">
        <v>36</v>
      </c>
      <c r="M26" s="70">
        <v>33</v>
      </c>
    </row>
    <row r="27" spans="1:13" ht="14.25" customHeight="1">
      <c r="A27" s="1695"/>
      <c r="B27" s="1719" t="s">
        <v>48</v>
      </c>
      <c r="C27" s="1720"/>
      <c r="D27" s="67">
        <v>446</v>
      </c>
      <c r="E27" s="68">
        <v>-7.6604554865424435</v>
      </c>
      <c r="F27" s="69">
        <v>238</v>
      </c>
      <c r="G27" s="69">
        <v>39</v>
      </c>
      <c r="H27" s="25">
        <v>12</v>
      </c>
      <c r="I27" s="69">
        <v>56</v>
      </c>
      <c r="J27" s="69">
        <v>24</v>
      </c>
      <c r="K27" s="69">
        <v>24</v>
      </c>
      <c r="L27" s="69">
        <v>36</v>
      </c>
      <c r="M27" s="70">
        <v>29</v>
      </c>
    </row>
    <row r="28" spans="1:13" ht="14.25" customHeight="1">
      <c r="A28" s="1695"/>
      <c r="B28" s="1717" t="s">
        <v>49</v>
      </c>
      <c r="C28" s="1718"/>
      <c r="D28" s="71">
        <f>(SUM(F28:G28,I28:M28))</f>
        <v>555.16666666666663</v>
      </c>
      <c r="E28" s="72">
        <f>(D28-D27)/D27*100</f>
        <v>24.476831091180859</v>
      </c>
      <c r="F28" s="73">
        <f>SUM(F29:F40)/12</f>
        <v>311</v>
      </c>
      <c r="G28" s="73">
        <f t="shared" ref="G28:M28" si="2">SUM(G29:G40)/12</f>
        <v>46</v>
      </c>
      <c r="H28" s="30">
        <f t="shared" si="2"/>
        <v>14.416666666666666</v>
      </c>
      <c r="I28" s="73">
        <f t="shared" si="2"/>
        <v>66.833333333333329</v>
      </c>
      <c r="J28" s="73">
        <f t="shared" si="2"/>
        <v>27.916666666666668</v>
      </c>
      <c r="K28" s="73">
        <f t="shared" si="2"/>
        <v>25.5</v>
      </c>
      <c r="L28" s="73">
        <f t="shared" si="2"/>
        <v>39.25</v>
      </c>
      <c r="M28" s="74">
        <f t="shared" si="2"/>
        <v>38.666666666666664</v>
      </c>
    </row>
    <row r="29" spans="1:13" ht="14.25" customHeight="1">
      <c r="A29" s="1695"/>
      <c r="B29" s="59" t="s">
        <v>19</v>
      </c>
      <c r="C29" s="75" t="s">
        <v>20</v>
      </c>
      <c r="D29" s="50">
        <f>SUM(F29:G29,I29:M29)</f>
        <v>487</v>
      </c>
      <c r="E29" s="47">
        <v>6.5156055204391894</v>
      </c>
      <c r="F29" s="49">
        <v>249</v>
      </c>
      <c r="G29" s="49">
        <v>46</v>
      </c>
      <c r="H29" s="46">
        <v>14</v>
      </c>
      <c r="I29" s="49">
        <v>61</v>
      </c>
      <c r="J29" s="49">
        <v>28</v>
      </c>
      <c r="K29" s="49">
        <v>24</v>
      </c>
      <c r="L29" s="49">
        <v>40</v>
      </c>
      <c r="M29" s="76">
        <v>39</v>
      </c>
    </row>
    <row r="30" spans="1:13" ht="14.25" customHeight="1">
      <c r="A30" s="1695"/>
      <c r="B30" s="59"/>
      <c r="C30" s="75" t="s">
        <v>21</v>
      </c>
      <c r="D30" s="50">
        <f>SUM(F30:G30,I30:M30)</f>
        <v>516</v>
      </c>
      <c r="E30" s="47">
        <v>18.077803203661329</v>
      </c>
      <c r="F30" s="49">
        <v>273</v>
      </c>
      <c r="G30" s="49">
        <v>45</v>
      </c>
      <c r="H30" s="46">
        <v>15</v>
      </c>
      <c r="I30" s="49">
        <v>68</v>
      </c>
      <c r="J30" s="49">
        <v>28</v>
      </c>
      <c r="K30" s="49">
        <v>30</v>
      </c>
      <c r="L30" s="49">
        <v>36</v>
      </c>
      <c r="M30" s="76">
        <v>36</v>
      </c>
    </row>
    <row r="31" spans="1:13" ht="14.25" customHeight="1">
      <c r="A31" s="1695"/>
      <c r="B31" s="59"/>
      <c r="C31" s="75" t="s">
        <v>22</v>
      </c>
      <c r="D31" s="50">
        <f t="shared" ref="D31:D39" si="3">SUM(F31:G31,I31:M31)</f>
        <v>539</v>
      </c>
      <c r="E31" s="47">
        <v>16.919739696312362</v>
      </c>
      <c r="F31" s="49">
        <v>280</v>
      </c>
      <c r="G31" s="49">
        <v>47</v>
      </c>
      <c r="H31" s="46">
        <v>19</v>
      </c>
      <c r="I31" s="49">
        <v>76</v>
      </c>
      <c r="J31" s="49">
        <v>35</v>
      </c>
      <c r="K31" s="49">
        <v>31</v>
      </c>
      <c r="L31" s="49">
        <v>33</v>
      </c>
      <c r="M31" s="76">
        <v>37</v>
      </c>
    </row>
    <row r="32" spans="1:13" ht="14.25" customHeight="1">
      <c r="A32" s="1695"/>
      <c r="B32" s="59"/>
      <c r="C32" s="75" t="s">
        <v>23</v>
      </c>
      <c r="D32" s="50">
        <f t="shared" si="3"/>
        <v>581</v>
      </c>
      <c r="E32" s="47">
        <v>28.539823008849556</v>
      </c>
      <c r="F32" s="49">
        <v>312</v>
      </c>
      <c r="G32" s="49">
        <v>45</v>
      </c>
      <c r="H32" s="46">
        <v>16</v>
      </c>
      <c r="I32" s="49">
        <v>78</v>
      </c>
      <c r="J32" s="49">
        <v>37</v>
      </c>
      <c r="K32" s="49">
        <v>32</v>
      </c>
      <c r="L32" s="49">
        <v>38</v>
      </c>
      <c r="M32" s="76">
        <v>39</v>
      </c>
    </row>
    <row r="33" spans="1:13" ht="14.25" customHeight="1">
      <c r="A33" s="1695"/>
      <c r="B33" s="59"/>
      <c r="C33" s="75" t="s">
        <v>24</v>
      </c>
      <c r="D33" s="50">
        <f t="shared" si="3"/>
        <v>562</v>
      </c>
      <c r="E33" s="47">
        <v>23.788546255506606</v>
      </c>
      <c r="F33" s="49">
        <v>317</v>
      </c>
      <c r="G33" s="49">
        <v>43</v>
      </c>
      <c r="H33" s="46">
        <v>14</v>
      </c>
      <c r="I33" s="49">
        <v>66</v>
      </c>
      <c r="J33" s="49">
        <v>32</v>
      </c>
      <c r="K33" s="49">
        <v>28</v>
      </c>
      <c r="L33" s="49">
        <v>37</v>
      </c>
      <c r="M33" s="76">
        <v>39</v>
      </c>
    </row>
    <row r="34" spans="1:13" ht="14.25" customHeight="1">
      <c r="A34" s="1695"/>
      <c r="B34" s="59"/>
      <c r="C34" s="75" t="s">
        <v>25</v>
      </c>
      <c r="D34" s="50">
        <f t="shared" si="3"/>
        <v>596</v>
      </c>
      <c r="E34" s="47">
        <v>30.701754385964914</v>
      </c>
      <c r="F34" s="49">
        <v>336</v>
      </c>
      <c r="G34" s="49">
        <v>54</v>
      </c>
      <c r="H34" s="46">
        <v>18</v>
      </c>
      <c r="I34" s="49">
        <v>62</v>
      </c>
      <c r="J34" s="49">
        <v>29</v>
      </c>
      <c r="K34" s="49">
        <v>28</v>
      </c>
      <c r="L34" s="49">
        <v>45</v>
      </c>
      <c r="M34" s="76">
        <v>42</v>
      </c>
    </row>
    <row r="35" spans="1:13" ht="14.25" customHeight="1">
      <c r="A35" s="1695"/>
      <c r="B35" s="59"/>
      <c r="C35" s="75" t="s">
        <v>26</v>
      </c>
      <c r="D35" s="50">
        <f t="shared" si="3"/>
        <v>604</v>
      </c>
      <c r="E35" s="47">
        <v>34.821428571428569</v>
      </c>
      <c r="F35" s="49">
        <v>344</v>
      </c>
      <c r="G35" s="49">
        <v>54</v>
      </c>
      <c r="H35" s="46">
        <v>18</v>
      </c>
      <c r="I35" s="49">
        <v>64</v>
      </c>
      <c r="J35" s="49">
        <v>28</v>
      </c>
      <c r="K35" s="49">
        <v>26</v>
      </c>
      <c r="L35" s="49">
        <v>47</v>
      </c>
      <c r="M35" s="76">
        <v>41</v>
      </c>
    </row>
    <row r="36" spans="1:13" ht="14.25" customHeight="1">
      <c r="A36" s="1695"/>
      <c r="B36" s="59"/>
      <c r="C36" s="75" t="s">
        <v>27</v>
      </c>
      <c r="D36" s="50">
        <f t="shared" si="3"/>
        <v>564</v>
      </c>
      <c r="E36" s="47">
        <v>35.57692307692308</v>
      </c>
      <c r="F36" s="49">
        <v>323</v>
      </c>
      <c r="G36" s="49">
        <v>45</v>
      </c>
      <c r="H36" s="46">
        <v>14</v>
      </c>
      <c r="I36" s="49">
        <v>63</v>
      </c>
      <c r="J36" s="49">
        <v>27</v>
      </c>
      <c r="K36" s="49">
        <v>23</v>
      </c>
      <c r="L36" s="49">
        <v>43</v>
      </c>
      <c r="M36" s="76">
        <v>40</v>
      </c>
    </row>
    <row r="37" spans="1:13" ht="14.25" customHeight="1">
      <c r="A37" s="1695"/>
      <c r="B37" s="59"/>
      <c r="C37" s="75" t="s">
        <v>28</v>
      </c>
      <c r="D37" s="50">
        <f t="shared" si="3"/>
        <v>551</v>
      </c>
      <c r="E37" s="47">
        <v>34.063260340632603</v>
      </c>
      <c r="F37" s="49">
        <v>325</v>
      </c>
      <c r="G37" s="49">
        <v>39</v>
      </c>
      <c r="H37" s="46">
        <v>12</v>
      </c>
      <c r="I37" s="49">
        <v>62</v>
      </c>
      <c r="J37" s="49">
        <v>24</v>
      </c>
      <c r="K37" s="49">
        <v>21</v>
      </c>
      <c r="L37" s="49">
        <v>41</v>
      </c>
      <c r="M37" s="76">
        <v>39</v>
      </c>
    </row>
    <row r="38" spans="1:13" ht="14.25" customHeight="1">
      <c r="A38" s="1695"/>
      <c r="B38" s="59" t="s">
        <v>29</v>
      </c>
      <c r="C38" s="75" t="s">
        <v>30</v>
      </c>
      <c r="D38" s="50">
        <f t="shared" si="3"/>
        <v>550</v>
      </c>
      <c r="E38" s="47">
        <v>24.434389140271492</v>
      </c>
      <c r="F38" s="49">
        <v>328</v>
      </c>
      <c r="G38" s="49">
        <v>39</v>
      </c>
      <c r="H38" s="46">
        <v>9</v>
      </c>
      <c r="I38" s="49">
        <v>62</v>
      </c>
      <c r="J38" s="49">
        <v>24</v>
      </c>
      <c r="K38" s="49">
        <v>19</v>
      </c>
      <c r="L38" s="49">
        <v>41</v>
      </c>
      <c r="M38" s="76">
        <v>37</v>
      </c>
    </row>
    <row r="39" spans="1:13" ht="14.25" customHeight="1">
      <c r="A39" s="1695"/>
      <c r="B39" s="59"/>
      <c r="C39" s="75" t="s">
        <v>31</v>
      </c>
      <c r="D39" s="50">
        <f t="shared" si="3"/>
        <v>564</v>
      </c>
      <c r="E39" s="47">
        <v>24.229074889867842</v>
      </c>
      <c r="F39" s="49">
        <v>330</v>
      </c>
      <c r="G39" s="49">
        <v>48</v>
      </c>
      <c r="H39" s="46">
        <v>10</v>
      </c>
      <c r="I39" s="49">
        <v>74</v>
      </c>
      <c r="J39" s="49">
        <v>21</v>
      </c>
      <c r="K39" s="49">
        <v>18</v>
      </c>
      <c r="L39" s="49">
        <v>38</v>
      </c>
      <c r="M39" s="76">
        <v>35</v>
      </c>
    </row>
    <row r="40" spans="1:13" ht="14.25" customHeight="1" thickBot="1">
      <c r="A40" s="1696"/>
      <c r="B40" s="64"/>
      <c r="C40" s="75" t="s">
        <v>32</v>
      </c>
      <c r="D40" s="51">
        <f>SUM(F40:G40,I40:M40)</f>
        <v>548</v>
      </c>
      <c r="E40" s="78">
        <v>20.439560439560438</v>
      </c>
      <c r="F40" s="52">
        <v>315</v>
      </c>
      <c r="G40" s="52">
        <v>47</v>
      </c>
      <c r="H40" s="48">
        <v>14</v>
      </c>
      <c r="I40" s="52">
        <v>66</v>
      </c>
      <c r="J40" s="52">
        <v>22</v>
      </c>
      <c r="K40" s="52">
        <v>26</v>
      </c>
      <c r="L40" s="52">
        <v>32</v>
      </c>
      <c r="M40" s="79">
        <v>40</v>
      </c>
    </row>
    <row r="41" spans="1:13" ht="14.25" customHeight="1">
      <c r="A41" s="1695" t="s">
        <v>57</v>
      </c>
      <c r="B41" s="1716" t="s">
        <v>45</v>
      </c>
      <c r="C41" s="1707"/>
      <c r="D41" s="67">
        <v>748.00000000000011</v>
      </c>
      <c r="E41" s="68">
        <v>-4.9756510692356501</v>
      </c>
      <c r="F41" s="80">
        <v>373.25</v>
      </c>
      <c r="G41" s="80">
        <v>72.833333333333329</v>
      </c>
      <c r="H41" s="45">
        <v>24.333333333333332</v>
      </c>
      <c r="I41" s="80">
        <v>108.16666666666667</v>
      </c>
      <c r="J41" s="80">
        <v>47.333333333333336</v>
      </c>
      <c r="K41" s="80">
        <v>42.5</v>
      </c>
      <c r="L41" s="80">
        <v>47.583333333333336</v>
      </c>
      <c r="M41" s="81">
        <v>56.333333333333336</v>
      </c>
    </row>
    <row r="42" spans="1:13" ht="14.25" customHeight="1">
      <c r="A42" s="1695"/>
      <c r="B42" s="1717" t="s">
        <v>46</v>
      </c>
      <c r="C42" s="1718"/>
      <c r="D42" s="67">
        <v>708.25</v>
      </c>
      <c r="E42" s="68">
        <v>-5.3141711229946669</v>
      </c>
      <c r="F42" s="69">
        <v>356.25</v>
      </c>
      <c r="G42" s="69">
        <v>68.666666666666671</v>
      </c>
      <c r="H42" s="23">
        <v>21.25</v>
      </c>
      <c r="I42" s="69">
        <v>96.333333333333329</v>
      </c>
      <c r="J42" s="69">
        <v>43.25</v>
      </c>
      <c r="K42" s="69">
        <v>42.916666666666664</v>
      </c>
      <c r="L42" s="69">
        <v>46.583333333333336</v>
      </c>
      <c r="M42" s="70">
        <v>54.25</v>
      </c>
    </row>
    <row r="43" spans="1:13" ht="14.25" customHeight="1">
      <c r="A43" s="1695"/>
      <c r="B43" s="1717" t="s">
        <v>47</v>
      </c>
      <c r="C43" s="1718"/>
      <c r="D43" s="67">
        <v>708.83333333333337</v>
      </c>
      <c r="E43" s="68">
        <v>8.2362630897758027E-2</v>
      </c>
      <c r="F43" s="69">
        <v>357.75</v>
      </c>
      <c r="G43" s="69">
        <v>67.333333333333329</v>
      </c>
      <c r="H43" s="25">
        <v>21</v>
      </c>
      <c r="I43" s="69">
        <v>100.08333333333333</v>
      </c>
      <c r="J43" s="69">
        <v>39.5</v>
      </c>
      <c r="K43" s="69">
        <v>42.583333333333336</v>
      </c>
      <c r="L43" s="69">
        <v>50</v>
      </c>
      <c r="M43" s="70">
        <v>51.583333333333336</v>
      </c>
    </row>
    <row r="44" spans="1:13" ht="14.25" customHeight="1">
      <c r="A44" s="1695"/>
      <c r="B44" s="1719" t="s">
        <v>48</v>
      </c>
      <c r="C44" s="1720"/>
      <c r="D44" s="67">
        <v>725.16666666666663</v>
      </c>
      <c r="E44" s="68">
        <v>2.3042558194215736</v>
      </c>
      <c r="F44" s="69">
        <v>393.58333333333331</v>
      </c>
      <c r="G44" s="69">
        <v>57.5</v>
      </c>
      <c r="H44" s="25">
        <v>15</v>
      </c>
      <c r="I44" s="69">
        <v>91.5</v>
      </c>
      <c r="J44" s="69">
        <v>36.833333333333336</v>
      </c>
      <c r="K44" s="69">
        <v>40.333333333333336</v>
      </c>
      <c r="L44" s="69">
        <v>54.666666666666664</v>
      </c>
      <c r="M44" s="70">
        <v>50.75</v>
      </c>
    </row>
    <row r="45" spans="1:13" ht="14.25" customHeight="1">
      <c r="A45" s="1695"/>
      <c r="B45" s="1717" t="s">
        <v>49</v>
      </c>
      <c r="C45" s="1718"/>
      <c r="D45" s="71">
        <f>SUM(F45:G45,I45:M45)</f>
        <v>926.75</v>
      </c>
      <c r="E45" s="146">
        <f>(D45-D44)/D44*100</f>
        <v>27.798207308664679</v>
      </c>
      <c r="F45" s="73">
        <f>SUM(F46:F57)/12</f>
        <v>535.25</v>
      </c>
      <c r="G45" s="73">
        <f t="shared" ref="G45:M45" si="4">SUM(G46:G57)/12</f>
        <v>72.5</v>
      </c>
      <c r="H45" s="30">
        <f t="shared" si="4"/>
        <v>19.166666666666668</v>
      </c>
      <c r="I45" s="73">
        <f t="shared" si="4"/>
        <v>110.5</v>
      </c>
      <c r="J45" s="73">
        <f t="shared" si="4"/>
        <v>38.916666666666664</v>
      </c>
      <c r="K45" s="73">
        <f t="shared" si="4"/>
        <v>43.666666666666664</v>
      </c>
      <c r="L45" s="73">
        <f t="shared" si="4"/>
        <v>65.083333333333329</v>
      </c>
      <c r="M45" s="74">
        <f t="shared" si="4"/>
        <v>60.833333333333336</v>
      </c>
    </row>
    <row r="46" spans="1:13" ht="14.25" customHeight="1">
      <c r="A46" s="1695"/>
      <c r="B46" s="59" t="s">
        <v>19</v>
      </c>
      <c r="C46" s="75" t="s">
        <v>20</v>
      </c>
      <c r="D46" s="50">
        <f>SUM(F46:G46,I46:M46)</f>
        <v>831</v>
      </c>
      <c r="E46" s="47">
        <v>16.549789621318372</v>
      </c>
      <c r="F46" s="49">
        <v>437</v>
      </c>
      <c r="G46" s="49">
        <v>73</v>
      </c>
      <c r="H46" s="46">
        <v>19</v>
      </c>
      <c r="I46" s="49">
        <v>104</v>
      </c>
      <c r="J46" s="49">
        <v>41</v>
      </c>
      <c r="K46" s="49">
        <v>45</v>
      </c>
      <c r="L46" s="49">
        <v>67</v>
      </c>
      <c r="M46" s="76">
        <v>64</v>
      </c>
    </row>
    <row r="47" spans="1:13" ht="14.25" customHeight="1">
      <c r="A47" s="1695"/>
      <c r="B47" s="59"/>
      <c r="C47" s="75" t="s">
        <v>21</v>
      </c>
      <c r="D47" s="50">
        <f>SUM(F47:G47,I47:M47)</f>
        <v>850</v>
      </c>
      <c r="E47" s="47">
        <v>21.602288984263232</v>
      </c>
      <c r="F47" s="49">
        <v>459</v>
      </c>
      <c r="G47" s="49">
        <v>71</v>
      </c>
      <c r="H47" s="46">
        <v>20</v>
      </c>
      <c r="I47" s="49">
        <v>108</v>
      </c>
      <c r="J47" s="49">
        <v>40</v>
      </c>
      <c r="K47" s="49">
        <v>47</v>
      </c>
      <c r="L47" s="49">
        <v>64</v>
      </c>
      <c r="M47" s="76">
        <v>61</v>
      </c>
    </row>
    <row r="48" spans="1:13" ht="14.25" customHeight="1">
      <c r="A48" s="1695"/>
      <c r="B48" s="59"/>
      <c r="C48" s="75" t="s">
        <v>22</v>
      </c>
      <c r="D48" s="50">
        <f t="shared" ref="D48:D56" si="5">SUM(F48:G48,I48:M48)</f>
        <v>881</v>
      </c>
      <c r="E48" s="47">
        <v>20.027247956403269</v>
      </c>
      <c r="F48" s="49">
        <v>482</v>
      </c>
      <c r="G48" s="49">
        <v>69</v>
      </c>
      <c r="H48" s="46">
        <v>22</v>
      </c>
      <c r="I48" s="49">
        <v>120</v>
      </c>
      <c r="J48" s="49">
        <v>45</v>
      </c>
      <c r="K48" s="49">
        <v>50</v>
      </c>
      <c r="L48" s="49">
        <v>59</v>
      </c>
      <c r="M48" s="76">
        <v>56</v>
      </c>
    </row>
    <row r="49" spans="1:13" ht="14.25" customHeight="1">
      <c r="A49" s="1695"/>
      <c r="B49" s="59"/>
      <c r="C49" s="75" t="s">
        <v>23</v>
      </c>
      <c r="D49" s="50">
        <f t="shared" si="5"/>
        <v>941</v>
      </c>
      <c r="E49" s="47">
        <v>26.819407008086255</v>
      </c>
      <c r="F49" s="49">
        <v>525</v>
      </c>
      <c r="G49" s="49">
        <v>73</v>
      </c>
      <c r="H49" s="46">
        <v>21</v>
      </c>
      <c r="I49" s="49">
        <v>124</v>
      </c>
      <c r="J49" s="49">
        <v>48</v>
      </c>
      <c r="K49" s="49">
        <v>57</v>
      </c>
      <c r="L49" s="49">
        <v>58</v>
      </c>
      <c r="M49" s="76">
        <v>56</v>
      </c>
    </row>
    <row r="50" spans="1:13" ht="14.25" customHeight="1">
      <c r="A50" s="1695"/>
      <c r="B50" s="59"/>
      <c r="C50" s="75" t="s">
        <v>24</v>
      </c>
      <c r="D50" s="50">
        <f t="shared" si="5"/>
        <v>934</v>
      </c>
      <c r="E50" s="47">
        <v>25.201072386058982</v>
      </c>
      <c r="F50" s="49">
        <v>546</v>
      </c>
      <c r="G50" s="49">
        <v>72</v>
      </c>
      <c r="H50" s="46">
        <v>19</v>
      </c>
      <c r="I50" s="49">
        <v>110</v>
      </c>
      <c r="J50" s="49">
        <v>41</v>
      </c>
      <c r="K50" s="49">
        <v>45</v>
      </c>
      <c r="L50" s="49">
        <v>64</v>
      </c>
      <c r="M50" s="76">
        <v>56</v>
      </c>
    </row>
    <row r="51" spans="1:13" ht="14.25" customHeight="1">
      <c r="A51" s="1695"/>
      <c r="B51" s="59"/>
      <c r="C51" s="75" t="s">
        <v>25</v>
      </c>
      <c r="D51" s="50">
        <f t="shared" si="5"/>
        <v>971</v>
      </c>
      <c r="E51" s="47">
        <v>31.393775372124495</v>
      </c>
      <c r="F51" s="49">
        <v>572</v>
      </c>
      <c r="G51" s="49">
        <v>81</v>
      </c>
      <c r="H51" s="46">
        <v>22</v>
      </c>
      <c r="I51" s="49">
        <v>103</v>
      </c>
      <c r="J51" s="49">
        <v>42</v>
      </c>
      <c r="K51" s="49">
        <v>42</v>
      </c>
      <c r="L51" s="49">
        <v>73</v>
      </c>
      <c r="M51" s="76">
        <v>58</v>
      </c>
    </row>
    <row r="52" spans="1:13" ht="14.25" customHeight="1">
      <c r="A52" s="1695"/>
      <c r="B52" s="59"/>
      <c r="C52" s="75" t="s">
        <v>26</v>
      </c>
      <c r="D52" s="50">
        <f t="shared" si="5"/>
        <v>997</v>
      </c>
      <c r="E52" s="47">
        <v>40.620592383638929</v>
      </c>
      <c r="F52" s="49">
        <v>589</v>
      </c>
      <c r="G52" s="49">
        <v>77</v>
      </c>
      <c r="H52" s="46">
        <v>20</v>
      </c>
      <c r="I52" s="49">
        <v>107</v>
      </c>
      <c r="J52" s="49">
        <v>38</v>
      </c>
      <c r="K52" s="49">
        <v>43</v>
      </c>
      <c r="L52" s="49">
        <v>78</v>
      </c>
      <c r="M52" s="76">
        <v>65</v>
      </c>
    </row>
    <row r="53" spans="1:13" ht="14.25" customHeight="1">
      <c r="A53" s="1695"/>
      <c r="B53" s="59"/>
      <c r="C53" s="75" t="s">
        <v>27</v>
      </c>
      <c r="D53" s="50">
        <f t="shared" si="5"/>
        <v>936</v>
      </c>
      <c r="E53" s="47">
        <v>40.54054054054054</v>
      </c>
      <c r="F53" s="49">
        <v>548</v>
      </c>
      <c r="G53" s="49">
        <v>68</v>
      </c>
      <c r="H53" s="46">
        <v>18</v>
      </c>
      <c r="I53" s="49">
        <v>106</v>
      </c>
      <c r="J53" s="49">
        <v>37</v>
      </c>
      <c r="K53" s="49">
        <v>44</v>
      </c>
      <c r="L53" s="49">
        <v>69</v>
      </c>
      <c r="M53" s="76">
        <v>64</v>
      </c>
    </row>
    <row r="54" spans="1:13" ht="14.25" customHeight="1">
      <c r="A54" s="1695"/>
      <c r="B54" s="59"/>
      <c r="C54" s="75" t="s">
        <v>28</v>
      </c>
      <c r="D54" s="50">
        <f t="shared" si="5"/>
        <v>932</v>
      </c>
      <c r="E54" s="47">
        <v>41.856925418569254</v>
      </c>
      <c r="F54" s="49">
        <v>567</v>
      </c>
      <c r="G54" s="49">
        <v>65</v>
      </c>
      <c r="H54" s="46">
        <v>17</v>
      </c>
      <c r="I54" s="49">
        <v>104</v>
      </c>
      <c r="J54" s="49">
        <v>35</v>
      </c>
      <c r="K54" s="49">
        <v>38</v>
      </c>
      <c r="L54" s="49">
        <v>61</v>
      </c>
      <c r="M54" s="76">
        <v>62</v>
      </c>
    </row>
    <row r="55" spans="1:13" ht="14.25" customHeight="1">
      <c r="A55" s="1695"/>
      <c r="B55" s="59" t="s">
        <v>29</v>
      </c>
      <c r="C55" s="75" t="s">
        <v>30</v>
      </c>
      <c r="D55" s="50">
        <f t="shared" si="5"/>
        <v>948</v>
      </c>
      <c r="E55" s="47">
        <v>27.762803234501348</v>
      </c>
      <c r="F55" s="49">
        <v>575</v>
      </c>
      <c r="G55" s="49">
        <v>69</v>
      </c>
      <c r="H55" s="46">
        <v>15</v>
      </c>
      <c r="I55" s="49">
        <v>107</v>
      </c>
      <c r="J55" s="49">
        <v>34</v>
      </c>
      <c r="K55" s="49">
        <v>37</v>
      </c>
      <c r="L55" s="49">
        <v>66</v>
      </c>
      <c r="M55" s="76">
        <v>60</v>
      </c>
    </row>
    <row r="56" spans="1:13" ht="14.25" customHeight="1">
      <c r="A56" s="1695"/>
      <c r="B56" s="59"/>
      <c r="C56" s="75" t="s">
        <v>31</v>
      </c>
      <c r="D56" s="50">
        <f t="shared" si="5"/>
        <v>956</v>
      </c>
      <c r="E56" s="47">
        <v>24.804177545691903</v>
      </c>
      <c r="F56" s="49">
        <v>571</v>
      </c>
      <c r="G56" s="49">
        <v>77</v>
      </c>
      <c r="H56" s="46">
        <v>17</v>
      </c>
      <c r="I56" s="49">
        <v>120</v>
      </c>
      <c r="J56" s="49">
        <v>30</v>
      </c>
      <c r="K56" s="49">
        <v>37</v>
      </c>
      <c r="L56" s="49">
        <v>62</v>
      </c>
      <c r="M56" s="76">
        <v>59</v>
      </c>
    </row>
    <row r="57" spans="1:13" ht="14.25" customHeight="1" thickBot="1">
      <c r="A57" s="1696"/>
      <c r="B57" s="64"/>
      <c r="C57" s="77" t="s">
        <v>32</v>
      </c>
      <c r="D57" s="51">
        <f>SUM(F57:G57,I57:M57)</f>
        <v>944</v>
      </c>
      <c r="E57" s="78">
        <v>19.64512040557668</v>
      </c>
      <c r="F57" s="52">
        <v>552</v>
      </c>
      <c r="G57" s="52">
        <v>75</v>
      </c>
      <c r="H57" s="48">
        <v>20</v>
      </c>
      <c r="I57" s="52">
        <v>113</v>
      </c>
      <c r="J57" s="52">
        <v>36</v>
      </c>
      <c r="K57" s="52">
        <v>39</v>
      </c>
      <c r="L57" s="52">
        <v>60</v>
      </c>
      <c r="M57" s="79">
        <v>69</v>
      </c>
    </row>
    <row r="58" spans="1:13">
      <c r="H58" s="135"/>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3.375" style="55" customWidth="1"/>
    <col min="2" max="2" width="7" style="55" customWidth="1"/>
    <col min="3" max="3" width="6.125" style="55" customWidth="1"/>
    <col min="4" max="13" width="7.5" style="55" customWidth="1"/>
    <col min="14" max="252" width="9" style="55"/>
    <col min="253" max="253" width="3.375" style="55" customWidth="1"/>
    <col min="254" max="254" width="7" style="55" customWidth="1"/>
    <col min="255" max="255" width="6.125" style="55" customWidth="1"/>
    <col min="256" max="265" width="7.5" style="55" customWidth="1"/>
    <col min="266" max="266" width="7.875" style="55" customWidth="1"/>
    <col min="267" max="268" width="9.125" style="55" bestFit="1" customWidth="1"/>
    <col min="269" max="269" width="9.25" style="55" bestFit="1" customWidth="1"/>
    <col min="270" max="508" width="9" style="55"/>
    <col min="509" max="509" width="3.375" style="55" customWidth="1"/>
    <col min="510" max="510" width="7" style="55" customWidth="1"/>
    <col min="511" max="511" width="6.125" style="55" customWidth="1"/>
    <col min="512" max="521" width="7.5" style="55" customWidth="1"/>
    <col min="522" max="522" width="7.875" style="55" customWidth="1"/>
    <col min="523" max="524" width="9.125" style="55" bestFit="1" customWidth="1"/>
    <col min="525" max="525" width="9.25" style="55" bestFit="1" customWidth="1"/>
    <col min="526" max="764" width="9" style="55"/>
    <col min="765" max="765" width="3.375" style="55" customWidth="1"/>
    <col min="766" max="766" width="7" style="55" customWidth="1"/>
    <col min="767" max="767" width="6.125" style="55" customWidth="1"/>
    <col min="768" max="777" width="7.5" style="55" customWidth="1"/>
    <col min="778" max="778" width="7.875" style="55" customWidth="1"/>
    <col min="779" max="780" width="9.125" style="55" bestFit="1" customWidth="1"/>
    <col min="781" max="781" width="9.25" style="55" bestFit="1" customWidth="1"/>
    <col min="782" max="1020" width="9" style="55"/>
    <col min="1021" max="1021" width="3.375" style="55" customWidth="1"/>
    <col min="1022" max="1022" width="7" style="55" customWidth="1"/>
    <col min="1023" max="1023" width="6.125" style="55" customWidth="1"/>
    <col min="1024" max="1033" width="7.5" style="55" customWidth="1"/>
    <col min="1034" max="1034" width="7.875" style="55" customWidth="1"/>
    <col min="1035" max="1036" width="9.125" style="55" bestFit="1" customWidth="1"/>
    <col min="1037" max="1037" width="9.25" style="55" bestFit="1" customWidth="1"/>
    <col min="1038" max="1276" width="9" style="55"/>
    <col min="1277" max="1277" width="3.375" style="55" customWidth="1"/>
    <col min="1278" max="1278" width="7" style="55" customWidth="1"/>
    <col min="1279" max="1279" width="6.125" style="55" customWidth="1"/>
    <col min="1280" max="1289" width="7.5" style="55" customWidth="1"/>
    <col min="1290" max="1290" width="7.875" style="55" customWidth="1"/>
    <col min="1291" max="1292" width="9.125" style="55" bestFit="1" customWidth="1"/>
    <col min="1293" max="1293" width="9.25" style="55" bestFit="1" customWidth="1"/>
    <col min="1294" max="1532" width="9" style="55"/>
    <col min="1533" max="1533" width="3.375" style="55" customWidth="1"/>
    <col min="1534" max="1534" width="7" style="55" customWidth="1"/>
    <col min="1535" max="1535" width="6.125" style="55" customWidth="1"/>
    <col min="1536" max="1545" width="7.5" style="55" customWidth="1"/>
    <col min="1546" max="1546" width="7.875" style="55" customWidth="1"/>
    <col min="1547" max="1548" width="9.125" style="55" bestFit="1" customWidth="1"/>
    <col min="1549" max="1549" width="9.25" style="55" bestFit="1" customWidth="1"/>
    <col min="1550" max="1788" width="9" style="55"/>
    <col min="1789" max="1789" width="3.375" style="55" customWidth="1"/>
    <col min="1790" max="1790" width="7" style="55" customWidth="1"/>
    <col min="1791" max="1791" width="6.125" style="55" customWidth="1"/>
    <col min="1792" max="1801" width="7.5" style="55" customWidth="1"/>
    <col min="1802" max="1802" width="7.875" style="55" customWidth="1"/>
    <col min="1803" max="1804" width="9.125" style="55" bestFit="1" customWidth="1"/>
    <col min="1805" max="1805" width="9.25" style="55" bestFit="1" customWidth="1"/>
    <col min="1806" max="2044" width="9" style="55"/>
    <col min="2045" max="2045" width="3.375" style="55" customWidth="1"/>
    <col min="2046" max="2046" width="7" style="55" customWidth="1"/>
    <col min="2047" max="2047" width="6.125" style="55" customWidth="1"/>
    <col min="2048" max="2057" width="7.5" style="55" customWidth="1"/>
    <col min="2058" max="2058" width="7.875" style="55" customWidth="1"/>
    <col min="2059" max="2060" width="9.125" style="55" bestFit="1" customWidth="1"/>
    <col min="2061" max="2061" width="9.25" style="55" bestFit="1" customWidth="1"/>
    <col min="2062" max="2300" width="9" style="55"/>
    <col min="2301" max="2301" width="3.375" style="55" customWidth="1"/>
    <col min="2302" max="2302" width="7" style="55" customWidth="1"/>
    <col min="2303" max="2303" width="6.125" style="55" customWidth="1"/>
    <col min="2304" max="2313" width="7.5" style="55" customWidth="1"/>
    <col min="2314" max="2314" width="7.875" style="55" customWidth="1"/>
    <col min="2315" max="2316" width="9.125" style="55" bestFit="1" customWidth="1"/>
    <col min="2317" max="2317" width="9.25" style="55" bestFit="1" customWidth="1"/>
    <col min="2318" max="2556" width="9" style="55"/>
    <col min="2557" max="2557" width="3.375" style="55" customWidth="1"/>
    <col min="2558" max="2558" width="7" style="55" customWidth="1"/>
    <col min="2559" max="2559" width="6.125" style="55" customWidth="1"/>
    <col min="2560" max="2569" width="7.5" style="55" customWidth="1"/>
    <col min="2570" max="2570" width="7.875" style="55" customWidth="1"/>
    <col min="2571" max="2572" width="9.125" style="55" bestFit="1" customWidth="1"/>
    <col min="2573" max="2573" width="9.25" style="55" bestFit="1" customWidth="1"/>
    <col min="2574" max="2812" width="9" style="55"/>
    <col min="2813" max="2813" width="3.375" style="55" customWidth="1"/>
    <col min="2814" max="2814" width="7" style="55" customWidth="1"/>
    <col min="2815" max="2815" width="6.125" style="55" customWidth="1"/>
    <col min="2816" max="2825" width="7.5" style="55" customWidth="1"/>
    <col min="2826" max="2826" width="7.875" style="55" customWidth="1"/>
    <col min="2827" max="2828" width="9.125" style="55" bestFit="1" customWidth="1"/>
    <col min="2829" max="2829" width="9.25" style="55" bestFit="1" customWidth="1"/>
    <col min="2830" max="3068" width="9" style="55"/>
    <col min="3069" max="3069" width="3.375" style="55" customWidth="1"/>
    <col min="3070" max="3070" width="7" style="55" customWidth="1"/>
    <col min="3071" max="3071" width="6.125" style="55" customWidth="1"/>
    <col min="3072" max="3081" width="7.5" style="55" customWidth="1"/>
    <col min="3082" max="3082" width="7.875" style="55" customWidth="1"/>
    <col min="3083" max="3084" width="9.125" style="55" bestFit="1" customWidth="1"/>
    <col min="3085" max="3085" width="9.25" style="55" bestFit="1" customWidth="1"/>
    <col min="3086" max="3324" width="9" style="55"/>
    <col min="3325" max="3325" width="3.375" style="55" customWidth="1"/>
    <col min="3326" max="3326" width="7" style="55" customWidth="1"/>
    <col min="3327" max="3327" width="6.125" style="55" customWidth="1"/>
    <col min="3328" max="3337" width="7.5" style="55" customWidth="1"/>
    <col min="3338" max="3338" width="7.875" style="55" customWidth="1"/>
    <col min="3339" max="3340" width="9.125" style="55" bestFit="1" customWidth="1"/>
    <col min="3341" max="3341" width="9.25" style="55" bestFit="1" customWidth="1"/>
    <col min="3342" max="3580" width="9" style="55"/>
    <col min="3581" max="3581" width="3.375" style="55" customWidth="1"/>
    <col min="3582" max="3582" width="7" style="55" customWidth="1"/>
    <col min="3583" max="3583" width="6.125" style="55" customWidth="1"/>
    <col min="3584" max="3593" width="7.5" style="55" customWidth="1"/>
    <col min="3594" max="3594" width="7.875" style="55" customWidth="1"/>
    <col min="3595" max="3596" width="9.125" style="55" bestFit="1" customWidth="1"/>
    <col min="3597" max="3597" width="9.25" style="55" bestFit="1" customWidth="1"/>
    <col min="3598" max="3836" width="9" style="55"/>
    <col min="3837" max="3837" width="3.375" style="55" customWidth="1"/>
    <col min="3838" max="3838" width="7" style="55" customWidth="1"/>
    <col min="3839" max="3839" width="6.125" style="55" customWidth="1"/>
    <col min="3840" max="3849" width="7.5" style="55" customWidth="1"/>
    <col min="3850" max="3850" width="7.875" style="55" customWidth="1"/>
    <col min="3851" max="3852" width="9.125" style="55" bestFit="1" customWidth="1"/>
    <col min="3853" max="3853" width="9.25" style="55" bestFit="1" customWidth="1"/>
    <col min="3854" max="4092" width="9" style="55"/>
    <col min="4093" max="4093" width="3.375" style="55" customWidth="1"/>
    <col min="4094" max="4094" width="7" style="55" customWidth="1"/>
    <col min="4095" max="4095" width="6.125" style="55" customWidth="1"/>
    <col min="4096" max="4105" width="7.5" style="55" customWidth="1"/>
    <col min="4106" max="4106" width="7.875" style="55" customWidth="1"/>
    <col min="4107" max="4108" width="9.125" style="55" bestFit="1" customWidth="1"/>
    <col min="4109" max="4109" width="9.25" style="55" bestFit="1" customWidth="1"/>
    <col min="4110" max="4348" width="9" style="55"/>
    <col min="4349" max="4349" width="3.375" style="55" customWidth="1"/>
    <col min="4350" max="4350" width="7" style="55" customWidth="1"/>
    <col min="4351" max="4351" width="6.125" style="55" customWidth="1"/>
    <col min="4352" max="4361" width="7.5" style="55" customWidth="1"/>
    <col min="4362" max="4362" width="7.875" style="55" customWidth="1"/>
    <col min="4363" max="4364" width="9.125" style="55" bestFit="1" customWidth="1"/>
    <col min="4365" max="4365" width="9.25" style="55" bestFit="1" customWidth="1"/>
    <col min="4366" max="4604" width="9" style="55"/>
    <col min="4605" max="4605" width="3.375" style="55" customWidth="1"/>
    <col min="4606" max="4606" width="7" style="55" customWidth="1"/>
    <col min="4607" max="4607" width="6.125" style="55" customWidth="1"/>
    <col min="4608" max="4617" width="7.5" style="55" customWidth="1"/>
    <col min="4618" max="4618" width="7.875" style="55" customWidth="1"/>
    <col min="4619" max="4620" width="9.125" style="55" bestFit="1" customWidth="1"/>
    <col min="4621" max="4621" width="9.25" style="55" bestFit="1" customWidth="1"/>
    <col min="4622" max="4860" width="9" style="55"/>
    <col min="4861" max="4861" width="3.375" style="55" customWidth="1"/>
    <col min="4862" max="4862" width="7" style="55" customWidth="1"/>
    <col min="4863" max="4863" width="6.125" style="55" customWidth="1"/>
    <col min="4864" max="4873" width="7.5" style="55" customWidth="1"/>
    <col min="4874" max="4874" width="7.875" style="55" customWidth="1"/>
    <col min="4875" max="4876" width="9.125" style="55" bestFit="1" customWidth="1"/>
    <col min="4877" max="4877" width="9.25" style="55" bestFit="1" customWidth="1"/>
    <col min="4878" max="5116" width="9" style="55"/>
    <col min="5117" max="5117" width="3.375" style="55" customWidth="1"/>
    <col min="5118" max="5118" width="7" style="55" customWidth="1"/>
    <col min="5119" max="5119" width="6.125" style="55" customWidth="1"/>
    <col min="5120" max="5129" width="7.5" style="55" customWidth="1"/>
    <col min="5130" max="5130" width="7.875" style="55" customWidth="1"/>
    <col min="5131" max="5132" width="9.125" style="55" bestFit="1" customWidth="1"/>
    <col min="5133" max="5133" width="9.25" style="55" bestFit="1" customWidth="1"/>
    <col min="5134" max="5372" width="9" style="55"/>
    <col min="5373" max="5373" width="3.375" style="55" customWidth="1"/>
    <col min="5374" max="5374" width="7" style="55" customWidth="1"/>
    <col min="5375" max="5375" width="6.125" style="55" customWidth="1"/>
    <col min="5376" max="5385" width="7.5" style="55" customWidth="1"/>
    <col min="5386" max="5386" width="7.875" style="55" customWidth="1"/>
    <col min="5387" max="5388" width="9.125" style="55" bestFit="1" customWidth="1"/>
    <col min="5389" max="5389" width="9.25" style="55" bestFit="1" customWidth="1"/>
    <col min="5390" max="5628" width="9" style="55"/>
    <col min="5629" max="5629" width="3.375" style="55" customWidth="1"/>
    <col min="5630" max="5630" width="7" style="55" customWidth="1"/>
    <col min="5631" max="5631" width="6.125" style="55" customWidth="1"/>
    <col min="5632" max="5641" width="7.5" style="55" customWidth="1"/>
    <col min="5642" max="5642" width="7.875" style="55" customWidth="1"/>
    <col min="5643" max="5644" width="9.125" style="55" bestFit="1" customWidth="1"/>
    <col min="5645" max="5645" width="9.25" style="55" bestFit="1" customWidth="1"/>
    <col min="5646" max="5884" width="9" style="55"/>
    <col min="5885" max="5885" width="3.375" style="55" customWidth="1"/>
    <col min="5886" max="5886" width="7" style="55" customWidth="1"/>
    <col min="5887" max="5887" width="6.125" style="55" customWidth="1"/>
    <col min="5888" max="5897" width="7.5" style="55" customWidth="1"/>
    <col min="5898" max="5898" width="7.875" style="55" customWidth="1"/>
    <col min="5899" max="5900" width="9.125" style="55" bestFit="1" customWidth="1"/>
    <col min="5901" max="5901" width="9.25" style="55" bestFit="1" customWidth="1"/>
    <col min="5902" max="6140" width="9" style="55"/>
    <col min="6141" max="6141" width="3.375" style="55" customWidth="1"/>
    <col min="6142" max="6142" width="7" style="55" customWidth="1"/>
    <col min="6143" max="6143" width="6.125" style="55" customWidth="1"/>
    <col min="6144" max="6153" width="7.5" style="55" customWidth="1"/>
    <col min="6154" max="6154" width="7.875" style="55" customWidth="1"/>
    <col min="6155" max="6156" width="9.125" style="55" bestFit="1" customWidth="1"/>
    <col min="6157" max="6157" width="9.25" style="55" bestFit="1" customWidth="1"/>
    <col min="6158" max="6396" width="9" style="55"/>
    <col min="6397" max="6397" width="3.375" style="55" customWidth="1"/>
    <col min="6398" max="6398" width="7" style="55" customWidth="1"/>
    <col min="6399" max="6399" width="6.125" style="55" customWidth="1"/>
    <col min="6400" max="6409" width="7.5" style="55" customWidth="1"/>
    <col min="6410" max="6410" width="7.875" style="55" customWidth="1"/>
    <col min="6411" max="6412" width="9.125" style="55" bestFit="1" customWidth="1"/>
    <col min="6413" max="6413" width="9.25" style="55" bestFit="1" customWidth="1"/>
    <col min="6414" max="6652" width="9" style="55"/>
    <col min="6653" max="6653" width="3.375" style="55" customWidth="1"/>
    <col min="6654" max="6654" width="7" style="55" customWidth="1"/>
    <col min="6655" max="6655" width="6.125" style="55" customWidth="1"/>
    <col min="6656" max="6665" width="7.5" style="55" customWidth="1"/>
    <col min="6666" max="6666" width="7.875" style="55" customWidth="1"/>
    <col min="6667" max="6668" width="9.125" style="55" bestFit="1" customWidth="1"/>
    <col min="6669" max="6669" width="9.25" style="55" bestFit="1" customWidth="1"/>
    <col min="6670" max="6908" width="9" style="55"/>
    <col min="6909" max="6909" width="3.375" style="55" customWidth="1"/>
    <col min="6910" max="6910" width="7" style="55" customWidth="1"/>
    <col min="6911" max="6911" width="6.125" style="55" customWidth="1"/>
    <col min="6912" max="6921" width="7.5" style="55" customWidth="1"/>
    <col min="6922" max="6922" width="7.875" style="55" customWidth="1"/>
    <col min="6923" max="6924" width="9.125" style="55" bestFit="1" customWidth="1"/>
    <col min="6925" max="6925" width="9.25" style="55" bestFit="1" customWidth="1"/>
    <col min="6926" max="7164" width="9" style="55"/>
    <col min="7165" max="7165" width="3.375" style="55" customWidth="1"/>
    <col min="7166" max="7166" width="7" style="55" customWidth="1"/>
    <col min="7167" max="7167" width="6.125" style="55" customWidth="1"/>
    <col min="7168" max="7177" width="7.5" style="55" customWidth="1"/>
    <col min="7178" max="7178" width="7.875" style="55" customWidth="1"/>
    <col min="7179" max="7180" width="9.125" style="55" bestFit="1" customWidth="1"/>
    <col min="7181" max="7181" width="9.25" style="55" bestFit="1" customWidth="1"/>
    <col min="7182" max="7420" width="9" style="55"/>
    <col min="7421" max="7421" width="3.375" style="55" customWidth="1"/>
    <col min="7422" max="7422" width="7" style="55" customWidth="1"/>
    <col min="7423" max="7423" width="6.125" style="55" customWidth="1"/>
    <col min="7424" max="7433" width="7.5" style="55" customWidth="1"/>
    <col min="7434" max="7434" width="7.875" style="55" customWidth="1"/>
    <col min="7435" max="7436" width="9.125" style="55" bestFit="1" customWidth="1"/>
    <col min="7437" max="7437" width="9.25" style="55" bestFit="1" customWidth="1"/>
    <col min="7438" max="7676" width="9" style="55"/>
    <col min="7677" max="7677" width="3.375" style="55" customWidth="1"/>
    <col min="7678" max="7678" width="7" style="55" customWidth="1"/>
    <col min="7679" max="7679" width="6.125" style="55" customWidth="1"/>
    <col min="7680" max="7689" width="7.5" style="55" customWidth="1"/>
    <col min="7690" max="7690" width="7.875" style="55" customWidth="1"/>
    <col min="7691" max="7692" width="9.125" style="55" bestFit="1" customWidth="1"/>
    <col min="7693" max="7693" width="9.25" style="55" bestFit="1" customWidth="1"/>
    <col min="7694" max="7932" width="9" style="55"/>
    <col min="7933" max="7933" width="3.375" style="55" customWidth="1"/>
    <col min="7934" max="7934" width="7" style="55" customWidth="1"/>
    <col min="7935" max="7935" width="6.125" style="55" customWidth="1"/>
    <col min="7936" max="7945" width="7.5" style="55" customWidth="1"/>
    <col min="7946" max="7946" width="7.875" style="55" customWidth="1"/>
    <col min="7947" max="7948" width="9.125" style="55" bestFit="1" customWidth="1"/>
    <col min="7949" max="7949" width="9.25" style="55" bestFit="1" customWidth="1"/>
    <col min="7950" max="8188" width="9" style="55"/>
    <col min="8189" max="8189" width="3.375" style="55" customWidth="1"/>
    <col min="8190" max="8190" width="7" style="55" customWidth="1"/>
    <col min="8191" max="8191" width="6.125" style="55" customWidth="1"/>
    <col min="8192" max="8201" width="7.5" style="55" customWidth="1"/>
    <col min="8202" max="8202" width="7.875" style="55" customWidth="1"/>
    <col min="8203" max="8204" width="9.125" style="55" bestFit="1" customWidth="1"/>
    <col min="8205" max="8205" width="9.25" style="55" bestFit="1" customWidth="1"/>
    <col min="8206" max="8444" width="9" style="55"/>
    <col min="8445" max="8445" width="3.375" style="55" customWidth="1"/>
    <col min="8446" max="8446" width="7" style="55" customWidth="1"/>
    <col min="8447" max="8447" width="6.125" style="55" customWidth="1"/>
    <col min="8448" max="8457" width="7.5" style="55" customWidth="1"/>
    <col min="8458" max="8458" width="7.875" style="55" customWidth="1"/>
    <col min="8459" max="8460" width="9.125" style="55" bestFit="1" customWidth="1"/>
    <col min="8461" max="8461" width="9.25" style="55" bestFit="1" customWidth="1"/>
    <col min="8462" max="8700" width="9" style="55"/>
    <col min="8701" max="8701" width="3.375" style="55" customWidth="1"/>
    <col min="8702" max="8702" width="7" style="55" customWidth="1"/>
    <col min="8703" max="8703" width="6.125" style="55" customWidth="1"/>
    <col min="8704" max="8713" width="7.5" style="55" customWidth="1"/>
    <col min="8714" max="8714" width="7.875" style="55" customWidth="1"/>
    <col min="8715" max="8716" width="9.125" style="55" bestFit="1" customWidth="1"/>
    <col min="8717" max="8717" width="9.25" style="55" bestFit="1" customWidth="1"/>
    <col min="8718" max="8956" width="9" style="55"/>
    <col min="8957" max="8957" width="3.375" style="55" customWidth="1"/>
    <col min="8958" max="8958" width="7" style="55" customWidth="1"/>
    <col min="8959" max="8959" width="6.125" style="55" customWidth="1"/>
    <col min="8960" max="8969" width="7.5" style="55" customWidth="1"/>
    <col min="8970" max="8970" width="7.875" style="55" customWidth="1"/>
    <col min="8971" max="8972" width="9.125" style="55" bestFit="1" customWidth="1"/>
    <col min="8973" max="8973" width="9.25" style="55" bestFit="1" customWidth="1"/>
    <col min="8974" max="9212" width="9" style="55"/>
    <col min="9213" max="9213" width="3.375" style="55" customWidth="1"/>
    <col min="9214" max="9214" width="7" style="55" customWidth="1"/>
    <col min="9215" max="9215" width="6.125" style="55" customWidth="1"/>
    <col min="9216" max="9225" width="7.5" style="55" customWidth="1"/>
    <col min="9226" max="9226" width="7.875" style="55" customWidth="1"/>
    <col min="9227" max="9228" width="9.125" style="55" bestFit="1" customWidth="1"/>
    <col min="9229" max="9229" width="9.25" style="55" bestFit="1" customWidth="1"/>
    <col min="9230" max="9468" width="9" style="55"/>
    <col min="9469" max="9469" width="3.375" style="55" customWidth="1"/>
    <col min="9470" max="9470" width="7" style="55" customWidth="1"/>
    <col min="9471" max="9471" width="6.125" style="55" customWidth="1"/>
    <col min="9472" max="9481" width="7.5" style="55" customWidth="1"/>
    <col min="9482" max="9482" width="7.875" style="55" customWidth="1"/>
    <col min="9483" max="9484" width="9.125" style="55" bestFit="1" customWidth="1"/>
    <col min="9485" max="9485" width="9.25" style="55" bestFit="1" customWidth="1"/>
    <col min="9486" max="9724" width="9" style="55"/>
    <col min="9725" max="9725" width="3.375" style="55" customWidth="1"/>
    <col min="9726" max="9726" width="7" style="55" customWidth="1"/>
    <col min="9727" max="9727" width="6.125" style="55" customWidth="1"/>
    <col min="9728" max="9737" width="7.5" style="55" customWidth="1"/>
    <col min="9738" max="9738" width="7.875" style="55" customWidth="1"/>
    <col min="9739" max="9740" width="9.125" style="55" bestFit="1" customWidth="1"/>
    <col min="9741" max="9741" width="9.25" style="55" bestFit="1" customWidth="1"/>
    <col min="9742" max="9980" width="9" style="55"/>
    <col min="9981" max="9981" width="3.375" style="55" customWidth="1"/>
    <col min="9982" max="9982" width="7" style="55" customWidth="1"/>
    <col min="9983" max="9983" width="6.125" style="55" customWidth="1"/>
    <col min="9984" max="9993" width="7.5" style="55" customWidth="1"/>
    <col min="9994" max="9994" width="7.875" style="55" customWidth="1"/>
    <col min="9995" max="9996" width="9.125" style="55" bestFit="1" customWidth="1"/>
    <col min="9997" max="9997" width="9.25" style="55" bestFit="1" customWidth="1"/>
    <col min="9998" max="10236" width="9" style="55"/>
    <col min="10237" max="10237" width="3.375" style="55" customWidth="1"/>
    <col min="10238" max="10238" width="7" style="55" customWidth="1"/>
    <col min="10239" max="10239" width="6.125" style="55" customWidth="1"/>
    <col min="10240" max="10249" width="7.5" style="55" customWidth="1"/>
    <col min="10250" max="10250" width="7.875" style="55" customWidth="1"/>
    <col min="10251" max="10252" width="9.125" style="55" bestFit="1" customWidth="1"/>
    <col min="10253" max="10253" width="9.25" style="55" bestFit="1" customWidth="1"/>
    <col min="10254" max="10492" width="9" style="55"/>
    <col min="10493" max="10493" width="3.375" style="55" customWidth="1"/>
    <col min="10494" max="10494" width="7" style="55" customWidth="1"/>
    <col min="10495" max="10495" width="6.125" style="55" customWidth="1"/>
    <col min="10496" max="10505" width="7.5" style="55" customWidth="1"/>
    <col min="10506" max="10506" width="7.875" style="55" customWidth="1"/>
    <col min="10507" max="10508" width="9.125" style="55" bestFit="1" customWidth="1"/>
    <col min="10509" max="10509" width="9.25" style="55" bestFit="1" customWidth="1"/>
    <col min="10510" max="10748" width="9" style="55"/>
    <col min="10749" max="10749" width="3.375" style="55" customWidth="1"/>
    <col min="10750" max="10750" width="7" style="55" customWidth="1"/>
    <col min="10751" max="10751" width="6.125" style="55" customWidth="1"/>
    <col min="10752" max="10761" width="7.5" style="55" customWidth="1"/>
    <col min="10762" max="10762" width="7.875" style="55" customWidth="1"/>
    <col min="10763" max="10764" width="9.125" style="55" bestFit="1" customWidth="1"/>
    <col min="10765" max="10765" width="9.25" style="55" bestFit="1" customWidth="1"/>
    <col min="10766" max="11004" width="9" style="55"/>
    <col min="11005" max="11005" width="3.375" style="55" customWidth="1"/>
    <col min="11006" max="11006" width="7" style="55" customWidth="1"/>
    <col min="11007" max="11007" width="6.125" style="55" customWidth="1"/>
    <col min="11008" max="11017" width="7.5" style="55" customWidth="1"/>
    <col min="11018" max="11018" width="7.875" style="55" customWidth="1"/>
    <col min="11019" max="11020" width="9.125" style="55" bestFit="1" customWidth="1"/>
    <col min="11021" max="11021" width="9.25" style="55" bestFit="1" customWidth="1"/>
    <col min="11022" max="11260" width="9" style="55"/>
    <col min="11261" max="11261" width="3.375" style="55" customWidth="1"/>
    <col min="11262" max="11262" width="7" style="55" customWidth="1"/>
    <col min="11263" max="11263" width="6.125" style="55" customWidth="1"/>
    <col min="11264" max="11273" width="7.5" style="55" customWidth="1"/>
    <col min="11274" max="11274" width="7.875" style="55" customWidth="1"/>
    <col min="11275" max="11276" width="9.125" style="55" bestFit="1" customWidth="1"/>
    <col min="11277" max="11277" width="9.25" style="55" bestFit="1" customWidth="1"/>
    <col min="11278" max="11516" width="9" style="55"/>
    <col min="11517" max="11517" width="3.375" style="55" customWidth="1"/>
    <col min="11518" max="11518" width="7" style="55" customWidth="1"/>
    <col min="11519" max="11519" width="6.125" style="55" customWidth="1"/>
    <col min="11520" max="11529" width="7.5" style="55" customWidth="1"/>
    <col min="11530" max="11530" width="7.875" style="55" customWidth="1"/>
    <col min="11531" max="11532" width="9.125" style="55" bestFit="1" customWidth="1"/>
    <col min="11533" max="11533" width="9.25" style="55" bestFit="1" customWidth="1"/>
    <col min="11534" max="11772" width="9" style="55"/>
    <col min="11773" max="11773" width="3.375" style="55" customWidth="1"/>
    <col min="11774" max="11774" width="7" style="55" customWidth="1"/>
    <col min="11775" max="11775" width="6.125" style="55" customWidth="1"/>
    <col min="11776" max="11785" width="7.5" style="55" customWidth="1"/>
    <col min="11786" max="11786" width="7.875" style="55" customWidth="1"/>
    <col min="11787" max="11788" width="9.125" style="55" bestFit="1" customWidth="1"/>
    <col min="11789" max="11789" width="9.25" style="55" bestFit="1" customWidth="1"/>
    <col min="11790" max="12028" width="9" style="55"/>
    <col min="12029" max="12029" width="3.375" style="55" customWidth="1"/>
    <col min="12030" max="12030" width="7" style="55" customWidth="1"/>
    <col min="12031" max="12031" width="6.125" style="55" customWidth="1"/>
    <col min="12032" max="12041" width="7.5" style="55" customWidth="1"/>
    <col min="12042" max="12042" width="7.875" style="55" customWidth="1"/>
    <col min="12043" max="12044" width="9.125" style="55" bestFit="1" customWidth="1"/>
    <col min="12045" max="12045" width="9.25" style="55" bestFit="1" customWidth="1"/>
    <col min="12046" max="12284" width="9" style="55"/>
    <col min="12285" max="12285" width="3.375" style="55" customWidth="1"/>
    <col min="12286" max="12286" width="7" style="55" customWidth="1"/>
    <col min="12287" max="12287" width="6.125" style="55" customWidth="1"/>
    <col min="12288" max="12297" width="7.5" style="55" customWidth="1"/>
    <col min="12298" max="12298" width="7.875" style="55" customWidth="1"/>
    <col min="12299" max="12300" width="9.125" style="55" bestFit="1" customWidth="1"/>
    <col min="12301" max="12301" width="9.25" style="55" bestFit="1" customWidth="1"/>
    <col min="12302" max="12540" width="9" style="55"/>
    <col min="12541" max="12541" width="3.375" style="55" customWidth="1"/>
    <col min="12542" max="12542" width="7" style="55" customWidth="1"/>
    <col min="12543" max="12543" width="6.125" style="55" customWidth="1"/>
    <col min="12544" max="12553" width="7.5" style="55" customWidth="1"/>
    <col min="12554" max="12554" width="7.875" style="55" customWidth="1"/>
    <col min="12555" max="12556" width="9.125" style="55" bestFit="1" customWidth="1"/>
    <col min="12557" max="12557" width="9.25" style="55" bestFit="1" customWidth="1"/>
    <col min="12558" max="12796" width="9" style="55"/>
    <col min="12797" max="12797" width="3.375" style="55" customWidth="1"/>
    <col min="12798" max="12798" width="7" style="55" customWidth="1"/>
    <col min="12799" max="12799" width="6.125" style="55" customWidth="1"/>
    <col min="12800" max="12809" width="7.5" style="55" customWidth="1"/>
    <col min="12810" max="12810" width="7.875" style="55" customWidth="1"/>
    <col min="12811" max="12812" width="9.125" style="55" bestFit="1" customWidth="1"/>
    <col min="12813" max="12813" width="9.25" style="55" bestFit="1" customWidth="1"/>
    <col min="12814" max="13052" width="9" style="55"/>
    <col min="13053" max="13053" width="3.375" style="55" customWidth="1"/>
    <col min="13054" max="13054" width="7" style="55" customWidth="1"/>
    <col min="13055" max="13055" width="6.125" style="55" customWidth="1"/>
    <col min="13056" max="13065" width="7.5" style="55" customWidth="1"/>
    <col min="13066" max="13066" width="7.875" style="55" customWidth="1"/>
    <col min="13067" max="13068" width="9.125" style="55" bestFit="1" customWidth="1"/>
    <col min="13069" max="13069" width="9.25" style="55" bestFit="1" customWidth="1"/>
    <col min="13070" max="13308" width="9" style="55"/>
    <col min="13309" max="13309" width="3.375" style="55" customWidth="1"/>
    <col min="13310" max="13310" width="7" style="55" customWidth="1"/>
    <col min="13311" max="13311" width="6.125" style="55" customWidth="1"/>
    <col min="13312" max="13321" width="7.5" style="55" customWidth="1"/>
    <col min="13322" max="13322" width="7.875" style="55" customWidth="1"/>
    <col min="13323" max="13324" width="9.125" style="55" bestFit="1" customWidth="1"/>
    <col min="13325" max="13325" width="9.25" style="55" bestFit="1" customWidth="1"/>
    <col min="13326" max="13564" width="9" style="55"/>
    <col min="13565" max="13565" width="3.375" style="55" customWidth="1"/>
    <col min="13566" max="13566" width="7" style="55" customWidth="1"/>
    <col min="13567" max="13567" width="6.125" style="55" customWidth="1"/>
    <col min="13568" max="13577" width="7.5" style="55" customWidth="1"/>
    <col min="13578" max="13578" width="7.875" style="55" customWidth="1"/>
    <col min="13579" max="13580" width="9.125" style="55" bestFit="1" customWidth="1"/>
    <col min="13581" max="13581" width="9.25" style="55" bestFit="1" customWidth="1"/>
    <col min="13582" max="13820" width="9" style="55"/>
    <col min="13821" max="13821" width="3.375" style="55" customWidth="1"/>
    <col min="13822" max="13822" width="7" style="55" customWidth="1"/>
    <col min="13823" max="13823" width="6.125" style="55" customWidth="1"/>
    <col min="13824" max="13833" width="7.5" style="55" customWidth="1"/>
    <col min="13834" max="13834" width="7.875" style="55" customWidth="1"/>
    <col min="13835" max="13836" width="9.125" style="55" bestFit="1" customWidth="1"/>
    <col min="13837" max="13837" width="9.25" style="55" bestFit="1" customWidth="1"/>
    <col min="13838" max="14076" width="9" style="55"/>
    <col min="14077" max="14077" width="3.375" style="55" customWidth="1"/>
    <col min="14078" max="14078" width="7" style="55" customWidth="1"/>
    <col min="14079" max="14079" width="6.125" style="55" customWidth="1"/>
    <col min="14080" max="14089" width="7.5" style="55" customWidth="1"/>
    <col min="14090" max="14090" width="7.875" style="55" customWidth="1"/>
    <col min="14091" max="14092" width="9.125" style="55" bestFit="1" customWidth="1"/>
    <col min="14093" max="14093" width="9.25" style="55" bestFit="1" customWidth="1"/>
    <col min="14094" max="14332" width="9" style="55"/>
    <col min="14333" max="14333" width="3.375" style="55" customWidth="1"/>
    <col min="14334" max="14334" width="7" style="55" customWidth="1"/>
    <col min="14335" max="14335" width="6.125" style="55" customWidth="1"/>
    <col min="14336" max="14345" width="7.5" style="55" customWidth="1"/>
    <col min="14346" max="14346" width="7.875" style="55" customWidth="1"/>
    <col min="14347" max="14348" width="9.125" style="55" bestFit="1" customWidth="1"/>
    <col min="14349" max="14349" width="9.25" style="55" bestFit="1" customWidth="1"/>
    <col min="14350" max="14588" width="9" style="55"/>
    <col min="14589" max="14589" width="3.375" style="55" customWidth="1"/>
    <col min="14590" max="14590" width="7" style="55" customWidth="1"/>
    <col min="14591" max="14591" width="6.125" style="55" customWidth="1"/>
    <col min="14592" max="14601" width="7.5" style="55" customWidth="1"/>
    <col min="14602" max="14602" width="7.875" style="55" customWidth="1"/>
    <col min="14603" max="14604" width="9.125" style="55" bestFit="1" customWidth="1"/>
    <col min="14605" max="14605" width="9.25" style="55" bestFit="1" customWidth="1"/>
    <col min="14606" max="14844" width="9" style="55"/>
    <col min="14845" max="14845" width="3.375" style="55" customWidth="1"/>
    <col min="14846" max="14846" width="7" style="55" customWidth="1"/>
    <col min="14847" max="14847" width="6.125" style="55" customWidth="1"/>
    <col min="14848" max="14857" width="7.5" style="55" customWidth="1"/>
    <col min="14858" max="14858" width="7.875" style="55" customWidth="1"/>
    <col min="14859" max="14860" width="9.125" style="55" bestFit="1" customWidth="1"/>
    <col min="14861" max="14861" width="9.25" style="55" bestFit="1" customWidth="1"/>
    <col min="14862" max="15100" width="9" style="55"/>
    <col min="15101" max="15101" width="3.375" style="55" customWidth="1"/>
    <col min="15102" max="15102" width="7" style="55" customWidth="1"/>
    <col min="15103" max="15103" width="6.125" style="55" customWidth="1"/>
    <col min="15104" max="15113" width="7.5" style="55" customWidth="1"/>
    <col min="15114" max="15114" width="7.875" style="55" customWidth="1"/>
    <col min="15115" max="15116" width="9.125" style="55" bestFit="1" customWidth="1"/>
    <col min="15117" max="15117" width="9.25" style="55" bestFit="1" customWidth="1"/>
    <col min="15118" max="15356" width="9" style="55"/>
    <col min="15357" max="15357" width="3.375" style="55" customWidth="1"/>
    <col min="15358" max="15358" width="7" style="55" customWidth="1"/>
    <col min="15359" max="15359" width="6.125" style="55" customWidth="1"/>
    <col min="15360" max="15369" width="7.5" style="55" customWidth="1"/>
    <col min="15370" max="15370" width="7.875" style="55" customWidth="1"/>
    <col min="15371" max="15372" width="9.125" style="55" bestFit="1" customWidth="1"/>
    <col min="15373" max="15373" width="9.25" style="55" bestFit="1" customWidth="1"/>
    <col min="15374" max="15612" width="9" style="55"/>
    <col min="15613" max="15613" width="3.375" style="55" customWidth="1"/>
    <col min="15614" max="15614" width="7" style="55" customWidth="1"/>
    <col min="15615" max="15615" width="6.125" style="55" customWidth="1"/>
    <col min="15616" max="15625" width="7.5" style="55" customWidth="1"/>
    <col min="15626" max="15626" width="7.875" style="55" customWidth="1"/>
    <col min="15627" max="15628" width="9.125" style="55" bestFit="1" customWidth="1"/>
    <col min="15629" max="15629" width="9.25" style="55" bestFit="1" customWidth="1"/>
    <col min="15630" max="15868" width="9" style="55"/>
    <col min="15869" max="15869" width="3.375" style="55" customWidth="1"/>
    <col min="15870" max="15870" width="7" style="55" customWidth="1"/>
    <col min="15871" max="15871" width="6.125" style="55" customWidth="1"/>
    <col min="15872" max="15881" width="7.5" style="55" customWidth="1"/>
    <col min="15882" max="15882" width="7.875" style="55" customWidth="1"/>
    <col min="15883" max="15884" width="9.125" style="55" bestFit="1" customWidth="1"/>
    <col min="15885" max="15885" width="9.25" style="55" bestFit="1" customWidth="1"/>
    <col min="15886" max="16124" width="9" style="55"/>
    <col min="16125" max="16125" width="3.375" style="55" customWidth="1"/>
    <col min="16126" max="16126" width="7" style="55" customWidth="1"/>
    <col min="16127" max="16127" width="6.125" style="55" customWidth="1"/>
    <col min="16128" max="16137" width="7.5" style="55" customWidth="1"/>
    <col min="16138" max="16138" width="7.875" style="55" customWidth="1"/>
    <col min="16139"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27.75" customHeight="1" thickBot="1">
      <c r="A2" s="1" t="s">
        <v>60</v>
      </c>
      <c r="L2" s="1682"/>
      <c r="M2" s="1682"/>
    </row>
    <row r="3" spans="1:13" ht="14.25" customHeight="1">
      <c r="A3" s="56"/>
      <c r="B3" s="1710" t="s">
        <v>1</v>
      </c>
      <c r="C3" s="1711"/>
      <c r="D3" s="1685" t="s">
        <v>2</v>
      </c>
      <c r="E3" s="57"/>
      <c r="F3" s="1688" t="s">
        <v>3</v>
      </c>
      <c r="G3" s="1691" t="s">
        <v>42</v>
      </c>
      <c r="H3" s="127"/>
      <c r="I3" s="1688" t="s">
        <v>5</v>
      </c>
      <c r="J3" s="1688" t="s">
        <v>6</v>
      </c>
      <c r="K3" s="1688" t="s">
        <v>7</v>
      </c>
      <c r="L3" s="1688" t="s">
        <v>8</v>
      </c>
      <c r="M3" s="1692" t="s">
        <v>9</v>
      </c>
    </row>
    <row r="4" spans="1:13" ht="14.25" customHeight="1">
      <c r="A4" s="58"/>
      <c r="B4" s="59"/>
      <c r="C4" s="60"/>
      <c r="D4" s="1686"/>
      <c r="E4" s="128" t="s">
        <v>10</v>
      </c>
      <c r="F4" s="1689"/>
      <c r="G4" s="1689"/>
      <c r="H4" s="129" t="s">
        <v>11</v>
      </c>
      <c r="I4" s="1689"/>
      <c r="J4" s="1689"/>
      <c r="K4" s="1689"/>
      <c r="L4" s="1689"/>
      <c r="M4" s="1693"/>
    </row>
    <row r="5" spans="1:13" ht="14.25" customHeight="1">
      <c r="A5" s="1712" t="s">
        <v>14</v>
      </c>
      <c r="B5" s="1713"/>
      <c r="C5" s="60"/>
      <c r="D5" s="1686"/>
      <c r="E5" s="130" t="s">
        <v>12</v>
      </c>
      <c r="F5" s="1689"/>
      <c r="G5" s="1689"/>
      <c r="H5" s="129" t="s">
        <v>43</v>
      </c>
      <c r="I5" s="1689"/>
      <c r="J5" s="1689"/>
      <c r="K5" s="1689"/>
      <c r="L5" s="1689"/>
      <c r="M5" s="1693"/>
    </row>
    <row r="6" spans="1:13" ht="14.25" customHeight="1" thickBot="1">
      <c r="A6" s="1714"/>
      <c r="B6" s="1715"/>
      <c r="C6" s="65"/>
      <c r="D6" s="1687"/>
      <c r="E6" s="131" t="s">
        <v>15</v>
      </c>
      <c r="F6" s="1690"/>
      <c r="G6" s="1690"/>
      <c r="H6" s="132"/>
      <c r="I6" s="1690"/>
      <c r="J6" s="1690"/>
      <c r="K6" s="1690"/>
      <c r="L6" s="1690"/>
      <c r="M6" s="1694"/>
    </row>
    <row r="7" spans="1:13" ht="14.25" customHeight="1">
      <c r="A7" s="1695" t="s">
        <v>44</v>
      </c>
      <c r="B7" s="1716" t="s">
        <v>45</v>
      </c>
      <c r="C7" s="1707"/>
      <c r="D7" s="67">
        <v>691</v>
      </c>
      <c r="E7" s="68">
        <v>-0.3</v>
      </c>
      <c r="F7" s="80">
        <v>323.41666666666669</v>
      </c>
      <c r="G7" s="80">
        <v>75.75</v>
      </c>
      <c r="H7" s="45">
        <v>24.25</v>
      </c>
      <c r="I7" s="80">
        <v>85.166666666666671</v>
      </c>
      <c r="J7" s="80">
        <v>46.333333333333336</v>
      </c>
      <c r="K7" s="80">
        <v>54.166666666666664</v>
      </c>
      <c r="L7" s="80">
        <v>42.75</v>
      </c>
      <c r="M7" s="81">
        <v>63.833333333333336</v>
      </c>
    </row>
    <row r="8" spans="1:13" ht="14.25" customHeight="1">
      <c r="A8" s="1695"/>
      <c r="B8" s="1717" t="s">
        <v>46</v>
      </c>
      <c r="C8" s="1718"/>
      <c r="D8" s="67">
        <v>643</v>
      </c>
      <c r="E8" s="68">
        <v>-6.9</v>
      </c>
      <c r="F8" s="69">
        <v>307</v>
      </c>
      <c r="G8" s="69">
        <v>77</v>
      </c>
      <c r="H8" s="23">
        <v>27</v>
      </c>
      <c r="I8" s="69">
        <v>79</v>
      </c>
      <c r="J8" s="69">
        <v>35</v>
      </c>
      <c r="K8" s="69">
        <v>43</v>
      </c>
      <c r="L8" s="69">
        <v>40</v>
      </c>
      <c r="M8" s="70">
        <v>64</v>
      </c>
    </row>
    <row r="9" spans="1:13" ht="14.25" customHeight="1">
      <c r="A9" s="1695"/>
      <c r="B9" s="1717" t="s">
        <v>47</v>
      </c>
      <c r="C9" s="1718"/>
      <c r="D9" s="67">
        <v>613</v>
      </c>
      <c r="E9" s="68">
        <v>-4.7</v>
      </c>
      <c r="F9" s="69">
        <v>305</v>
      </c>
      <c r="G9" s="69">
        <v>65</v>
      </c>
      <c r="H9" s="25">
        <v>17</v>
      </c>
      <c r="I9" s="69">
        <v>70</v>
      </c>
      <c r="J9" s="69">
        <v>39</v>
      </c>
      <c r="K9" s="69">
        <v>36</v>
      </c>
      <c r="L9" s="69">
        <v>43</v>
      </c>
      <c r="M9" s="70">
        <v>54</v>
      </c>
    </row>
    <row r="10" spans="1:13" ht="14.25" customHeight="1">
      <c r="A10" s="1695"/>
      <c r="B10" s="1719" t="s">
        <v>48</v>
      </c>
      <c r="C10" s="1720"/>
      <c r="D10" s="67">
        <v>625</v>
      </c>
      <c r="E10" s="68">
        <v>2</v>
      </c>
      <c r="F10" s="69">
        <v>311</v>
      </c>
      <c r="G10" s="69">
        <v>62</v>
      </c>
      <c r="H10" s="25">
        <v>18</v>
      </c>
      <c r="I10" s="69">
        <v>79</v>
      </c>
      <c r="J10" s="69">
        <v>36</v>
      </c>
      <c r="K10" s="69">
        <v>35</v>
      </c>
      <c r="L10" s="69">
        <v>48</v>
      </c>
      <c r="M10" s="70">
        <v>55</v>
      </c>
    </row>
    <row r="11" spans="1:13" ht="14.25" customHeight="1">
      <c r="A11" s="1695"/>
      <c r="B11" s="1717" t="s">
        <v>49</v>
      </c>
      <c r="C11" s="1718"/>
      <c r="D11" s="71">
        <f>ROUND(SUM(D12:D23)/12,0)</f>
        <v>734</v>
      </c>
      <c r="E11" s="146">
        <f>ROUND((D11/D10-1)*100,1)</f>
        <v>17.399999999999999</v>
      </c>
      <c r="F11" s="73">
        <f>SUM(F12:F23)/12</f>
        <v>382.33333333333331</v>
      </c>
      <c r="G11" s="73">
        <f t="shared" ref="G11:M11" si="0">SUM(G12:G23)/12</f>
        <v>67.083333333333329</v>
      </c>
      <c r="H11" s="30">
        <f t="shared" si="0"/>
        <v>16.583333333333332</v>
      </c>
      <c r="I11" s="73">
        <f t="shared" si="0"/>
        <v>100.08333333333333</v>
      </c>
      <c r="J11" s="73">
        <f t="shared" si="0"/>
        <v>33.583333333333336</v>
      </c>
      <c r="K11" s="73">
        <f t="shared" si="0"/>
        <v>40.75</v>
      </c>
      <c r="L11" s="73">
        <f t="shared" si="0"/>
        <v>49.833333333333336</v>
      </c>
      <c r="M11" s="74">
        <f t="shared" si="0"/>
        <v>60.583333333333336</v>
      </c>
    </row>
    <row r="12" spans="1:13" ht="14.25" customHeight="1">
      <c r="A12" s="1695"/>
      <c r="B12" s="59" t="s">
        <v>19</v>
      </c>
      <c r="C12" s="75" t="s">
        <v>20</v>
      </c>
      <c r="D12" s="50">
        <f>SUM(F12:G12,I12:M12)</f>
        <v>703</v>
      </c>
      <c r="E12" s="47">
        <v>9.3312597200622083</v>
      </c>
      <c r="F12" s="49">
        <v>349</v>
      </c>
      <c r="G12" s="49">
        <v>67</v>
      </c>
      <c r="H12" s="46">
        <v>16</v>
      </c>
      <c r="I12" s="49">
        <v>90</v>
      </c>
      <c r="J12" s="49">
        <v>32</v>
      </c>
      <c r="K12" s="49">
        <v>33</v>
      </c>
      <c r="L12" s="49">
        <v>57</v>
      </c>
      <c r="M12" s="76">
        <v>75</v>
      </c>
    </row>
    <row r="13" spans="1:13" ht="14.25" customHeight="1">
      <c r="A13" s="1695"/>
      <c r="B13" s="59"/>
      <c r="C13" s="75" t="s">
        <v>21</v>
      </c>
      <c r="D13" s="50">
        <f>SUM(F13:G13,I13:M13)</f>
        <v>695</v>
      </c>
      <c r="E13" s="47">
        <v>7.9192546583850927</v>
      </c>
      <c r="F13" s="49">
        <v>336</v>
      </c>
      <c r="G13" s="49">
        <v>72</v>
      </c>
      <c r="H13" s="46">
        <v>17</v>
      </c>
      <c r="I13" s="49">
        <v>93</v>
      </c>
      <c r="J13" s="49">
        <v>32</v>
      </c>
      <c r="K13" s="49">
        <v>42</v>
      </c>
      <c r="L13" s="49">
        <v>53</v>
      </c>
      <c r="M13" s="76">
        <v>67</v>
      </c>
    </row>
    <row r="14" spans="1:13" ht="14.25" customHeight="1">
      <c r="A14" s="1695"/>
      <c r="B14" s="59"/>
      <c r="C14" s="75" t="s">
        <v>22</v>
      </c>
      <c r="D14" s="50">
        <f>SUM(F14:G14,I14:M14)</f>
        <v>706</v>
      </c>
      <c r="E14" s="47">
        <v>12.063492063492063</v>
      </c>
      <c r="F14" s="49">
        <v>354</v>
      </c>
      <c r="G14" s="49">
        <v>63</v>
      </c>
      <c r="H14" s="46">
        <v>15</v>
      </c>
      <c r="I14" s="49">
        <v>99</v>
      </c>
      <c r="J14" s="49">
        <v>29</v>
      </c>
      <c r="K14" s="49">
        <v>45</v>
      </c>
      <c r="L14" s="49">
        <v>53</v>
      </c>
      <c r="M14" s="76">
        <v>63</v>
      </c>
    </row>
    <row r="15" spans="1:13" ht="14.25" customHeight="1">
      <c r="A15" s="1695"/>
      <c r="B15" s="59"/>
      <c r="C15" s="75" t="s">
        <v>23</v>
      </c>
      <c r="D15" s="50">
        <f>SUM(F15:G15,I15:M15)</f>
        <v>738</v>
      </c>
      <c r="E15" s="47">
        <v>14.774494556765164</v>
      </c>
      <c r="F15" s="49">
        <v>374</v>
      </c>
      <c r="G15" s="49">
        <v>66</v>
      </c>
      <c r="H15" s="46">
        <v>15</v>
      </c>
      <c r="I15" s="49">
        <v>96</v>
      </c>
      <c r="J15" s="49">
        <v>35</v>
      </c>
      <c r="K15" s="49">
        <v>47</v>
      </c>
      <c r="L15" s="49">
        <v>57</v>
      </c>
      <c r="M15" s="76">
        <v>63</v>
      </c>
    </row>
    <row r="16" spans="1:13" ht="14.25" customHeight="1">
      <c r="A16" s="1695"/>
      <c r="B16" s="59"/>
      <c r="C16" s="75" t="s">
        <v>24</v>
      </c>
      <c r="D16" s="50">
        <f>SUM(F16:G16,I16:M16)</f>
        <v>755</v>
      </c>
      <c r="E16" s="47">
        <v>22.76422764227642</v>
      </c>
      <c r="F16" s="49">
        <v>380</v>
      </c>
      <c r="G16" s="49">
        <v>68</v>
      </c>
      <c r="H16" s="46">
        <v>17</v>
      </c>
      <c r="I16" s="49">
        <v>108</v>
      </c>
      <c r="J16" s="49">
        <v>34</v>
      </c>
      <c r="K16" s="49">
        <v>46</v>
      </c>
      <c r="L16" s="49">
        <v>56</v>
      </c>
      <c r="M16" s="76">
        <v>63</v>
      </c>
    </row>
    <row r="17" spans="1:13" ht="14.25" customHeight="1">
      <c r="A17" s="1695"/>
      <c r="B17" s="59"/>
      <c r="C17" s="75" t="s">
        <v>25</v>
      </c>
      <c r="D17" s="50">
        <f t="shared" ref="D17:D23" si="1">SUM(F17:G17,I17:M17)</f>
        <v>783</v>
      </c>
      <c r="E17" s="47">
        <v>25.079872204472842</v>
      </c>
      <c r="F17" s="49">
        <v>400</v>
      </c>
      <c r="G17" s="49">
        <v>67</v>
      </c>
      <c r="H17" s="46">
        <v>18</v>
      </c>
      <c r="I17" s="49">
        <v>109</v>
      </c>
      <c r="J17" s="49">
        <v>36</v>
      </c>
      <c r="K17" s="49">
        <v>51</v>
      </c>
      <c r="L17" s="49">
        <v>52</v>
      </c>
      <c r="M17" s="76">
        <v>68</v>
      </c>
    </row>
    <row r="18" spans="1:13" ht="14.25" customHeight="1">
      <c r="A18" s="1695"/>
      <c r="B18" s="59"/>
      <c r="C18" s="75" t="s">
        <v>26</v>
      </c>
      <c r="D18" s="50">
        <f t="shared" si="1"/>
        <v>781</v>
      </c>
      <c r="E18" s="47">
        <v>26.580226904376016</v>
      </c>
      <c r="F18" s="49">
        <v>412</v>
      </c>
      <c r="G18" s="49">
        <v>69</v>
      </c>
      <c r="H18" s="46">
        <v>16</v>
      </c>
      <c r="I18" s="49">
        <v>98</v>
      </c>
      <c r="J18" s="49">
        <v>36</v>
      </c>
      <c r="K18" s="49">
        <v>45</v>
      </c>
      <c r="L18" s="49">
        <v>52</v>
      </c>
      <c r="M18" s="76">
        <v>69</v>
      </c>
    </row>
    <row r="19" spans="1:13" ht="14.25" customHeight="1">
      <c r="A19" s="1695"/>
      <c r="B19" s="59"/>
      <c r="C19" s="75" t="s">
        <v>27</v>
      </c>
      <c r="D19" s="50">
        <f t="shared" si="1"/>
        <v>763</v>
      </c>
      <c r="E19" s="47">
        <v>31.325301204819279</v>
      </c>
      <c r="F19" s="49">
        <v>414</v>
      </c>
      <c r="G19" s="49">
        <v>75</v>
      </c>
      <c r="H19" s="46">
        <v>19</v>
      </c>
      <c r="I19" s="49">
        <v>96</v>
      </c>
      <c r="J19" s="49">
        <v>37</v>
      </c>
      <c r="K19" s="49">
        <v>38</v>
      </c>
      <c r="L19" s="49">
        <v>45</v>
      </c>
      <c r="M19" s="76">
        <v>58</v>
      </c>
    </row>
    <row r="20" spans="1:13" ht="14.25" customHeight="1">
      <c r="A20" s="1695"/>
      <c r="B20" s="59"/>
      <c r="C20" s="75" t="s">
        <v>28</v>
      </c>
      <c r="D20" s="50">
        <f t="shared" si="1"/>
        <v>715</v>
      </c>
      <c r="E20" s="47">
        <v>24.347826086956523</v>
      </c>
      <c r="F20" s="49">
        <v>390</v>
      </c>
      <c r="G20" s="49">
        <v>70</v>
      </c>
      <c r="H20" s="46">
        <v>17</v>
      </c>
      <c r="I20" s="49">
        <v>100</v>
      </c>
      <c r="J20" s="49">
        <v>33</v>
      </c>
      <c r="K20" s="49">
        <v>31</v>
      </c>
      <c r="L20" s="49">
        <v>45</v>
      </c>
      <c r="M20" s="76">
        <v>46</v>
      </c>
    </row>
    <row r="21" spans="1:13" ht="14.25" customHeight="1">
      <c r="A21" s="1695"/>
      <c r="B21" s="59" t="s">
        <v>29</v>
      </c>
      <c r="C21" s="75" t="s">
        <v>30</v>
      </c>
      <c r="D21" s="50">
        <f t="shared" si="1"/>
        <v>708</v>
      </c>
      <c r="E21" s="47">
        <v>13.643659711075443</v>
      </c>
      <c r="F21" s="49">
        <v>389</v>
      </c>
      <c r="G21" s="49">
        <v>63</v>
      </c>
      <c r="H21" s="46">
        <v>17</v>
      </c>
      <c r="I21" s="49">
        <v>102</v>
      </c>
      <c r="J21" s="49">
        <v>32</v>
      </c>
      <c r="K21" s="49">
        <v>35</v>
      </c>
      <c r="L21" s="49">
        <v>39</v>
      </c>
      <c r="M21" s="76">
        <v>48</v>
      </c>
    </row>
    <row r="22" spans="1:13" ht="14.25" customHeight="1">
      <c r="A22" s="1695"/>
      <c r="B22" s="59"/>
      <c r="C22" s="75" t="s">
        <v>31</v>
      </c>
      <c r="D22" s="50">
        <f t="shared" si="1"/>
        <v>722</v>
      </c>
      <c r="E22" s="47">
        <v>11.76470588235294</v>
      </c>
      <c r="F22" s="49">
        <v>387</v>
      </c>
      <c r="G22" s="49">
        <v>59</v>
      </c>
      <c r="H22" s="46">
        <v>17</v>
      </c>
      <c r="I22" s="49">
        <v>108</v>
      </c>
      <c r="J22" s="49">
        <v>33</v>
      </c>
      <c r="K22" s="49">
        <v>38</v>
      </c>
      <c r="L22" s="49">
        <v>44</v>
      </c>
      <c r="M22" s="76">
        <v>53</v>
      </c>
    </row>
    <row r="23" spans="1:13" ht="14.25" customHeight="1" thickBot="1">
      <c r="A23" s="1696"/>
      <c r="B23" s="64"/>
      <c r="C23" s="75" t="s">
        <v>32</v>
      </c>
      <c r="D23" s="51">
        <f t="shared" si="1"/>
        <v>742</v>
      </c>
      <c r="E23" s="78">
        <v>12.93759512937595</v>
      </c>
      <c r="F23" s="52">
        <v>403</v>
      </c>
      <c r="G23" s="52">
        <v>66</v>
      </c>
      <c r="H23" s="48">
        <v>15</v>
      </c>
      <c r="I23" s="52">
        <v>102</v>
      </c>
      <c r="J23" s="52">
        <v>34</v>
      </c>
      <c r="K23" s="52">
        <v>38</v>
      </c>
      <c r="L23" s="52">
        <v>45</v>
      </c>
      <c r="M23" s="79">
        <v>54</v>
      </c>
    </row>
    <row r="24" spans="1:13" ht="14.25" customHeight="1">
      <c r="A24" s="1703" t="s">
        <v>50</v>
      </c>
      <c r="B24" s="1716" t="s">
        <v>45</v>
      </c>
      <c r="C24" s="1707"/>
      <c r="D24" s="67">
        <v>523.91666666666663</v>
      </c>
      <c r="E24" s="68">
        <v>-4.5689131754705601</v>
      </c>
      <c r="F24" s="149">
        <v>241</v>
      </c>
      <c r="G24" s="149">
        <v>56.833333333333336</v>
      </c>
      <c r="H24" s="136">
        <v>19.166666666666668</v>
      </c>
      <c r="I24" s="149">
        <v>60.166666666666664</v>
      </c>
      <c r="J24" s="149">
        <v>40.166666666666664</v>
      </c>
      <c r="K24" s="149">
        <v>46.333333333333336</v>
      </c>
      <c r="L24" s="149">
        <v>33.25</v>
      </c>
      <c r="M24" s="150">
        <v>46.166666666666664</v>
      </c>
    </row>
    <row r="25" spans="1:13" ht="14.25" customHeight="1">
      <c r="A25" s="1695"/>
      <c r="B25" s="1717" t="s">
        <v>46</v>
      </c>
      <c r="C25" s="1718"/>
      <c r="D25" s="67">
        <v>502</v>
      </c>
      <c r="E25" s="68">
        <v>-4.2</v>
      </c>
      <c r="F25" s="69">
        <v>240.16666666666666</v>
      </c>
      <c r="G25" s="69">
        <v>58.583333333333336</v>
      </c>
      <c r="H25" s="23">
        <v>22.75</v>
      </c>
      <c r="I25" s="69">
        <v>59.25</v>
      </c>
      <c r="J25" s="69">
        <v>27.333333333333332</v>
      </c>
      <c r="K25" s="69">
        <v>36.416666666666664</v>
      </c>
      <c r="L25" s="69">
        <v>32.333333333333336</v>
      </c>
      <c r="M25" s="70">
        <v>48.166666666666664</v>
      </c>
    </row>
    <row r="26" spans="1:13" ht="14.25" customHeight="1">
      <c r="A26" s="1695"/>
      <c r="B26" s="1717" t="s">
        <v>47</v>
      </c>
      <c r="C26" s="1718"/>
      <c r="D26" s="67">
        <v>470</v>
      </c>
      <c r="E26" s="68">
        <v>-6.4</v>
      </c>
      <c r="F26" s="69">
        <v>228.66666666666666</v>
      </c>
      <c r="G26" s="69">
        <v>50</v>
      </c>
      <c r="H26" s="25">
        <v>12.083333333333334</v>
      </c>
      <c r="I26" s="69">
        <v>53.25</v>
      </c>
      <c r="J26" s="69">
        <v>28.833333333333332</v>
      </c>
      <c r="K26" s="69">
        <v>28.166666666666668</v>
      </c>
      <c r="L26" s="69">
        <v>36.833333333333336</v>
      </c>
      <c r="M26" s="70">
        <v>44.666666666666664</v>
      </c>
    </row>
    <row r="27" spans="1:13" ht="14.25" customHeight="1">
      <c r="A27" s="1695"/>
      <c r="B27" s="1719" t="s">
        <v>48</v>
      </c>
      <c r="C27" s="1720"/>
      <c r="D27" s="67">
        <v>469</v>
      </c>
      <c r="E27" s="68">
        <v>-0.2</v>
      </c>
      <c r="F27" s="69">
        <v>224.5</v>
      </c>
      <c r="G27" s="69">
        <v>43</v>
      </c>
      <c r="H27" s="25">
        <v>11.583333333333334</v>
      </c>
      <c r="I27" s="69">
        <v>62</v>
      </c>
      <c r="J27" s="69">
        <v>26.75</v>
      </c>
      <c r="K27" s="69">
        <v>27.666666666666668</v>
      </c>
      <c r="L27" s="69">
        <v>39</v>
      </c>
      <c r="M27" s="70">
        <v>45.833333333333336</v>
      </c>
    </row>
    <row r="28" spans="1:13" ht="14.25" customHeight="1">
      <c r="A28" s="1695"/>
      <c r="B28" s="1717" t="s">
        <v>49</v>
      </c>
      <c r="C28" s="1718"/>
      <c r="D28" s="71">
        <f>ROUND(SUM(F28:G28,I28:M28),0)</f>
        <v>552</v>
      </c>
      <c r="E28" s="146">
        <f>ROUND((D28/D27-1)*100,1)</f>
        <v>17.7</v>
      </c>
      <c r="F28" s="73">
        <f>SUM(F29:F40)/12</f>
        <v>280.5</v>
      </c>
      <c r="G28" s="73">
        <f t="shared" ref="G28:M28" si="2">SUM(G29:G40)/12</f>
        <v>52.5</v>
      </c>
      <c r="H28" s="30">
        <f t="shared" si="2"/>
        <v>12.5</v>
      </c>
      <c r="I28" s="73">
        <f t="shared" si="2"/>
        <v>69.333333333333329</v>
      </c>
      <c r="J28" s="73">
        <f t="shared" si="2"/>
        <v>27</v>
      </c>
      <c r="K28" s="73">
        <f t="shared" si="2"/>
        <v>32.75</v>
      </c>
      <c r="L28" s="73">
        <f t="shared" si="2"/>
        <v>39.833333333333336</v>
      </c>
      <c r="M28" s="74">
        <f t="shared" si="2"/>
        <v>50</v>
      </c>
    </row>
    <row r="29" spans="1:13" ht="14.25" customHeight="1">
      <c r="A29" s="1695"/>
      <c r="B29" s="59" t="s">
        <v>19</v>
      </c>
      <c r="C29" s="75" t="s">
        <v>20</v>
      </c>
      <c r="D29" s="50">
        <f>SUM(F29:G29,I29:M29)</f>
        <v>536</v>
      </c>
      <c r="E29" s="47">
        <v>8.9430894308943092</v>
      </c>
      <c r="F29" s="49">
        <v>260</v>
      </c>
      <c r="G29" s="49">
        <v>51</v>
      </c>
      <c r="H29" s="46">
        <v>10</v>
      </c>
      <c r="I29" s="49">
        <v>60</v>
      </c>
      <c r="J29" s="49">
        <v>25</v>
      </c>
      <c r="K29" s="49">
        <v>27</v>
      </c>
      <c r="L29" s="49">
        <v>48</v>
      </c>
      <c r="M29" s="76">
        <v>65</v>
      </c>
    </row>
    <row r="30" spans="1:13" ht="14.25" customHeight="1">
      <c r="A30" s="1695"/>
      <c r="B30" s="59"/>
      <c r="C30" s="75" t="s">
        <v>21</v>
      </c>
      <c r="D30" s="50">
        <f>SUM(F30:G30,I30:M30)</f>
        <v>532</v>
      </c>
      <c r="E30" s="47">
        <v>9.9173553719008272</v>
      </c>
      <c r="F30" s="49">
        <v>244</v>
      </c>
      <c r="G30" s="49">
        <v>56</v>
      </c>
      <c r="H30" s="46">
        <v>12</v>
      </c>
      <c r="I30" s="49">
        <v>64</v>
      </c>
      <c r="J30" s="49">
        <v>26</v>
      </c>
      <c r="K30" s="49">
        <v>35</v>
      </c>
      <c r="L30" s="49">
        <v>46</v>
      </c>
      <c r="M30" s="76">
        <v>61</v>
      </c>
    </row>
    <row r="31" spans="1:13" ht="14.25" customHeight="1">
      <c r="A31" s="1695"/>
      <c r="B31" s="59"/>
      <c r="C31" s="75" t="s">
        <v>22</v>
      </c>
      <c r="D31" s="50">
        <f t="shared" ref="D31:D39" si="3">SUM(F31:G31,I31:M31)</f>
        <v>537</v>
      </c>
      <c r="E31" s="47">
        <v>11.642411642411643</v>
      </c>
      <c r="F31" s="49">
        <v>256</v>
      </c>
      <c r="G31" s="49">
        <v>49</v>
      </c>
      <c r="H31" s="46">
        <v>10</v>
      </c>
      <c r="I31" s="49">
        <v>70</v>
      </c>
      <c r="J31" s="49">
        <v>23</v>
      </c>
      <c r="K31" s="49">
        <v>38</v>
      </c>
      <c r="L31" s="49">
        <v>45</v>
      </c>
      <c r="M31" s="76">
        <v>56</v>
      </c>
    </row>
    <row r="32" spans="1:13" ht="14.25" customHeight="1">
      <c r="A32" s="1695"/>
      <c r="B32" s="59"/>
      <c r="C32" s="75" t="s">
        <v>23</v>
      </c>
      <c r="D32" s="50">
        <f t="shared" si="3"/>
        <v>563</v>
      </c>
      <c r="E32" s="47">
        <v>14.897959183673471</v>
      </c>
      <c r="F32" s="49">
        <v>274</v>
      </c>
      <c r="G32" s="49">
        <v>55</v>
      </c>
      <c r="H32" s="46">
        <v>12</v>
      </c>
      <c r="I32" s="49">
        <v>66</v>
      </c>
      <c r="J32" s="49">
        <v>28</v>
      </c>
      <c r="K32" s="49">
        <v>40</v>
      </c>
      <c r="L32" s="49">
        <v>45</v>
      </c>
      <c r="M32" s="76">
        <v>55</v>
      </c>
    </row>
    <row r="33" spans="1:13" ht="14.25" customHeight="1">
      <c r="A33" s="1695"/>
      <c r="B33" s="59"/>
      <c r="C33" s="75" t="s">
        <v>24</v>
      </c>
      <c r="D33" s="50">
        <f t="shared" si="3"/>
        <v>580</v>
      </c>
      <c r="E33" s="47">
        <v>25.541125541125542</v>
      </c>
      <c r="F33" s="49">
        <v>286</v>
      </c>
      <c r="G33" s="49">
        <v>56</v>
      </c>
      <c r="H33" s="46">
        <v>14</v>
      </c>
      <c r="I33" s="49">
        <v>78</v>
      </c>
      <c r="J33" s="49">
        <v>26</v>
      </c>
      <c r="K33" s="49">
        <v>38</v>
      </c>
      <c r="L33" s="49">
        <v>45</v>
      </c>
      <c r="M33" s="76">
        <v>51</v>
      </c>
    </row>
    <row r="34" spans="1:13" ht="14.25" customHeight="1">
      <c r="A34" s="1695"/>
      <c r="B34" s="59"/>
      <c r="C34" s="75" t="s">
        <v>25</v>
      </c>
      <c r="D34" s="50">
        <f t="shared" si="3"/>
        <v>595</v>
      </c>
      <c r="E34" s="47">
        <v>29.912663755458514</v>
      </c>
      <c r="F34" s="49">
        <v>302</v>
      </c>
      <c r="G34" s="49">
        <v>51</v>
      </c>
      <c r="H34" s="46">
        <v>14</v>
      </c>
      <c r="I34" s="49">
        <v>75</v>
      </c>
      <c r="J34" s="49">
        <v>28</v>
      </c>
      <c r="K34" s="49">
        <v>39</v>
      </c>
      <c r="L34" s="49">
        <v>42</v>
      </c>
      <c r="M34" s="76">
        <v>58</v>
      </c>
    </row>
    <row r="35" spans="1:13" ht="14.25" customHeight="1">
      <c r="A35" s="1695"/>
      <c r="B35" s="59"/>
      <c r="C35" s="75" t="s">
        <v>26</v>
      </c>
      <c r="D35" s="50">
        <f t="shared" si="3"/>
        <v>581</v>
      </c>
      <c r="E35" s="47">
        <v>29.398663697104677</v>
      </c>
      <c r="F35" s="49">
        <v>309</v>
      </c>
      <c r="G35" s="49">
        <v>50</v>
      </c>
      <c r="H35" s="46">
        <v>12</v>
      </c>
      <c r="I35" s="49">
        <v>68</v>
      </c>
      <c r="J35" s="49">
        <v>28</v>
      </c>
      <c r="K35" s="49">
        <v>32</v>
      </c>
      <c r="L35" s="49">
        <v>42</v>
      </c>
      <c r="M35" s="76">
        <v>52</v>
      </c>
    </row>
    <row r="36" spans="1:13" ht="14.25" customHeight="1">
      <c r="A36" s="1695"/>
      <c r="B36" s="59"/>
      <c r="C36" s="75" t="s">
        <v>27</v>
      </c>
      <c r="D36" s="50">
        <f t="shared" si="3"/>
        <v>575</v>
      </c>
      <c r="E36" s="47">
        <v>38.221153846153847</v>
      </c>
      <c r="F36" s="49">
        <v>312</v>
      </c>
      <c r="G36" s="49">
        <v>59</v>
      </c>
      <c r="H36" s="46">
        <v>15</v>
      </c>
      <c r="I36" s="49">
        <v>68</v>
      </c>
      <c r="J36" s="49">
        <v>29</v>
      </c>
      <c r="K36" s="49">
        <v>26</v>
      </c>
      <c r="L36" s="49">
        <v>37</v>
      </c>
      <c r="M36" s="76">
        <v>44</v>
      </c>
    </row>
    <row r="37" spans="1:13" ht="14.25" customHeight="1">
      <c r="A37" s="1695"/>
      <c r="B37" s="59"/>
      <c r="C37" s="75" t="s">
        <v>28</v>
      </c>
      <c r="D37" s="50">
        <f t="shared" si="3"/>
        <v>541</v>
      </c>
      <c r="E37" s="47">
        <v>28.809523809523807</v>
      </c>
      <c r="F37" s="49">
        <v>296</v>
      </c>
      <c r="G37" s="49">
        <v>56</v>
      </c>
      <c r="H37" s="46">
        <v>14</v>
      </c>
      <c r="I37" s="49">
        <v>68</v>
      </c>
      <c r="J37" s="49">
        <v>26</v>
      </c>
      <c r="K37" s="49">
        <v>24</v>
      </c>
      <c r="L37" s="49">
        <v>37</v>
      </c>
      <c r="M37" s="76">
        <v>34</v>
      </c>
    </row>
    <row r="38" spans="1:13" ht="14.25" customHeight="1">
      <c r="A38" s="1695"/>
      <c r="B38" s="59" t="s">
        <v>29</v>
      </c>
      <c r="C38" s="75" t="s">
        <v>30</v>
      </c>
      <c r="D38" s="50">
        <f t="shared" si="3"/>
        <v>533</v>
      </c>
      <c r="E38" s="47">
        <v>12.447257383966246</v>
      </c>
      <c r="F38" s="49">
        <v>286</v>
      </c>
      <c r="G38" s="49">
        <v>50</v>
      </c>
      <c r="H38" s="46">
        <v>14</v>
      </c>
      <c r="I38" s="49">
        <v>73</v>
      </c>
      <c r="J38" s="49">
        <v>26</v>
      </c>
      <c r="K38" s="49">
        <v>29</v>
      </c>
      <c r="L38" s="49">
        <v>30</v>
      </c>
      <c r="M38" s="76">
        <v>39</v>
      </c>
    </row>
    <row r="39" spans="1:13" ht="14.25" customHeight="1">
      <c r="A39" s="1695"/>
      <c r="B39" s="59"/>
      <c r="C39" s="75" t="s">
        <v>31</v>
      </c>
      <c r="D39" s="50">
        <f t="shared" si="3"/>
        <v>528</v>
      </c>
      <c r="E39" s="47">
        <v>7.9754601226993866</v>
      </c>
      <c r="F39" s="49">
        <v>274</v>
      </c>
      <c r="G39" s="49">
        <v>46</v>
      </c>
      <c r="H39" s="46">
        <v>13</v>
      </c>
      <c r="I39" s="49">
        <v>74</v>
      </c>
      <c r="J39" s="49">
        <v>30</v>
      </c>
      <c r="K39" s="49">
        <v>31</v>
      </c>
      <c r="L39" s="49">
        <v>31</v>
      </c>
      <c r="M39" s="76">
        <v>42</v>
      </c>
    </row>
    <row r="40" spans="1:13" ht="14.25" customHeight="1" thickBot="1">
      <c r="A40" s="1696"/>
      <c r="B40" s="64"/>
      <c r="C40" s="75" t="s">
        <v>32</v>
      </c>
      <c r="D40" s="51">
        <f>SUM(F40:G40,I40:M40)</f>
        <v>522</v>
      </c>
      <c r="E40" s="78">
        <v>2.3529411764705883</v>
      </c>
      <c r="F40" s="52">
        <v>267</v>
      </c>
      <c r="G40" s="52">
        <v>51</v>
      </c>
      <c r="H40" s="48">
        <v>10</v>
      </c>
      <c r="I40" s="52">
        <v>68</v>
      </c>
      <c r="J40" s="52">
        <v>29</v>
      </c>
      <c r="K40" s="52">
        <v>34</v>
      </c>
      <c r="L40" s="52">
        <v>30</v>
      </c>
      <c r="M40" s="79">
        <v>43</v>
      </c>
    </row>
    <row r="41" spans="1:13" ht="14.25" customHeight="1">
      <c r="A41" s="1703" t="s">
        <v>34</v>
      </c>
      <c r="B41" s="1716" t="s">
        <v>45</v>
      </c>
      <c r="C41" s="1707"/>
      <c r="D41" s="67">
        <v>689</v>
      </c>
      <c r="E41" s="68">
        <v>4.8408568316564517E-2</v>
      </c>
      <c r="F41" s="149">
        <v>322.33333333333331</v>
      </c>
      <c r="G41" s="149">
        <v>75.75</v>
      </c>
      <c r="H41" s="136">
        <v>24.25</v>
      </c>
      <c r="I41" s="149">
        <v>84.083333333333329</v>
      </c>
      <c r="J41" s="149">
        <v>46.166666666666664</v>
      </c>
      <c r="K41" s="149">
        <v>54.166666666666664</v>
      </c>
      <c r="L41" s="149">
        <v>42.666666666666664</v>
      </c>
      <c r="M41" s="150">
        <v>63.75</v>
      </c>
    </row>
    <row r="42" spans="1:13" ht="14.25" customHeight="1">
      <c r="A42" s="1695"/>
      <c r="B42" s="1717" t="s">
        <v>46</v>
      </c>
      <c r="C42" s="1718"/>
      <c r="D42" s="67">
        <v>637</v>
      </c>
      <c r="E42" s="68">
        <v>-7.5</v>
      </c>
      <c r="F42" s="69">
        <v>305</v>
      </c>
      <c r="G42" s="69">
        <v>75.666666666666671</v>
      </c>
      <c r="H42" s="23">
        <v>26.5</v>
      </c>
      <c r="I42" s="69">
        <v>77.083333333333329</v>
      </c>
      <c r="J42" s="69">
        <v>34.25</v>
      </c>
      <c r="K42" s="69">
        <v>42</v>
      </c>
      <c r="L42" s="69">
        <v>39.25</v>
      </c>
      <c r="M42" s="70">
        <v>63.583333333333336</v>
      </c>
    </row>
    <row r="43" spans="1:13" ht="14.25" customHeight="1">
      <c r="A43" s="1695"/>
      <c r="B43" s="1717" t="s">
        <v>47</v>
      </c>
      <c r="C43" s="1718"/>
      <c r="D43" s="67">
        <v>611</v>
      </c>
      <c r="E43" s="68">
        <v>-4.0999999999999996</v>
      </c>
      <c r="F43" s="69">
        <v>305.25</v>
      </c>
      <c r="G43" s="69">
        <v>65.25</v>
      </c>
      <c r="H43" s="25">
        <v>16.75</v>
      </c>
      <c r="I43" s="69">
        <v>68.583333333333329</v>
      </c>
      <c r="J43" s="69">
        <v>39.083333333333336</v>
      </c>
      <c r="K43" s="69">
        <v>36</v>
      </c>
      <c r="L43" s="69">
        <v>43.083333333333336</v>
      </c>
      <c r="M43" s="70">
        <v>53.5</v>
      </c>
    </row>
    <row r="44" spans="1:13" ht="14.25" customHeight="1">
      <c r="A44" s="1695"/>
      <c r="B44" s="1719" t="s">
        <v>48</v>
      </c>
      <c r="C44" s="1720"/>
      <c r="D44" s="67">
        <v>625</v>
      </c>
      <c r="E44" s="68">
        <v>2.2999999999999998</v>
      </c>
      <c r="F44" s="69">
        <v>311.25</v>
      </c>
      <c r="G44" s="69">
        <v>61.666666666666664</v>
      </c>
      <c r="H44" s="25">
        <v>17.666666666666668</v>
      </c>
      <c r="I44" s="69">
        <v>78.666666666666671</v>
      </c>
      <c r="J44" s="69">
        <v>35.583333333333336</v>
      </c>
      <c r="K44" s="69">
        <v>34.833333333333336</v>
      </c>
      <c r="L44" s="69">
        <v>47.916666666666664</v>
      </c>
      <c r="M44" s="70">
        <v>54.666666666666664</v>
      </c>
    </row>
    <row r="45" spans="1:13" ht="14.25" customHeight="1">
      <c r="A45" s="1695"/>
      <c r="B45" s="1717" t="s">
        <v>49</v>
      </c>
      <c r="C45" s="1718"/>
      <c r="D45" s="71">
        <f>ROUND(SUM(F45:G45,I45:M45),0)</f>
        <v>733</v>
      </c>
      <c r="E45" s="146">
        <f>ROUND((D45/D44-1)*100,1)</f>
        <v>17.3</v>
      </c>
      <c r="F45" s="73">
        <f>SUM(F46:F57)/12</f>
        <v>382.33333333333331</v>
      </c>
      <c r="G45" s="73">
        <f t="shared" ref="G45:M45" si="4">SUM(G46:G57)/12</f>
        <v>67.083333333333329</v>
      </c>
      <c r="H45" s="30">
        <f t="shared" si="4"/>
        <v>16.583333333333332</v>
      </c>
      <c r="I45" s="73">
        <f t="shared" si="4"/>
        <v>99.333333333333329</v>
      </c>
      <c r="J45" s="73">
        <f t="shared" si="4"/>
        <v>33.583333333333336</v>
      </c>
      <c r="K45" s="73">
        <f t="shared" si="4"/>
        <v>40.666666666666664</v>
      </c>
      <c r="L45" s="73">
        <f t="shared" si="4"/>
        <v>49.833333333333336</v>
      </c>
      <c r="M45" s="74">
        <f t="shared" si="4"/>
        <v>60.583333333333336</v>
      </c>
    </row>
    <row r="46" spans="1:13" ht="14.25" customHeight="1">
      <c r="A46" s="1695"/>
      <c r="B46" s="59" t="s">
        <v>19</v>
      </c>
      <c r="C46" s="75" t="s">
        <v>20</v>
      </c>
      <c r="D46" s="50">
        <f>SUM(F46:G46,I46:M46)</f>
        <v>703</v>
      </c>
      <c r="E46" s="47">
        <v>9.5015576323987538</v>
      </c>
      <c r="F46" s="49">
        <v>349</v>
      </c>
      <c r="G46" s="49">
        <v>67</v>
      </c>
      <c r="H46" s="46">
        <v>16</v>
      </c>
      <c r="I46" s="49">
        <v>90</v>
      </c>
      <c r="J46" s="49">
        <v>32</v>
      </c>
      <c r="K46" s="49">
        <v>33</v>
      </c>
      <c r="L46" s="49">
        <v>57</v>
      </c>
      <c r="M46" s="76">
        <v>75</v>
      </c>
    </row>
    <row r="47" spans="1:13" ht="14.25" customHeight="1">
      <c r="A47" s="1695"/>
      <c r="B47" s="59"/>
      <c r="C47" s="75" t="s">
        <v>21</v>
      </c>
      <c r="D47" s="50">
        <f>SUM(F47:G47,I47:M47)</f>
        <v>694</v>
      </c>
      <c r="E47" s="47">
        <v>7.9315707620528766</v>
      </c>
      <c r="F47" s="49">
        <v>336</v>
      </c>
      <c r="G47" s="49">
        <v>72</v>
      </c>
      <c r="H47" s="46">
        <v>17</v>
      </c>
      <c r="I47" s="49">
        <v>92</v>
      </c>
      <c r="J47" s="49">
        <v>32</v>
      </c>
      <c r="K47" s="49">
        <v>42</v>
      </c>
      <c r="L47" s="49">
        <v>53</v>
      </c>
      <c r="M47" s="76">
        <v>67</v>
      </c>
    </row>
    <row r="48" spans="1:13" ht="14.25" customHeight="1">
      <c r="A48" s="1695"/>
      <c r="B48" s="59"/>
      <c r="C48" s="75" t="s">
        <v>22</v>
      </c>
      <c r="D48" s="50">
        <f t="shared" ref="D48:D56" si="5">SUM(F48:G48,I48:M48)</f>
        <v>705</v>
      </c>
      <c r="E48" s="47">
        <v>11.904761904761903</v>
      </c>
      <c r="F48" s="49">
        <v>354</v>
      </c>
      <c r="G48" s="49">
        <v>63</v>
      </c>
      <c r="H48" s="46">
        <v>15</v>
      </c>
      <c r="I48" s="49">
        <v>98</v>
      </c>
      <c r="J48" s="49">
        <v>29</v>
      </c>
      <c r="K48" s="49">
        <v>45</v>
      </c>
      <c r="L48" s="49">
        <v>53</v>
      </c>
      <c r="M48" s="76">
        <v>63</v>
      </c>
    </row>
    <row r="49" spans="1:13" ht="14.25" customHeight="1">
      <c r="A49" s="1695"/>
      <c r="B49" s="59"/>
      <c r="C49" s="75" t="s">
        <v>23</v>
      </c>
      <c r="D49" s="50">
        <f t="shared" si="5"/>
        <v>738</v>
      </c>
      <c r="E49" s="47">
        <v>14.774494556765164</v>
      </c>
      <c r="F49" s="49">
        <v>374</v>
      </c>
      <c r="G49" s="49">
        <v>66</v>
      </c>
      <c r="H49" s="46">
        <v>15</v>
      </c>
      <c r="I49" s="49">
        <v>96</v>
      </c>
      <c r="J49" s="49">
        <v>35</v>
      </c>
      <c r="K49" s="49">
        <v>47</v>
      </c>
      <c r="L49" s="49">
        <v>57</v>
      </c>
      <c r="M49" s="76">
        <v>63</v>
      </c>
    </row>
    <row r="50" spans="1:13" ht="14.25" customHeight="1">
      <c r="A50" s="1695"/>
      <c r="B50" s="59"/>
      <c r="C50" s="75" t="s">
        <v>24</v>
      </c>
      <c r="D50" s="50">
        <f t="shared" si="5"/>
        <v>755</v>
      </c>
      <c r="E50" s="47">
        <v>22.76422764227642</v>
      </c>
      <c r="F50" s="49">
        <v>380</v>
      </c>
      <c r="G50" s="49">
        <v>68</v>
      </c>
      <c r="H50" s="46">
        <v>17</v>
      </c>
      <c r="I50" s="49">
        <v>108</v>
      </c>
      <c r="J50" s="49">
        <v>34</v>
      </c>
      <c r="K50" s="49">
        <v>46</v>
      </c>
      <c r="L50" s="49">
        <v>56</v>
      </c>
      <c r="M50" s="76">
        <v>63</v>
      </c>
    </row>
    <row r="51" spans="1:13" ht="14.25" customHeight="1">
      <c r="A51" s="1695"/>
      <c r="B51" s="59"/>
      <c r="C51" s="75" t="s">
        <v>25</v>
      </c>
      <c r="D51" s="50">
        <f t="shared" si="5"/>
        <v>782</v>
      </c>
      <c r="E51" s="47">
        <v>25.119999999999997</v>
      </c>
      <c r="F51" s="49">
        <v>400</v>
      </c>
      <c r="G51" s="49">
        <v>67</v>
      </c>
      <c r="H51" s="46">
        <v>18</v>
      </c>
      <c r="I51" s="49">
        <v>108</v>
      </c>
      <c r="J51" s="49">
        <v>36</v>
      </c>
      <c r="K51" s="49">
        <v>51</v>
      </c>
      <c r="L51" s="49">
        <v>52</v>
      </c>
      <c r="M51" s="76">
        <v>68</v>
      </c>
    </row>
    <row r="52" spans="1:13" ht="14.25" customHeight="1">
      <c r="A52" s="1695"/>
      <c r="B52" s="59"/>
      <c r="C52" s="75" t="s">
        <v>26</v>
      </c>
      <c r="D52" s="50">
        <f t="shared" si="5"/>
        <v>780</v>
      </c>
      <c r="E52" s="47">
        <v>26.418152350081037</v>
      </c>
      <c r="F52" s="49">
        <v>412</v>
      </c>
      <c r="G52" s="49">
        <v>69</v>
      </c>
      <c r="H52" s="46">
        <v>16</v>
      </c>
      <c r="I52" s="49">
        <v>97</v>
      </c>
      <c r="J52" s="49">
        <v>36</v>
      </c>
      <c r="K52" s="49">
        <v>45</v>
      </c>
      <c r="L52" s="49">
        <v>52</v>
      </c>
      <c r="M52" s="76">
        <v>69</v>
      </c>
    </row>
    <row r="53" spans="1:13" ht="14.25" customHeight="1">
      <c r="A53" s="1695"/>
      <c r="B53" s="59"/>
      <c r="C53" s="75" t="s">
        <v>27</v>
      </c>
      <c r="D53" s="50">
        <f>SUM(F53:G53,I53:M53)</f>
        <v>762</v>
      </c>
      <c r="E53" s="47">
        <v>31.153184165232357</v>
      </c>
      <c r="F53" s="49">
        <v>414</v>
      </c>
      <c r="G53" s="49">
        <v>75</v>
      </c>
      <c r="H53" s="46">
        <v>19</v>
      </c>
      <c r="I53" s="49">
        <v>95</v>
      </c>
      <c r="J53" s="49">
        <v>37</v>
      </c>
      <c r="K53" s="49">
        <v>38</v>
      </c>
      <c r="L53" s="49">
        <v>45</v>
      </c>
      <c r="M53" s="76">
        <v>58</v>
      </c>
    </row>
    <row r="54" spans="1:13" ht="14.25" customHeight="1">
      <c r="A54" s="1695"/>
      <c r="B54" s="59"/>
      <c r="C54" s="75" t="s">
        <v>28</v>
      </c>
      <c r="D54" s="50">
        <f t="shared" si="5"/>
        <v>714</v>
      </c>
      <c r="E54" s="47">
        <v>24.390243902439025</v>
      </c>
      <c r="F54" s="49">
        <v>390</v>
      </c>
      <c r="G54" s="49">
        <v>70</v>
      </c>
      <c r="H54" s="46">
        <v>17</v>
      </c>
      <c r="I54" s="49">
        <v>99</v>
      </c>
      <c r="J54" s="49">
        <v>33</v>
      </c>
      <c r="K54" s="49">
        <v>31</v>
      </c>
      <c r="L54" s="49">
        <v>45</v>
      </c>
      <c r="M54" s="76">
        <v>46</v>
      </c>
    </row>
    <row r="55" spans="1:13" ht="14.25" customHeight="1">
      <c r="A55" s="1695"/>
      <c r="B55" s="59" t="s">
        <v>29</v>
      </c>
      <c r="C55" s="75" t="s">
        <v>30</v>
      </c>
      <c r="D55" s="50">
        <f t="shared" si="5"/>
        <v>707</v>
      </c>
      <c r="E55" s="47">
        <v>13.665594855305466</v>
      </c>
      <c r="F55" s="49">
        <v>389</v>
      </c>
      <c r="G55" s="49">
        <v>63</v>
      </c>
      <c r="H55" s="46">
        <v>17</v>
      </c>
      <c r="I55" s="49">
        <v>101</v>
      </c>
      <c r="J55" s="49">
        <v>32</v>
      </c>
      <c r="K55" s="49">
        <v>35</v>
      </c>
      <c r="L55" s="49">
        <v>39</v>
      </c>
      <c r="M55" s="76">
        <v>48</v>
      </c>
    </row>
    <row r="56" spans="1:13" ht="14.25" customHeight="1">
      <c r="A56" s="1695"/>
      <c r="B56" s="59"/>
      <c r="C56" s="75" t="s">
        <v>31</v>
      </c>
      <c r="D56" s="50">
        <f t="shared" si="5"/>
        <v>721</v>
      </c>
      <c r="E56" s="47">
        <v>11.609907120743033</v>
      </c>
      <c r="F56" s="49">
        <v>387</v>
      </c>
      <c r="G56" s="49">
        <v>59</v>
      </c>
      <c r="H56" s="46">
        <v>17</v>
      </c>
      <c r="I56" s="49">
        <v>107</v>
      </c>
      <c r="J56" s="49">
        <v>33</v>
      </c>
      <c r="K56" s="49">
        <v>38</v>
      </c>
      <c r="L56" s="49">
        <v>44</v>
      </c>
      <c r="M56" s="76">
        <v>53</v>
      </c>
    </row>
    <row r="57" spans="1:13" ht="14.25" customHeight="1" thickBot="1">
      <c r="A57" s="1696"/>
      <c r="B57" s="64"/>
      <c r="C57" s="77" t="s">
        <v>32</v>
      </c>
      <c r="D57" s="51">
        <f>SUM(F57:G57,I57:M57)</f>
        <v>740</v>
      </c>
      <c r="E57" s="78">
        <v>12.633181126331811</v>
      </c>
      <c r="F57" s="52">
        <v>403</v>
      </c>
      <c r="G57" s="52">
        <v>66</v>
      </c>
      <c r="H57" s="48">
        <v>15</v>
      </c>
      <c r="I57" s="52">
        <v>101</v>
      </c>
      <c r="J57" s="52">
        <v>34</v>
      </c>
      <c r="K57" s="52">
        <v>37</v>
      </c>
      <c r="L57" s="52">
        <v>45</v>
      </c>
      <c r="M57" s="79">
        <v>54</v>
      </c>
    </row>
    <row r="60" spans="1:13">
      <c r="D60" s="151"/>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3.375" style="55" customWidth="1"/>
    <col min="2" max="2" width="7" style="55" customWidth="1"/>
    <col min="3" max="3" width="6.125" style="55" customWidth="1"/>
    <col min="4" max="13" width="7.5" style="55" customWidth="1"/>
    <col min="14" max="252" width="9" style="55"/>
    <col min="253" max="253" width="3.375" style="55" customWidth="1"/>
    <col min="254" max="254" width="7" style="55" customWidth="1"/>
    <col min="255" max="255" width="6.125" style="55" customWidth="1"/>
    <col min="256" max="265" width="7.5" style="55" customWidth="1"/>
    <col min="266" max="266" width="7.875" style="55" customWidth="1"/>
    <col min="267" max="268" width="9.125" style="55" bestFit="1" customWidth="1"/>
    <col min="269" max="269" width="9.25" style="55" bestFit="1" customWidth="1"/>
    <col min="270" max="508" width="9" style="55"/>
    <col min="509" max="509" width="3.375" style="55" customWidth="1"/>
    <col min="510" max="510" width="7" style="55" customWidth="1"/>
    <col min="511" max="511" width="6.125" style="55" customWidth="1"/>
    <col min="512" max="521" width="7.5" style="55" customWidth="1"/>
    <col min="522" max="522" width="7.875" style="55" customWidth="1"/>
    <col min="523" max="524" width="9.125" style="55" bestFit="1" customWidth="1"/>
    <col min="525" max="525" width="9.25" style="55" bestFit="1" customWidth="1"/>
    <col min="526" max="764" width="9" style="55"/>
    <col min="765" max="765" width="3.375" style="55" customWidth="1"/>
    <col min="766" max="766" width="7" style="55" customWidth="1"/>
    <col min="767" max="767" width="6.125" style="55" customWidth="1"/>
    <col min="768" max="777" width="7.5" style="55" customWidth="1"/>
    <col min="778" max="778" width="7.875" style="55" customWidth="1"/>
    <col min="779" max="780" width="9.125" style="55" bestFit="1" customWidth="1"/>
    <col min="781" max="781" width="9.25" style="55" bestFit="1" customWidth="1"/>
    <col min="782" max="1020" width="9" style="55"/>
    <col min="1021" max="1021" width="3.375" style="55" customWidth="1"/>
    <col min="1022" max="1022" width="7" style="55" customWidth="1"/>
    <col min="1023" max="1023" width="6.125" style="55" customWidth="1"/>
    <col min="1024" max="1033" width="7.5" style="55" customWidth="1"/>
    <col min="1034" max="1034" width="7.875" style="55" customWidth="1"/>
    <col min="1035" max="1036" width="9.125" style="55" bestFit="1" customWidth="1"/>
    <col min="1037" max="1037" width="9.25" style="55" bestFit="1" customWidth="1"/>
    <col min="1038" max="1276" width="9" style="55"/>
    <col min="1277" max="1277" width="3.375" style="55" customWidth="1"/>
    <col min="1278" max="1278" width="7" style="55" customWidth="1"/>
    <col min="1279" max="1279" width="6.125" style="55" customWidth="1"/>
    <col min="1280" max="1289" width="7.5" style="55" customWidth="1"/>
    <col min="1290" max="1290" width="7.875" style="55" customWidth="1"/>
    <col min="1291" max="1292" width="9.125" style="55" bestFit="1" customWidth="1"/>
    <col min="1293" max="1293" width="9.25" style="55" bestFit="1" customWidth="1"/>
    <col min="1294" max="1532" width="9" style="55"/>
    <col min="1533" max="1533" width="3.375" style="55" customWidth="1"/>
    <col min="1534" max="1534" width="7" style="55" customWidth="1"/>
    <col min="1535" max="1535" width="6.125" style="55" customWidth="1"/>
    <col min="1536" max="1545" width="7.5" style="55" customWidth="1"/>
    <col min="1546" max="1546" width="7.875" style="55" customWidth="1"/>
    <col min="1547" max="1548" width="9.125" style="55" bestFit="1" customWidth="1"/>
    <col min="1549" max="1549" width="9.25" style="55" bestFit="1" customWidth="1"/>
    <col min="1550" max="1788" width="9" style="55"/>
    <col min="1789" max="1789" width="3.375" style="55" customWidth="1"/>
    <col min="1790" max="1790" width="7" style="55" customWidth="1"/>
    <col min="1791" max="1791" width="6.125" style="55" customWidth="1"/>
    <col min="1792" max="1801" width="7.5" style="55" customWidth="1"/>
    <col min="1802" max="1802" width="7.875" style="55" customWidth="1"/>
    <col min="1803" max="1804" width="9.125" style="55" bestFit="1" customWidth="1"/>
    <col min="1805" max="1805" width="9.25" style="55" bestFit="1" customWidth="1"/>
    <col min="1806" max="2044" width="9" style="55"/>
    <col min="2045" max="2045" width="3.375" style="55" customWidth="1"/>
    <col min="2046" max="2046" width="7" style="55" customWidth="1"/>
    <col min="2047" max="2047" width="6.125" style="55" customWidth="1"/>
    <col min="2048" max="2057" width="7.5" style="55" customWidth="1"/>
    <col min="2058" max="2058" width="7.875" style="55" customWidth="1"/>
    <col min="2059" max="2060" width="9.125" style="55" bestFit="1" customWidth="1"/>
    <col min="2061" max="2061" width="9.25" style="55" bestFit="1" customWidth="1"/>
    <col min="2062" max="2300" width="9" style="55"/>
    <col min="2301" max="2301" width="3.375" style="55" customWidth="1"/>
    <col min="2302" max="2302" width="7" style="55" customWidth="1"/>
    <col min="2303" max="2303" width="6.125" style="55" customWidth="1"/>
    <col min="2304" max="2313" width="7.5" style="55" customWidth="1"/>
    <col min="2314" max="2314" width="7.875" style="55" customWidth="1"/>
    <col min="2315" max="2316" width="9.125" style="55" bestFit="1" customWidth="1"/>
    <col min="2317" max="2317" width="9.25" style="55" bestFit="1" customWidth="1"/>
    <col min="2318" max="2556" width="9" style="55"/>
    <col min="2557" max="2557" width="3.375" style="55" customWidth="1"/>
    <col min="2558" max="2558" width="7" style="55" customWidth="1"/>
    <col min="2559" max="2559" width="6.125" style="55" customWidth="1"/>
    <col min="2560" max="2569" width="7.5" style="55" customWidth="1"/>
    <col min="2570" max="2570" width="7.875" style="55" customWidth="1"/>
    <col min="2571" max="2572" width="9.125" style="55" bestFit="1" customWidth="1"/>
    <col min="2573" max="2573" width="9.25" style="55" bestFit="1" customWidth="1"/>
    <col min="2574" max="2812" width="9" style="55"/>
    <col min="2813" max="2813" width="3.375" style="55" customWidth="1"/>
    <col min="2814" max="2814" width="7" style="55" customWidth="1"/>
    <col min="2815" max="2815" width="6.125" style="55" customWidth="1"/>
    <col min="2816" max="2825" width="7.5" style="55" customWidth="1"/>
    <col min="2826" max="2826" width="7.875" style="55" customWidth="1"/>
    <col min="2827" max="2828" width="9.125" style="55" bestFit="1" customWidth="1"/>
    <col min="2829" max="2829" width="9.25" style="55" bestFit="1" customWidth="1"/>
    <col min="2830" max="3068" width="9" style="55"/>
    <col min="3069" max="3069" width="3.375" style="55" customWidth="1"/>
    <col min="3070" max="3070" width="7" style="55" customWidth="1"/>
    <col min="3071" max="3071" width="6.125" style="55" customWidth="1"/>
    <col min="3072" max="3081" width="7.5" style="55" customWidth="1"/>
    <col min="3082" max="3082" width="7.875" style="55" customWidth="1"/>
    <col min="3083" max="3084" width="9.125" style="55" bestFit="1" customWidth="1"/>
    <col min="3085" max="3085" width="9.25" style="55" bestFit="1" customWidth="1"/>
    <col min="3086" max="3324" width="9" style="55"/>
    <col min="3325" max="3325" width="3.375" style="55" customWidth="1"/>
    <col min="3326" max="3326" width="7" style="55" customWidth="1"/>
    <col min="3327" max="3327" width="6.125" style="55" customWidth="1"/>
    <col min="3328" max="3337" width="7.5" style="55" customWidth="1"/>
    <col min="3338" max="3338" width="7.875" style="55" customWidth="1"/>
    <col min="3339" max="3340" width="9.125" style="55" bestFit="1" customWidth="1"/>
    <col min="3341" max="3341" width="9.25" style="55" bestFit="1" customWidth="1"/>
    <col min="3342" max="3580" width="9" style="55"/>
    <col min="3581" max="3581" width="3.375" style="55" customWidth="1"/>
    <col min="3582" max="3582" width="7" style="55" customWidth="1"/>
    <col min="3583" max="3583" width="6.125" style="55" customWidth="1"/>
    <col min="3584" max="3593" width="7.5" style="55" customWidth="1"/>
    <col min="3594" max="3594" width="7.875" style="55" customWidth="1"/>
    <col min="3595" max="3596" width="9.125" style="55" bestFit="1" customWidth="1"/>
    <col min="3597" max="3597" width="9.25" style="55" bestFit="1" customWidth="1"/>
    <col min="3598" max="3836" width="9" style="55"/>
    <col min="3837" max="3837" width="3.375" style="55" customWidth="1"/>
    <col min="3838" max="3838" width="7" style="55" customWidth="1"/>
    <col min="3839" max="3839" width="6.125" style="55" customWidth="1"/>
    <col min="3840" max="3849" width="7.5" style="55" customWidth="1"/>
    <col min="3850" max="3850" width="7.875" style="55" customWidth="1"/>
    <col min="3851" max="3852" width="9.125" style="55" bestFit="1" customWidth="1"/>
    <col min="3853" max="3853" width="9.25" style="55" bestFit="1" customWidth="1"/>
    <col min="3854" max="4092" width="9" style="55"/>
    <col min="4093" max="4093" width="3.375" style="55" customWidth="1"/>
    <col min="4094" max="4094" width="7" style="55" customWidth="1"/>
    <col min="4095" max="4095" width="6.125" style="55" customWidth="1"/>
    <col min="4096" max="4105" width="7.5" style="55" customWidth="1"/>
    <col min="4106" max="4106" width="7.875" style="55" customWidth="1"/>
    <col min="4107" max="4108" width="9.125" style="55" bestFit="1" customWidth="1"/>
    <col min="4109" max="4109" width="9.25" style="55" bestFit="1" customWidth="1"/>
    <col min="4110" max="4348" width="9" style="55"/>
    <col min="4349" max="4349" width="3.375" style="55" customWidth="1"/>
    <col min="4350" max="4350" width="7" style="55" customWidth="1"/>
    <col min="4351" max="4351" width="6.125" style="55" customWidth="1"/>
    <col min="4352" max="4361" width="7.5" style="55" customWidth="1"/>
    <col min="4362" max="4362" width="7.875" style="55" customWidth="1"/>
    <col min="4363" max="4364" width="9.125" style="55" bestFit="1" customWidth="1"/>
    <col min="4365" max="4365" width="9.25" style="55" bestFit="1" customWidth="1"/>
    <col min="4366" max="4604" width="9" style="55"/>
    <col min="4605" max="4605" width="3.375" style="55" customWidth="1"/>
    <col min="4606" max="4606" width="7" style="55" customWidth="1"/>
    <col min="4607" max="4607" width="6.125" style="55" customWidth="1"/>
    <col min="4608" max="4617" width="7.5" style="55" customWidth="1"/>
    <col min="4618" max="4618" width="7.875" style="55" customWidth="1"/>
    <col min="4619" max="4620" width="9.125" style="55" bestFit="1" customWidth="1"/>
    <col min="4621" max="4621" width="9.25" style="55" bestFit="1" customWidth="1"/>
    <col min="4622" max="4860" width="9" style="55"/>
    <col min="4861" max="4861" width="3.375" style="55" customWidth="1"/>
    <col min="4862" max="4862" width="7" style="55" customWidth="1"/>
    <col min="4863" max="4863" width="6.125" style="55" customWidth="1"/>
    <col min="4864" max="4873" width="7.5" style="55" customWidth="1"/>
    <col min="4874" max="4874" width="7.875" style="55" customWidth="1"/>
    <col min="4875" max="4876" width="9.125" style="55" bestFit="1" customWidth="1"/>
    <col min="4877" max="4877" width="9.25" style="55" bestFit="1" customWidth="1"/>
    <col min="4878" max="5116" width="9" style="55"/>
    <col min="5117" max="5117" width="3.375" style="55" customWidth="1"/>
    <col min="5118" max="5118" width="7" style="55" customWidth="1"/>
    <col min="5119" max="5119" width="6.125" style="55" customWidth="1"/>
    <col min="5120" max="5129" width="7.5" style="55" customWidth="1"/>
    <col min="5130" max="5130" width="7.875" style="55" customWidth="1"/>
    <col min="5131" max="5132" width="9.125" style="55" bestFit="1" customWidth="1"/>
    <col min="5133" max="5133" width="9.25" style="55" bestFit="1" customWidth="1"/>
    <col min="5134" max="5372" width="9" style="55"/>
    <col min="5373" max="5373" width="3.375" style="55" customWidth="1"/>
    <col min="5374" max="5374" width="7" style="55" customWidth="1"/>
    <col min="5375" max="5375" width="6.125" style="55" customWidth="1"/>
    <col min="5376" max="5385" width="7.5" style="55" customWidth="1"/>
    <col min="5386" max="5386" width="7.875" style="55" customWidth="1"/>
    <col min="5387" max="5388" width="9.125" style="55" bestFit="1" customWidth="1"/>
    <col min="5389" max="5389" width="9.25" style="55" bestFit="1" customWidth="1"/>
    <col min="5390" max="5628" width="9" style="55"/>
    <col min="5629" max="5629" width="3.375" style="55" customWidth="1"/>
    <col min="5630" max="5630" width="7" style="55" customWidth="1"/>
    <col min="5631" max="5631" width="6.125" style="55" customWidth="1"/>
    <col min="5632" max="5641" width="7.5" style="55" customWidth="1"/>
    <col min="5642" max="5642" width="7.875" style="55" customWidth="1"/>
    <col min="5643" max="5644" width="9.125" style="55" bestFit="1" customWidth="1"/>
    <col min="5645" max="5645" width="9.25" style="55" bestFit="1" customWidth="1"/>
    <col min="5646" max="5884" width="9" style="55"/>
    <col min="5885" max="5885" width="3.375" style="55" customWidth="1"/>
    <col min="5886" max="5886" width="7" style="55" customWidth="1"/>
    <col min="5887" max="5887" width="6.125" style="55" customWidth="1"/>
    <col min="5888" max="5897" width="7.5" style="55" customWidth="1"/>
    <col min="5898" max="5898" width="7.875" style="55" customWidth="1"/>
    <col min="5899" max="5900" width="9.125" style="55" bestFit="1" customWidth="1"/>
    <col min="5901" max="5901" width="9.25" style="55" bestFit="1" customWidth="1"/>
    <col min="5902" max="6140" width="9" style="55"/>
    <col min="6141" max="6141" width="3.375" style="55" customWidth="1"/>
    <col min="6142" max="6142" width="7" style="55" customWidth="1"/>
    <col min="6143" max="6143" width="6.125" style="55" customWidth="1"/>
    <col min="6144" max="6153" width="7.5" style="55" customWidth="1"/>
    <col min="6154" max="6154" width="7.875" style="55" customWidth="1"/>
    <col min="6155" max="6156" width="9.125" style="55" bestFit="1" customWidth="1"/>
    <col min="6157" max="6157" width="9.25" style="55" bestFit="1" customWidth="1"/>
    <col min="6158" max="6396" width="9" style="55"/>
    <col min="6397" max="6397" width="3.375" style="55" customWidth="1"/>
    <col min="6398" max="6398" width="7" style="55" customWidth="1"/>
    <col min="6399" max="6399" width="6.125" style="55" customWidth="1"/>
    <col min="6400" max="6409" width="7.5" style="55" customWidth="1"/>
    <col min="6410" max="6410" width="7.875" style="55" customWidth="1"/>
    <col min="6411" max="6412" width="9.125" style="55" bestFit="1" customWidth="1"/>
    <col min="6413" max="6413" width="9.25" style="55" bestFit="1" customWidth="1"/>
    <col min="6414" max="6652" width="9" style="55"/>
    <col min="6653" max="6653" width="3.375" style="55" customWidth="1"/>
    <col min="6654" max="6654" width="7" style="55" customWidth="1"/>
    <col min="6655" max="6655" width="6.125" style="55" customWidth="1"/>
    <col min="6656" max="6665" width="7.5" style="55" customWidth="1"/>
    <col min="6666" max="6666" width="7.875" style="55" customWidth="1"/>
    <col min="6667" max="6668" width="9.125" style="55" bestFit="1" customWidth="1"/>
    <col min="6669" max="6669" width="9.25" style="55" bestFit="1" customWidth="1"/>
    <col min="6670" max="6908" width="9" style="55"/>
    <col min="6909" max="6909" width="3.375" style="55" customWidth="1"/>
    <col min="6910" max="6910" width="7" style="55" customWidth="1"/>
    <col min="6911" max="6911" width="6.125" style="55" customWidth="1"/>
    <col min="6912" max="6921" width="7.5" style="55" customWidth="1"/>
    <col min="6922" max="6922" width="7.875" style="55" customWidth="1"/>
    <col min="6923" max="6924" width="9.125" style="55" bestFit="1" customWidth="1"/>
    <col min="6925" max="6925" width="9.25" style="55" bestFit="1" customWidth="1"/>
    <col min="6926" max="7164" width="9" style="55"/>
    <col min="7165" max="7165" width="3.375" style="55" customWidth="1"/>
    <col min="7166" max="7166" width="7" style="55" customWidth="1"/>
    <col min="7167" max="7167" width="6.125" style="55" customWidth="1"/>
    <col min="7168" max="7177" width="7.5" style="55" customWidth="1"/>
    <col min="7178" max="7178" width="7.875" style="55" customWidth="1"/>
    <col min="7179" max="7180" width="9.125" style="55" bestFit="1" customWidth="1"/>
    <col min="7181" max="7181" width="9.25" style="55" bestFit="1" customWidth="1"/>
    <col min="7182" max="7420" width="9" style="55"/>
    <col min="7421" max="7421" width="3.375" style="55" customWidth="1"/>
    <col min="7422" max="7422" width="7" style="55" customWidth="1"/>
    <col min="7423" max="7423" width="6.125" style="55" customWidth="1"/>
    <col min="7424" max="7433" width="7.5" style="55" customWidth="1"/>
    <col min="7434" max="7434" width="7.875" style="55" customWidth="1"/>
    <col min="7435" max="7436" width="9.125" style="55" bestFit="1" customWidth="1"/>
    <col min="7437" max="7437" width="9.25" style="55" bestFit="1" customWidth="1"/>
    <col min="7438" max="7676" width="9" style="55"/>
    <col min="7677" max="7677" width="3.375" style="55" customWidth="1"/>
    <col min="7678" max="7678" width="7" style="55" customWidth="1"/>
    <col min="7679" max="7679" width="6.125" style="55" customWidth="1"/>
    <col min="7680" max="7689" width="7.5" style="55" customWidth="1"/>
    <col min="7690" max="7690" width="7.875" style="55" customWidth="1"/>
    <col min="7691" max="7692" width="9.125" style="55" bestFit="1" customWidth="1"/>
    <col min="7693" max="7693" width="9.25" style="55" bestFit="1" customWidth="1"/>
    <col min="7694" max="7932" width="9" style="55"/>
    <col min="7933" max="7933" width="3.375" style="55" customWidth="1"/>
    <col min="7934" max="7934" width="7" style="55" customWidth="1"/>
    <col min="7935" max="7935" width="6.125" style="55" customWidth="1"/>
    <col min="7936" max="7945" width="7.5" style="55" customWidth="1"/>
    <col min="7946" max="7946" width="7.875" style="55" customWidth="1"/>
    <col min="7947" max="7948" width="9.125" style="55" bestFit="1" customWidth="1"/>
    <col min="7949" max="7949" width="9.25" style="55" bestFit="1" customWidth="1"/>
    <col min="7950" max="8188" width="9" style="55"/>
    <col min="8189" max="8189" width="3.375" style="55" customWidth="1"/>
    <col min="8190" max="8190" width="7" style="55" customWidth="1"/>
    <col min="8191" max="8191" width="6.125" style="55" customWidth="1"/>
    <col min="8192" max="8201" width="7.5" style="55" customWidth="1"/>
    <col min="8202" max="8202" width="7.875" style="55" customWidth="1"/>
    <col min="8203" max="8204" width="9.125" style="55" bestFit="1" customWidth="1"/>
    <col min="8205" max="8205" width="9.25" style="55" bestFit="1" customWidth="1"/>
    <col min="8206" max="8444" width="9" style="55"/>
    <col min="8445" max="8445" width="3.375" style="55" customWidth="1"/>
    <col min="8446" max="8446" width="7" style="55" customWidth="1"/>
    <col min="8447" max="8447" width="6.125" style="55" customWidth="1"/>
    <col min="8448" max="8457" width="7.5" style="55" customWidth="1"/>
    <col min="8458" max="8458" width="7.875" style="55" customWidth="1"/>
    <col min="8459" max="8460" width="9.125" style="55" bestFit="1" customWidth="1"/>
    <col min="8461" max="8461" width="9.25" style="55" bestFit="1" customWidth="1"/>
    <col min="8462" max="8700" width="9" style="55"/>
    <col min="8701" max="8701" width="3.375" style="55" customWidth="1"/>
    <col min="8702" max="8702" width="7" style="55" customWidth="1"/>
    <col min="8703" max="8703" width="6.125" style="55" customWidth="1"/>
    <col min="8704" max="8713" width="7.5" style="55" customWidth="1"/>
    <col min="8714" max="8714" width="7.875" style="55" customWidth="1"/>
    <col min="8715" max="8716" width="9.125" style="55" bestFit="1" customWidth="1"/>
    <col min="8717" max="8717" width="9.25" style="55" bestFit="1" customWidth="1"/>
    <col min="8718" max="8956" width="9" style="55"/>
    <col min="8957" max="8957" width="3.375" style="55" customWidth="1"/>
    <col min="8958" max="8958" width="7" style="55" customWidth="1"/>
    <col min="8959" max="8959" width="6.125" style="55" customWidth="1"/>
    <col min="8960" max="8969" width="7.5" style="55" customWidth="1"/>
    <col min="8970" max="8970" width="7.875" style="55" customWidth="1"/>
    <col min="8971" max="8972" width="9.125" style="55" bestFit="1" customWidth="1"/>
    <col min="8973" max="8973" width="9.25" style="55" bestFit="1" customWidth="1"/>
    <col min="8974" max="9212" width="9" style="55"/>
    <col min="9213" max="9213" width="3.375" style="55" customWidth="1"/>
    <col min="9214" max="9214" width="7" style="55" customWidth="1"/>
    <col min="9215" max="9215" width="6.125" style="55" customWidth="1"/>
    <col min="9216" max="9225" width="7.5" style="55" customWidth="1"/>
    <col min="9226" max="9226" width="7.875" style="55" customWidth="1"/>
    <col min="9227" max="9228" width="9.125" style="55" bestFit="1" customWidth="1"/>
    <col min="9229" max="9229" width="9.25" style="55" bestFit="1" customWidth="1"/>
    <col min="9230" max="9468" width="9" style="55"/>
    <col min="9469" max="9469" width="3.375" style="55" customWidth="1"/>
    <col min="9470" max="9470" width="7" style="55" customWidth="1"/>
    <col min="9471" max="9471" width="6.125" style="55" customWidth="1"/>
    <col min="9472" max="9481" width="7.5" style="55" customWidth="1"/>
    <col min="9482" max="9482" width="7.875" style="55" customWidth="1"/>
    <col min="9483" max="9484" width="9.125" style="55" bestFit="1" customWidth="1"/>
    <col min="9485" max="9485" width="9.25" style="55" bestFit="1" customWidth="1"/>
    <col min="9486" max="9724" width="9" style="55"/>
    <col min="9725" max="9725" width="3.375" style="55" customWidth="1"/>
    <col min="9726" max="9726" width="7" style="55" customWidth="1"/>
    <col min="9727" max="9727" width="6.125" style="55" customWidth="1"/>
    <col min="9728" max="9737" width="7.5" style="55" customWidth="1"/>
    <col min="9738" max="9738" width="7.875" style="55" customWidth="1"/>
    <col min="9739" max="9740" width="9.125" style="55" bestFit="1" customWidth="1"/>
    <col min="9741" max="9741" width="9.25" style="55" bestFit="1" customWidth="1"/>
    <col min="9742" max="9980" width="9" style="55"/>
    <col min="9981" max="9981" width="3.375" style="55" customWidth="1"/>
    <col min="9982" max="9982" width="7" style="55" customWidth="1"/>
    <col min="9983" max="9983" width="6.125" style="55" customWidth="1"/>
    <col min="9984" max="9993" width="7.5" style="55" customWidth="1"/>
    <col min="9994" max="9994" width="7.875" style="55" customWidth="1"/>
    <col min="9995" max="9996" width="9.125" style="55" bestFit="1" customWidth="1"/>
    <col min="9997" max="9997" width="9.25" style="55" bestFit="1" customWidth="1"/>
    <col min="9998" max="10236" width="9" style="55"/>
    <col min="10237" max="10237" width="3.375" style="55" customWidth="1"/>
    <col min="10238" max="10238" width="7" style="55" customWidth="1"/>
    <col min="10239" max="10239" width="6.125" style="55" customWidth="1"/>
    <col min="10240" max="10249" width="7.5" style="55" customWidth="1"/>
    <col min="10250" max="10250" width="7.875" style="55" customWidth="1"/>
    <col min="10251" max="10252" width="9.125" style="55" bestFit="1" customWidth="1"/>
    <col min="10253" max="10253" width="9.25" style="55" bestFit="1" customWidth="1"/>
    <col min="10254" max="10492" width="9" style="55"/>
    <col min="10493" max="10493" width="3.375" style="55" customWidth="1"/>
    <col min="10494" max="10494" width="7" style="55" customWidth="1"/>
    <col min="10495" max="10495" width="6.125" style="55" customWidth="1"/>
    <col min="10496" max="10505" width="7.5" style="55" customWidth="1"/>
    <col min="10506" max="10506" width="7.875" style="55" customWidth="1"/>
    <col min="10507" max="10508" width="9.125" style="55" bestFit="1" customWidth="1"/>
    <col min="10509" max="10509" width="9.25" style="55" bestFit="1" customWidth="1"/>
    <col min="10510" max="10748" width="9" style="55"/>
    <col min="10749" max="10749" width="3.375" style="55" customWidth="1"/>
    <col min="10750" max="10750" width="7" style="55" customWidth="1"/>
    <col min="10751" max="10751" width="6.125" style="55" customWidth="1"/>
    <col min="10752" max="10761" width="7.5" style="55" customWidth="1"/>
    <col min="10762" max="10762" width="7.875" style="55" customWidth="1"/>
    <col min="10763" max="10764" width="9.125" style="55" bestFit="1" customWidth="1"/>
    <col min="10765" max="10765" width="9.25" style="55" bestFit="1" customWidth="1"/>
    <col min="10766" max="11004" width="9" style="55"/>
    <col min="11005" max="11005" width="3.375" style="55" customWidth="1"/>
    <col min="11006" max="11006" width="7" style="55" customWidth="1"/>
    <col min="11007" max="11007" width="6.125" style="55" customWidth="1"/>
    <col min="11008" max="11017" width="7.5" style="55" customWidth="1"/>
    <col min="11018" max="11018" width="7.875" style="55" customWidth="1"/>
    <col min="11019" max="11020" width="9.125" style="55" bestFit="1" customWidth="1"/>
    <col min="11021" max="11021" width="9.25" style="55" bestFit="1" customWidth="1"/>
    <col min="11022" max="11260" width="9" style="55"/>
    <col min="11261" max="11261" width="3.375" style="55" customWidth="1"/>
    <col min="11262" max="11262" width="7" style="55" customWidth="1"/>
    <col min="11263" max="11263" width="6.125" style="55" customWidth="1"/>
    <col min="11264" max="11273" width="7.5" style="55" customWidth="1"/>
    <col min="11274" max="11274" width="7.875" style="55" customWidth="1"/>
    <col min="11275" max="11276" width="9.125" style="55" bestFit="1" customWidth="1"/>
    <col min="11277" max="11277" width="9.25" style="55" bestFit="1" customWidth="1"/>
    <col min="11278" max="11516" width="9" style="55"/>
    <col min="11517" max="11517" width="3.375" style="55" customWidth="1"/>
    <col min="11518" max="11518" width="7" style="55" customWidth="1"/>
    <col min="11519" max="11519" width="6.125" style="55" customWidth="1"/>
    <col min="11520" max="11529" width="7.5" style="55" customWidth="1"/>
    <col min="11530" max="11530" width="7.875" style="55" customWidth="1"/>
    <col min="11531" max="11532" width="9.125" style="55" bestFit="1" customWidth="1"/>
    <col min="11533" max="11533" width="9.25" style="55" bestFit="1" customWidth="1"/>
    <col min="11534" max="11772" width="9" style="55"/>
    <col min="11773" max="11773" width="3.375" style="55" customWidth="1"/>
    <col min="11774" max="11774" width="7" style="55" customWidth="1"/>
    <col min="11775" max="11775" width="6.125" style="55" customWidth="1"/>
    <col min="11776" max="11785" width="7.5" style="55" customWidth="1"/>
    <col min="11786" max="11786" width="7.875" style="55" customWidth="1"/>
    <col min="11787" max="11788" width="9.125" style="55" bestFit="1" customWidth="1"/>
    <col min="11789" max="11789" width="9.25" style="55" bestFit="1" customWidth="1"/>
    <col min="11790" max="12028" width="9" style="55"/>
    <col min="12029" max="12029" width="3.375" style="55" customWidth="1"/>
    <col min="12030" max="12030" width="7" style="55" customWidth="1"/>
    <col min="12031" max="12031" width="6.125" style="55" customWidth="1"/>
    <col min="12032" max="12041" width="7.5" style="55" customWidth="1"/>
    <col min="12042" max="12042" width="7.875" style="55" customWidth="1"/>
    <col min="12043" max="12044" width="9.125" style="55" bestFit="1" customWidth="1"/>
    <col min="12045" max="12045" width="9.25" style="55" bestFit="1" customWidth="1"/>
    <col min="12046" max="12284" width="9" style="55"/>
    <col min="12285" max="12285" width="3.375" style="55" customWidth="1"/>
    <col min="12286" max="12286" width="7" style="55" customWidth="1"/>
    <col min="12287" max="12287" width="6.125" style="55" customWidth="1"/>
    <col min="12288" max="12297" width="7.5" style="55" customWidth="1"/>
    <col min="12298" max="12298" width="7.875" style="55" customWidth="1"/>
    <col min="12299" max="12300" width="9.125" style="55" bestFit="1" customWidth="1"/>
    <col min="12301" max="12301" width="9.25" style="55" bestFit="1" customWidth="1"/>
    <col min="12302" max="12540" width="9" style="55"/>
    <col min="12541" max="12541" width="3.375" style="55" customWidth="1"/>
    <col min="12542" max="12542" width="7" style="55" customWidth="1"/>
    <col min="12543" max="12543" width="6.125" style="55" customWidth="1"/>
    <col min="12544" max="12553" width="7.5" style="55" customWidth="1"/>
    <col min="12554" max="12554" width="7.875" style="55" customWidth="1"/>
    <col min="12555" max="12556" width="9.125" style="55" bestFit="1" customWidth="1"/>
    <col min="12557" max="12557" width="9.25" style="55" bestFit="1" customWidth="1"/>
    <col min="12558" max="12796" width="9" style="55"/>
    <col min="12797" max="12797" width="3.375" style="55" customWidth="1"/>
    <col min="12798" max="12798" width="7" style="55" customWidth="1"/>
    <col min="12799" max="12799" width="6.125" style="55" customWidth="1"/>
    <col min="12800" max="12809" width="7.5" style="55" customWidth="1"/>
    <col min="12810" max="12810" width="7.875" style="55" customWidth="1"/>
    <col min="12811" max="12812" width="9.125" style="55" bestFit="1" customWidth="1"/>
    <col min="12813" max="12813" width="9.25" style="55" bestFit="1" customWidth="1"/>
    <col min="12814" max="13052" width="9" style="55"/>
    <col min="13053" max="13053" width="3.375" style="55" customWidth="1"/>
    <col min="13054" max="13054" width="7" style="55" customWidth="1"/>
    <col min="13055" max="13055" width="6.125" style="55" customWidth="1"/>
    <col min="13056" max="13065" width="7.5" style="55" customWidth="1"/>
    <col min="13066" max="13066" width="7.875" style="55" customWidth="1"/>
    <col min="13067" max="13068" width="9.125" style="55" bestFit="1" customWidth="1"/>
    <col min="13069" max="13069" width="9.25" style="55" bestFit="1" customWidth="1"/>
    <col min="13070" max="13308" width="9" style="55"/>
    <col min="13309" max="13309" width="3.375" style="55" customWidth="1"/>
    <col min="13310" max="13310" width="7" style="55" customWidth="1"/>
    <col min="13311" max="13311" width="6.125" style="55" customWidth="1"/>
    <col min="13312" max="13321" width="7.5" style="55" customWidth="1"/>
    <col min="13322" max="13322" width="7.875" style="55" customWidth="1"/>
    <col min="13323" max="13324" width="9.125" style="55" bestFit="1" customWidth="1"/>
    <col min="13325" max="13325" width="9.25" style="55" bestFit="1" customWidth="1"/>
    <col min="13326" max="13564" width="9" style="55"/>
    <col min="13565" max="13565" width="3.375" style="55" customWidth="1"/>
    <col min="13566" max="13566" width="7" style="55" customWidth="1"/>
    <col min="13567" max="13567" width="6.125" style="55" customWidth="1"/>
    <col min="13568" max="13577" width="7.5" style="55" customWidth="1"/>
    <col min="13578" max="13578" width="7.875" style="55" customWidth="1"/>
    <col min="13579" max="13580" width="9.125" style="55" bestFit="1" customWidth="1"/>
    <col min="13581" max="13581" width="9.25" style="55" bestFit="1" customWidth="1"/>
    <col min="13582" max="13820" width="9" style="55"/>
    <col min="13821" max="13821" width="3.375" style="55" customWidth="1"/>
    <col min="13822" max="13822" width="7" style="55" customWidth="1"/>
    <col min="13823" max="13823" width="6.125" style="55" customWidth="1"/>
    <col min="13824" max="13833" width="7.5" style="55" customWidth="1"/>
    <col min="13834" max="13834" width="7.875" style="55" customWidth="1"/>
    <col min="13835" max="13836" width="9.125" style="55" bestFit="1" customWidth="1"/>
    <col min="13837" max="13837" width="9.25" style="55" bestFit="1" customWidth="1"/>
    <col min="13838" max="14076" width="9" style="55"/>
    <col min="14077" max="14077" width="3.375" style="55" customWidth="1"/>
    <col min="14078" max="14078" width="7" style="55" customWidth="1"/>
    <col min="14079" max="14079" width="6.125" style="55" customWidth="1"/>
    <col min="14080" max="14089" width="7.5" style="55" customWidth="1"/>
    <col min="14090" max="14090" width="7.875" style="55" customWidth="1"/>
    <col min="14091" max="14092" width="9.125" style="55" bestFit="1" customWidth="1"/>
    <col min="14093" max="14093" width="9.25" style="55" bestFit="1" customWidth="1"/>
    <col min="14094" max="14332" width="9" style="55"/>
    <col min="14333" max="14333" width="3.375" style="55" customWidth="1"/>
    <col min="14334" max="14334" width="7" style="55" customWidth="1"/>
    <col min="14335" max="14335" width="6.125" style="55" customWidth="1"/>
    <col min="14336" max="14345" width="7.5" style="55" customWidth="1"/>
    <col min="14346" max="14346" width="7.875" style="55" customWidth="1"/>
    <col min="14347" max="14348" width="9.125" style="55" bestFit="1" customWidth="1"/>
    <col min="14349" max="14349" width="9.25" style="55" bestFit="1" customWidth="1"/>
    <col min="14350" max="14588" width="9" style="55"/>
    <col min="14589" max="14589" width="3.375" style="55" customWidth="1"/>
    <col min="14590" max="14590" width="7" style="55" customWidth="1"/>
    <col min="14591" max="14591" width="6.125" style="55" customWidth="1"/>
    <col min="14592" max="14601" width="7.5" style="55" customWidth="1"/>
    <col min="14602" max="14602" width="7.875" style="55" customWidth="1"/>
    <col min="14603" max="14604" width="9.125" style="55" bestFit="1" customWidth="1"/>
    <col min="14605" max="14605" width="9.25" style="55" bestFit="1" customWidth="1"/>
    <col min="14606" max="14844" width="9" style="55"/>
    <col min="14845" max="14845" width="3.375" style="55" customWidth="1"/>
    <col min="14846" max="14846" width="7" style="55" customWidth="1"/>
    <col min="14847" max="14847" width="6.125" style="55" customWidth="1"/>
    <col min="14848" max="14857" width="7.5" style="55" customWidth="1"/>
    <col min="14858" max="14858" width="7.875" style="55" customWidth="1"/>
    <col min="14859" max="14860" width="9.125" style="55" bestFit="1" customWidth="1"/>
    <col min="14861" max="14861" width="9.25" style="55" bestFit="1" customWidth="1"/>
    <col min="14862" max="15100" width="9" style="55"/>
    <col min="15101" max="15101" width="3.375" style="55" customWidth="1"/>
    <col min="15102" max="15102" width="7" style="55" customWidth="1"/>
    <col min="15103" max="15103" width="6.125" style="55" customWidth="1"/>
    <col min="15104" max="15113" width="7.5" style="55" customWidth="1"/>
    <col min="15114" max="15114" width="7.875" style="55" customWidth="1"/>
    <col min="15115" max="15116" width="9.125" style="55" bestFit="1" customWidth="1"/>
    <col min="15117" max="15117" width="9.25" style="55" bestFit="1" customWidth="1"/>
    <col min="15118" max="15356" width="9" style="55"/>
    <col min="15357" max="15357" width="3.375" style="55" customWidth="1"/>
    <col min="15358" max="15358" width="7" style="55" customWidth="1"/>
    <col min="15359" max="15359" width="6.125" style="55" customWidth="1"/>
    <col min="15360" max="15369" width="7.5" style="55" customWidth="1"/>
    <col min="15370" max="15370" width="7.875" style="55" customWidth="1"/>
    <col min="15371" max="15372" width="9.125" style="55" bestFit="1" customWidth="1"/>
    <col min="15373" max="15373" width="9.25" style="55" bestFit="1" customWidth="1"/>
    <col min="15374" max="15612" width="9" style="55"/>
    <col min="15613" max="15613" width="3.375" style="55" customWidth="1"/>
    <col min="15614" max="15614" width="7" style="55" customWidth="1"/>
    <col min="15615" max="15615" width="6.125" style="55" customWidth="1"/>
    <col min="15616" max="15625" width="7.5" style="55" customWidth="1"/>
    <col min="15626" max="15626" width="7.875" style="55" customWidth="1"/>
    <col min="15627" max="15628" width="9.125" style="55" bestFit="1" customWidth="1"/>
    <col min="15629" max="15629" width="9.25" style="55" bestFit="1" customWidth="1"/>
    <col min="15630" max="15868" width="9" style="55"/>
    <col min="15869" max="15869" width="3.375" style="55" customWidth="1"/>
    <col min="15870" max="15870" width="7" style="55" customWidth="1"/>
    <col min="15871" max="15871" width="6.125" style="55" customWidth="1"/>
    <col min="15872" max="15881" width="7.5" style="55" customWidth="1"/>
    <col min="15882" max="15882" width="7.875" style="55" customWidth="1"/>
    <col min="15883" max="15884" width="9.125" style="55" bestFit="1" customWidth="1"/>
    <col min="15885" max="15885" width="9.25" style="55" bestFit="1" customWidth="1"/>
    <col min="15886" max="16124" width="9" style="55"/>
    <col min="16125" max="16125" width="3.375" style="55" customWidth="1"/>
    <col min="16126" max="16126" width="7" style="55" customWidth="1"/>
    <col min="16127" max="16127" width="6.125" style="55" customWidth="1"/>
    <col min="16128" max="16137" width="7.5" style="55" customWidth="1"/>
    <col min="16138" max="16138" width="7.875" style="55" customWidth="1"/>
    <col min="16139"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27.75" customHeight="1" thickBot="1">
      <c r="A2" s="1" t="s">
        <v>58</v>
      </c>
      <c r="L2" s="1682"/>
      <c r="M2" s="1682"/>
    </row>
    <row r="3" spans="1:13" ht="14.25" customHeight="1">
      <c r="A3" s="56"/>
      <c r="B3" s="1710" t="s">
        <v>1</v>
      </c>
      <c r="C3" s="1711"/>
      <c r="D3" s="1685" t="s">
        <v>2</v>
      </c>
      <c r="E3" s="57"/>
      <c r="F3" s="1688" t="s">
        <v>3</v>
      </c>
      <c r="G3" s="1691" t="s">
        <v>42</v>
      </c>
      <c r="H3" s="127"/>
      <c r="I3" s="1688" t="s">
        <v>5</v>
      </c>
      <c r="J3" s="1688" t="s">
        <v>6</v>
      </c>
      <c r="K3" s="1688" t="s">
        <v>7</v>
      </c>
      <c r="L3" s="1688" t="s">
        <v>8</v>
      </c>
      <c r="M3" s="1692" t="s">
        <v>9</v>
      </c>
    </row>
    <row r="4" spans="1:13" ht="14.25" customHeight="1">
      <c r="A4" s="58"/>
      <c r="B4" s="59"/>
      <c r="C4" s="60"/>
      <c r="D4" s="1686"/>
      <c r="E4" s="128" t="s">
        <v>10</v>
      </c>
      <c r="F4" s="1689"/>
      <c r="G4" s="1689"/>
      <c r="H4" s="129" t="s">
        <v>11</v>
      </c>
      <c r="I4" s="1689"/>
      <c r="J4" s="1689"/>
      <c r="K4" s="1689"/>
      <c r="L4" s="1689"/>
      <c r="M4" s="1693"/>
    </row>
    <row r="5" spans="1:13" ht="14.25" customHeight="1">
      <c r="A5" s="1712" t="s">
        <v>14</v>
      </c>
      <c r="B5" s="1713"/>
      <c r="C5" s="60"/>
      <c r="D5" s="1686"/>
      <c r="E5" s="130" t="s">
        <v>12</v>
      </c>
      <c r="F5" s="1689"/>
      <c r="G5" s="1689"/>
      <c r="H5" s="129" t="s">
        <v>43</v>
      </c>
      <c r="I5" s="1689"/>
      <c r="J5" s="1689"/>
      <c r="K5" s="1689"/>
      <c r="L5" s="1689"/>
      <c r="M5" s="1693"/>
    </row>
    <row r="6" spans="1:13" ht="14.25" customHeight="1" thickBot="1">
      <c r="A6" s="1714"/>
      <c r="B6" s="1715"/>
      <c r="C6" s="65"/>
      <c r="D6" s="1687"/>
      <c r="E6" s="131" t="s">
        <v>15</v>
      </c>
      <c r="F6" s="1690"/>
      <c r="G6" s="1690"/>
      <c r="H6" s="132"/>
      <c r="I6" s="1690"/>
      <c r="J6" s="1690"/>
      <c r="K6" s="1690"/>
      <c r="L6" s="1690"/>
      <c r="M6" s="1694"/>
    </row>
    <row r="7" spans="1:13" ht="14.25" customHeight="1">
      <c r="A7" s="1695" t="s">
        <v>44</v>
      </c>
      <c r="B7" s="1716" t="s">
        <v>45</v>
      </c>
      <c r="C7" s="1707"/>
      <c r="D7" s="67">
        <v>349</v>
      </c>
      <c r="E7" s="68">
        <v>9.140625</v>
      </c>
      <c r="F7" s="125">
        <v>190.41666666666666</v>
      </c>
      <c r="G7" s="125">
        <v>27.916666666666668</v>
      </c>
      <c r="H7" s="20">
        <v>10.916666666666666</v>
      </c>
      <c r="I7" s="125">
        <v>31.75</v>
      </c>
      <c r="J7" s="125">
        <v>22.166666666666668</v>
      </c>
      <c r="K7" s="125">
        <v>18.416666666666668</v>
      </c>
      <c r="L7" s="125">
        <v>20.333333333333332</v>
      </c>
      <c r="M7" s="126">
        <v>38.25</v>
      </c>
    </row>
    <row r="8" spans="1:13" ht="14.25" customHeight="1">
      <c r="A8" s="1695"/>
      <c r="B8" s="1717" t="s">
        <v>46</v>
      </c>
      <c r="C8" s="1718"/>
      <c r="D8" s="67">
        <v>334</v>
      </c>
      <c r="E8" s="68">
        <v>-4.2979942693409736</v>
      </c>
      <c r="F8" s="69">
        <v>161.66666666666666</v>
      </c>
      <c r="G8" s="69">
        <v>36.5</v>
      </c>
      <c r="H8" s="23">
        <v>14.25</v>
      </c>
      <c r="I8" s="69">
        <v>29.166666666666668</v>
      </c>
      <c r="J8" s="69">
        <v>21.416666666666668</v>
      </c>
      <c r="K8" s="69">
        <v>18.25</v>
      </c>
      <c r="L8" s="69">
        <v>28.333333333333332</v>
      </c>
      <c r="M8" s="70">
        <v>38.5</v>
      </c>
    </row>
    <row r="9" spans="1:13" ht="14.25" customHeight="1">
      <c r="A9" s="1695"/>
      <c r="B9" s="1717" t="s">
        <v>47</v>
      </c>
      <c r="C9" s="1718"/>
      <c r="D9" s="67">
        <v>312</v>
      </c>
      <c r="E9" s="68">
        <v>-6.5868263473053901</v>
      </c>
      <c r="F9" s="69">
        <v>149.16666666666666</v>
      </c>
      <c r="G9" s="69">
        <v>40</v>
      </c>
      <c r="H9" s="25">
        <v>15.916666666666666</v>
      </c>
      <c r="I9" s="69">
        <v>30.583333333333332</v>
      </c>
      <c r="J9" s="69">
        <v>14.416666666666666</v>
      </c>
      <c r="K9" s="69">
        <v>18.416666666666668</v>
      </c>
      <c r="L9" s="69">
        <v>25.333333333333332</v>
      </c>
      <c r="M9" s="70">
        <v>34.333333333333336</v>
      </c>
    </row>
    <row r="10" spans="1:13" ht="14.25" customHeight="1">
      <c r="A10" s="1695"/>
      <c r="B10" s="1719" t="s">
        <v>48</v>
      </c>
      <c r="C10" s="1720"/>
      <c r="D10" s="67">
        <v>342</v>
      </c>
      <c r="E10" s="68">
        <v>9.6153846153846168</v>
      </c>
      <c r="F10" s="69">
        <v>170.08333333333334</v>
      </c>
      <c r="G10" s="69">
        <v>40.583333333333336</v>
      </c>
      <c r="H10" s="25">
        <v>19.333333333333332</v>
      </c>
      <c r="I10" s="69">
        <v>29.166666666666668</v>
      </c>
      <c r="J10" s="69">
        <v>16.583333333333332</v>
      </c>
      <c r="K10" s="69">
        <v>20.583333333333332</v>
      </c>
      <c r="L10" s="69">
        <v>31.333333333333332</v>
      </c>
      <c r="M10" s="70">
        <v>33.25</v>
      </c>
    </row>
    <row r="11" spans="1:13" ht="14.25" customHeight="1">
      <c r="A11" s="1695"/>
      <c r="B11" s="1717" t="s">
        <v>49</v>
      </c>
      <c r="C11" s="1718"/>
      <c r="D11" s="71">
        <f>ROUND(SUM(F11:G11,I11:M11),0)</f>
        <v>413</v>
      </c>
      <c r="E11" s="146">
        <f>(D11-D10)/D10*100</f>
        <v>20.760233918128655</v>
      </c>
      <c r="F11" s="73">
        <f>SUM(F12:F23)/12</f>
        <v>222.33333333333334</v>
      </c>
      <c r="G11" s="73">
        <f t="shared" ref="G11:M11" si="0">SUM(G12:G23)/12</f>
        <v>42.083333333333336</v>
      </c>
      <c r="H11" s="30">
        <f t="shared" si="0"/>
        <v>19</v>
      </c>
      <c r="I11" s="73">
        <f t="shared" si="0"/>
        <v>41.666666666666664</v>
      </c>
      <c r="J11" s="73">
        <f t="shared" si="0"/>
        <v>17</v>
      </c>
      <c r="K11" s="73">
        <f t="shared" si="0"/>
        <v>16.333333333333332</v>
      </c>
      <c r="L11" s="73">
        <f t="shared" si="0"/>
        <v>33.333333333333336</v>
      </c>
      <c r="M11" s="74">
        <f t="shared" si="0"/>
        <v>39.833333333333336</v>
      </c>
    </row>
    <row r="12" spans="1:13" ht="14.25" customHeight="1">
      <c r="A12" s="1695"/>
      <c r="B12" s="59" t="s">
        <v>19</v>
      </c>
      <c r="C12" s="75" t="s">
        <v>20</v>
      </c>
      <c r="D12" s="50">
        <f t="shared" ref="D12:D23" si="1">SUM(F12:G12,I12:M12)</f>
        <v>466</v>
      </c>
      <c r="E12" s="47">
        <v>11.217183770883054</v>
      </c>
      <c r="F12" s="49">
        <v>240</v>
      </c>
      <c r="G12" s="49">
        <v>50</v>
      </c>
      <c r="H12" s="46">
        <v>29</v>
      </c>
      <c r="I12" s="49">
        <v>49</v>
      </c>
      <c r="J12" s="49">
        <v>21</v>
      </c>
      <c r="K12" s="49">
        <v>16</v>
      </c>
      <c r="L12" s="49">
        <v>35</v>
      </c>
      <c r="M12" s="76">
        <v>55</v>
      </c>
    </row>
    <row r="13" spans="1:13" ht="14.25" customHeight="1">
      <c r="A13" s="1695"/>
      <c r="B13" s="59"/>
      <c r="C13" s="75" t="s">
        <v>21</v>
      </c>
      <c r="D13" s="50">
        <f t="shared" si="1"/>
        <v>451</v>
      </c>
      <c r="E13" s="47">
        <v>11.358024691358025</v>
      </c>
      <c r="F13" s="49">
        <v>235</v>
      </c>
      <c r="G13" s="49">
        <v>51</v>
      </c>
      <c r="H13" s="46">
        <v>27</v>
      </c>
      <c r="I13" s="49">
        <v>43</v>
      </c>
      <c r="J13" s="49">
        <v>17</v>
      </c>
      <c r="K13" s="49">
        <v>18</v>
      </c>
      <c r="L13" s="49">
        <v>36</v>
      </c>
      <c r="M13" s="76">
        <v>51</v>
      </c>
    </row>
    <row r="14" spans="1:13" ht="14.25" customHeight="1">
      <c r="A14" s="1695"/>
      <c r="B14" s="59"/>
      <c r="C14" s="75" t="s">
        <v>22</v>
      </c>
      <c r="D14" s="50">
        <f t="shared" si="1"/>
        <v>442</v>
      </c>
      <c r="E14" s="47">
        <v>31.15727002967359</v>
      </c>
      <c r="F14" s="147">
        <v>261</v>
      </c>
      <c r="G14" s="49">
        <v>38</v>
      </c>
      <c r="H14" s="46">
        <v>18</v>
      </c>
      <c r="I14" s="49">
        <v>37</v>
      </c>
      <c r="J14" s="49">
        <v>13</v>
      </c>
      <c r="K14" s="49">
        <v>15</v>
      </c>
      <c r="L14" s="49">
        <v>32</v>
      </c>
      <c r="M14" s="76">
        <v>46</v>
      </c>
    </row>
    <row r="15" spans="1:13" ht="14.25" customHeight="1">
      <c r="A15" s="1695"/>
      <c r="B15" s="59"/>
      <c r="C15" s="75" t="s">
        <v>23</v>
      </c>
      <c r="D15" s="50">
        <f t="shared" si="1"/>
        <v>402</v>
      </c>
      <c r="E15" s="47">
        <v>21.450151057401811</v>
      </c>
      <c r="F15" s="49">
        <v>224</v>
      </c>
      <c r="G15" s="49">
        <v>38</v>
      </c>
      <c r="H15" s="46">
        <v>17</v>
      </c>
      <c r="I15" s="49">
        <v>38</v>
      </c>
      <c r="J15" s="49">
        <v>14</v>
      </c>
      <c r="K15" s="49">
        <v>16</v>
      </c>
      <c r="L15" s="49">
        <v>31</v>
      </c>
      <c r="M15" s="76">
        <v>41</v>
      </c>
    </row>
    <row r="16" spans="1:13" ht="14.25" customHeight="1">
      <c r="A16" s="1695"/>
      <c r="B16" s="59"/>
      <c r="C16" s="75" t="s">
        <v>24</v>
      </c>
      <c r="D16" s="50">
        <f t="shared" si="1"/>
        <v>377</v>
      </c>
      <c r="E16" s="47">
        <v>23.202614379084967</v>
      </c>
      <c r="F16" s="49">
        <v>222</v>
      </c>
      <c r="G16" s="49">
        <v>34</v>
      </c>
      <c r="H16" s="46">
        <v>17</v>
      </c>
      <c r="I16" s="49">
        <v>36</v>
      </c>
      <c r="J16" s="49">
        <v>10</v>
      </c>
      <c r="K16" s="49">
        <v>9</v>
      </c>
      <c r="L16" s="49">
        <v>31</v>
      </c>
      <c r="M16" s="76">
        <v>35</v>
      </c>
    </row>
    <row r="17" spans="1:13" ht="14.25" customHeight="1">
      <c r="A17" s="1695"/>
      <c r="B17" s="59"/>
      <c r="C17" s="75" t="s">
        <v>25</v>
      </c>
      <c r="D17" s="50">
        <f t="shared" si="1"/>
        <v>378</v>
      </c>
      <c r="E17" s="47">
        <v>28.135593220338983</v>
      </c>
      <c r="F17" s="49">
        <v>219</v>
      </c>
      <c r="G17" s="49">
        <v>29</v>
      </c>
      <c r="H17" s="46">
        <v>15</v>
      </c>
      <c r="I17" s="49">
        <v>34</v>
      </c>
      <c r="J17" s="49">
        <v>12</v>
      </c>
      <c r="K17" s="49">
        <v>13</v>
      </c>
      <c r="L17" s="49">
        <v>35</v>
      </c>
      <c r="M17" s="76">
        <v>36</v>
      </c>
    </row>
    <row r="18" spans="1:13" ht="14.25" customHeight="1">
      <c r="A18" s="1695"/>
      <c r="B18" s="59"/>
      <c r="C18" s="75" t="s">
        <v>26</v>
      </c>
      <c r="D18" s="50">
        <f t="shared" si="1"/>
        <v>402</v>
      </c>
      <c r="E18" s="47">
        <v>27.61904761904762</v>
      </c>
      <c r="F18" s="49">
        <v>218</v>
      </c>
      <c r="G18" s="49">
        <v>33</v>
      </c>
      <c r="H18" s="46">
        <v>18</v>
      </c>
      <c r="I18" s="49">
        <v>36</v>
      </c>
      <c r="J18" s="49">
        <v>19</v>
      </c>
      <c r="K18" s="49">
        <v>19</v>
      </c>
      <c r="L18" s="49">
        <v>38</v>
      </c>
      <c r="M18" s="76">
        <v>39</v>
      </c>
    </row>
    <row r="19" spans="1:13" ht="14.25" customHeight="1">
      <c r="A19" s="1695"/>
      <c r="B19" s="59"/>
      <c r="C19" s="75" t="s">
        <v>27</v>
      </c>
      <c r="D19" s="50">
        <f t="shared" si="1"/>
        <v>383</v>
      </c>
      <c r="E19" s="47">
        <v>29.391891891891891</v>
      </c>
      <c r="F19" s="49">
        <v>208</v>
      </c>
      <c r="G19" s="49">
        <v>35</v>
      </c>
      <c r="H19" s="46">
        <v>15</v>
      </c>
      <c r="I19" s="49">
        <v>35</v>
      </c>
      <c r="J19" s="49">
        <v>21</v>
      </c>
      <c r="K19" s="49">
        <v>17</v>
      </c>
      <c r="L19" s="49">
        <v>35</v>
      </c>
      <c r="M19" s="76">
        <v>32</v>
      </c>
    </row>
    <row r="20" spans="1:13" ht="14.25" customHeight="1">
      <c r="A20" s="1695"/>
      <c r="B20" s="59"/>
      <c r="C20" s="75" t="s">
        <v>28</v>
      </c>
      <c r="D20" s="50">
        <f t="shared" si="1"/>
        <v>386</v>
      </c>
      <c r="E20" s="47">
        <v>23.322683706070286</v>
      </c>
      <c r="F20" s="49">
        <v>200</v>
      </c>
      <c r="G20" s="49">
        <v>42</v>
      </c>
      <c r="H20" s="46">
        <v>16</v>
      </c>
      <c r="I20" s="49">
        <v>38</v>
      </c>
      <c r="J20" s="49">
        <v>17</v>
      </c>
      <c r="K20" s="49">
        <v>19</v>
      </c>
      <c r="L20" s="49">
        <v>36</v>
      </c>
      <c r="M20" s="76">
        <v>34</v>
      </c>
    </row>
    <row r="21" spans="1:13" ht="14.25" customHeight="1">
      <c r="A21" s="1695"/>
      <c r="B21" s="59" t="s">
        <v>29</v>
      </c>
      <c r="C21" s="75" t="s">
        <v>30</v>
      </c>
      <c r="D21" s="50">
        <f t="shared" si="1"/>
        <v>389</v>
      </c>
      <c r="E21" s="47">
        <v>11.142857142857142</v>
      </c>
      <c r="F21" s="49">
        <v>194</v>
      </c>
      <c r="G21" s="49">
        <v>48</v>
      </c>
      <c r="H21" s="46">
        <v>19</v>
      </c>
      <c r="I21" s="49">
        <v>46</v>
      </c>
      <c r="J21" s="49">
        <v>21</v>
      </c>
      <c r="K21" s="49">
        <v>17</v>
      </c>
      <c r="L21" s="49">
        <v>33</v>
      </c>
      <c r="M21" s="76">
        <v>30</v>
      </c>
    </row>
    <row r="22" spans="1:13" ht="14.25" customHeight="1">
      <c r="A22" s="1695"/>
      <c r="B22" s="59"/>
      <c r="C22" s="75" t="s">
        <v>31</v>
      </c>
      <c r="D22" s="50">
        <f t="shared" si="1"/>
        <v>437</v>
      </c>
      <c r="E22" s="47">
        <v>21.052631578947366</v>
      </c>
      <c r="F22" s="49">
        <v>219</v>
      </c>
      <c r="G22" s="49">
        <v>51</v>
      </c>
      <c r="H22" s="46">
        <v>19</v>
      </c>
      <c r="I22" s="49">
        <v>50</v>
      </c>
      <c r="J22" s="49">
        <v>20</v>
      </c>
      <c r="K22" s="49">
        <v>20</v>
      </c>
      <c r="L22" s="49">
        <v>35</v>
      </c>
      <c r="M22" s="76">
        <v>42</v>
      </c>
    </row>
    <row r="23" spans="1:13" ht="14.25" customHeight="1" thickBot="1">
      <c r="A23" s="1696"/>
      <c r="B23" s="64"/>
      <c r="C23" s="75" t="s">
        <v>32</v>
      </c>
      <c r="D23" s="51">
        <f t="shared" si="1"/>
        <v>438</v>
      </c>
      <c r="E23" s="78">
        <v>18.059299191374663</v>
      </c>
      <c r="F23" s="52">
        <v>228</v>
      </c>
      <c r="G23" s="52">
        <v>56</v>
      </c>
      <c r="H23" s="48">
        <v>18</v>
      </c>
      <c r="I23" s="52">
        <v>58</v>
      </c>
      <c r="J23" s="52">
        <v>19</v>
      </c>
      <c r="K23" s="52">
        <v>17</v>
      </c>
      <c r="L23" s="52">
        <v>23</v>
      </c>
      <c r="M23" s="79">
        <v>37</v>
      </c>
    </row>
    <row r="24" spans="1:13" ht="14.25" customHeight="1">
      <c r="A24" s="1703" t="s">
        <v>50</v>
      </c>
      <c r="B24" s="1716" t="s">
        <v>45</v>
      </c>
      <c r="C24" s="1707"/>
      <c r="D24" s="67">
        <v>302</v>
      </c>
      <c r="E24" s="68">
        <v>8.2437275985663092</v>
      </c>
      <c r="F24" s="125">
        <v>168.91666666666666</v>
      </c>
      <c r="G24" s="125">
        <v>24.75</v>
      </c>
      <c r="H24" s="20">
        <v>8.9166666666666661</v>
      </c>
      <c r="I24" s="125">
        <v>27</v>
      </c>
      <c r="J24" s="125">
        <v>18.25</v>
      </c>
      <c r="K24" s="125">
        <v>14.583333333333334</v>
      </c>
      <c r="L24" s="125">
        <v>16.166666666666668</v>
      </c>
      <c r="M24" s="126">
        <v>32.666666666666664</v>
      </c>
    </row>
    <row r="25" spans="1:13" ht="14.25" customHeight="1">
      <c r="A25" s="1695"/>
      <c r="B25" s="1717" t="s">
        <v>46</v>
      </c>
      <c r="C25" s="1718"/>
      <c r="D25" s="67">
        <v>288</v>
      </c>
      <c r="E25" s="68">
        <v>-4.6357615894039732</v>
      </c>
      <c r="F25" s="69">
        <v>144.16666666666666</v>
      </c>
      <c r="G25" s="69">
        <v>31</v>
      </c>
      <c r="H25" s="23">
        <v>11.25</v>
      </c>
      <c r="I25" s="69">
        <v>25.916666666666668</v>
      </c>
      <c r="J25" s="69">
        <v>19.166666666666668</v>
      </c>
      <c r="K25" s="69">
        <v>14.333333333333334</v>
      </c>
      <c r="L25" s="69">
        <v>22.75</v>
      </c>
      <c r="M25" s="70">
        <v>30.833333333333332</v>
      </c>
    </row>
    <row r="26" spans="1:13" ht="14.25" customHeight="1">
      <c r="A26" s="1695"/>
      <c r="B26" s="1717" t="s">
        <v>47</v>
      </c>
      <c r="C26" s="1718"/>
      <c r="D26" s="67">
        <v>267</v>
      </c>
      <c r="E26" s="68">
        <v>-7.291666666666667</v>
      </c>
      <c r="F26" s="69">
        <v>134.25</v>
      </c>
      <c r="G26" s="69">
        <v>32.833333333333336</v>
      </c>
      <c r="H26" s="25">
        <v>11.75</v>
      </c>
      <c r="I26" s="69">
        <v>24.166666666666668</v>
      </c>
      <c r="J26" s="69">
        <v>13.083333333333334</v>
      </c>
      <c r="K26" s="69">
        <v>14.833333333333334</v>
      </c>
      <c r="L26" s="69">
        <v>20.25</v>
      </c>
      <c r="M26" s="70">
        <v>27.666666666666668</v>
      </c>
    </row>
    <row r="27" spans="1:13" ht="14.25" customHeight="1">
      <c r="A27" s="1695"/>
      <c r="B27" s="1719" t="s">
        <v>48</v>
      </c>
      <c r="C27" s="1720"/>
      <c r="D27" s="67">
        <v>289</v>
      </c>
      <c r="E27" s="68">
        <v>8.239700374531834</v>
      </c>
      <c r="F27" s="69">
        <v>147</v>
      </c>
      <c r="G27" s="69">
        <v>34.166666666666664</v>
      </c>
      <c r="H27" s="25">
        <v>15.583333333333334</v>
      </c>
      <c r="I27" s="69">
        <v>23.583333333333332</v>
      </c>
      <c r="J27" s="69">
        <v>15.666666666666666</v>
      </c>
      <c r="K27" s="69">
        <v>17.916666666666668</v>
      </c>
      <c r="L27" s="69">
        <v>24.333333333333332</v>
      </c>
      <c r="M27" s="70">
        <v>26.333333333333332</v>
      </c>
    </row>
    <row r="28" spans="1:13" ht="14.25" customHeight="1">
      <c r="A28" s="1695"/>
      <c r="B28" s="1717" t="s">
        <v>49</v>
      </c>
      <c r="C28" s="1718"/>
      <c r="D28" s="71">
        <f>ROUND(SUM(F28:G28,I28:M28),0)</f>
        <v>350</v>
      </c>
      <c r="E28" s="146">
        <f>(D28-D27)/D27*100</f>
        <v>21.107266435986158</v>
      </c>
      <c r="F28" s="73">
        <f>SUM(F29:F40)/12</f>
        <v>193</v>
      </c>
      <c r="G28" s="73">
        <f t="shared" ref="G28:M28" si="2">SUM(G29:G40)/12</f>
        <v>33.833333333333336</v>
      </c>
      <c r="H28" s="30">
        <f t="shared" si="2"/>
        <v>16.083333333333332</v>
      </c>
      <c r="I28" s="73">
        <f t="shared" si="2"/>
        <v>33.833333333333336</v>
      </c>
      <c r="J28" s="73">
        <f t="shared" si="2"/>
        <v>14</v>
      </c>
      <c r="K28" s="73">
        <f t="shared" si="2"/>
        <v>14.5</v>
      </c>
      <c r="L28" s="73">
        <f t="shared" si="2"/>
        <v>29</v>
      </c>
      <c r="M28" s="74">
        <f t="shared" si="2"/>
        <v>32.25</v>
      </c>
    </row>
    <row r="29" spans="1:13" ht="14.25" customHeight="1">
      <c r="A29" s="1695"/>
      <c r="B29" s="59" t="s">
        <v>19</v>
      </c>
      <c r="C29" s="75" t="s">
        <v>20</v>
      </c>
      <c r="D29" s="50">
        <f t="shared" ref="D29:D40" si="3">SUM(F29:G29,I29:M29)</f>
        <v>399</v>
      </c>
      <c r="E29" s="123">
        <v>10.220994475138122</v>
      </c>
      <c r="F29" s="147">
        <v>211</v>
      </c>
      <c r="G29" s="147">
        <v>41</v>
      </c>
      <c r="H29" s="137">
        <v>25</v>
      </c>
      <c r="I29" s="147">
        <v>37</v>
      </c>
      <c r="J29" s="147">
        <v>21</v>
      </c>
      <c r="K29" s="147">
        <v>16</v>
      </c>
      <c r="L29" s="147">
        <v>29</v>
      </c>
      <c r="M29" s="148">
        <v>44</v>
      </c>
    </row>
    <row r="30" spans="1:13" ht="14.25" customHeight="1">
      <c r="A30" s="1695"/>
      <c r="B30" s="59"/>
      <c r="C30" s="75" t="s">
        <v>21</v>
      </c>
      <c r="D30" s="50">
        <f t="shared" si="3"/>
        <v>384</v>
      </c>
      <c r="E30" s="123">
        <v>9.0909090909090917</v>
      </c>
      <c r="F30" s="147">
        <v>207</v>
      </c>
      <c r="G30" s="147">
        <v>41</v>
      </c>
      <c r="H30" s="137">
        <v>22</v>
      </c>
      <c r="I30" s="147">
        <v>31</v>
      </c>
      <c r="J30" s="147">
        <v>17</v>
      </c>
      <c r="K30" s="147">
        <v>16</v>
      </c>
      <c r="L30" s="147">
        <v>31</v>
      </c>
      <c r="M30" s="148">
        <v>41</v>
      </c>
    </row>
    <row r="31" spans="1:13" ht="14.25" customHeight="1">
      <c r="A31" s="1695"/>
      <c r="B31" s="59"/>
      <c r="C31" s="75" t="s">
        <v>22</v>
      </c>
      <c r="D31" s="50">
        <f t="shared" si="3"/>
        <v>377</v>
      </c>
      <c r="E31" s="123">
        <v>32.280701754385966</v>
      </c>
      <c r="F31" s="147">
        <v>229</v>
      </c>
      <c r="G31" s="147">
        <v>30</v>
      </c>
      <c r="H31" s="137">
        <v>15</v>
      </c>
      <c r="I31" s="147">
        <v>27</v>
      </c>
      <c r="J31" s="147">
        <v>13</v>
      </c>
      <c r="K31" s="147">
        <v>13</v>
      </c>
      <c r="L31" s="147">
        <v>28</v>
      </c>
      <c r="M31" s="148">
        <v>37</v>
      </c>
    </row>
    <row r="32" spans="1:13" ht="14.25" customHeight="1">
      <c r="A32" s="1695"/>
      <c r="B32" s="59"/>
      <c r="C32" s="75" t="s">
        <v>23</v>
      </c>
      <c r="D32" s="50">
        <f t="shared" si="3"/>
        <v>350</v>
      </c>
      <c r="E32" s="47">
        <v>23.239436619718308</v>
      </c>
      <c r="F32" s="49">
        <v>197</v>
      </c>
      <c r="G32" s="49">
        <v>31</v>
      </c>
      <c r="H32" s="46">
        <v>14</v>
      </c>
      <c r="I32" s="49">
        <v>32</v>
      </c>
      <c r="J32" s="49">
        <v>14</v>
      </c>
      <c r="K32" s="49">
        <v>15</v>
      </c>
      <c r="L32" s="49">
        <v>27</v>
      </c>
      <c r="M32" s="76">
        <v>34</v>
      </c>
    </row>
    <row r="33" spans="1:13" ht="14.25" customHeight="1">
      <c r="A33" s="1695"/>
      <c r="B33" s="59"/>
      <c r="C33" s="75" t="s">
        <v>24</v>
      </c>
      <c r="D33" s="50">
        <f t="shared" si="3"/>
        <v>325</v>
      </c>
      <c r="E33" s="47">
        <v>25.968992248062015</v>
      </c>
      <c r="F33" s="49">
        <v>193</v>
      </c>
      <c r="G33" s="49">
        <v>28</v>
      </c>
      <c r="H33" s="46">
        <v>15</v>
      </c>
      <c r="I33" s="49">
        <v>30</v>
      </c>
      <c r="J33" s="49">
        <v>10</v>
      </c>
      <c r="K33" s="49">
        <v>8</v>
      </c>
      <c r="L33" s="49">
        <v>28</v>
      </c>
      <c r="M33" s="76">
        <v>28</v>
      </c>
    </row>
    <row r="34" spans="1:13" ht="14.25" customHeight="1">
      <c r="A34" s="1695"/>
      <c r="B34" s="59"/>
      <c r="C34" s="75" t="s">
        <v>25</v>
      </c>
      <c r="D34" s="50">
        <f t="shared" si="3"/>
        <v>321</v>
      </c>
      <c r="E34" s="47">
        <v>29.959514170040485</v>
      </c>
      <c r="F34" s="49">
        <v>189</v>
      </c>
      <c r="G34" s="49">
        <v>23</v>
      </c>
      <c r="H34" s="46">
        <v>13</v>
      </c>
      <c r="I34" s="49">
        <v>29</v>
      </c>
      <c r="J34" s="49">
        <v>11</v>
      </c>
      <c r="K34" s="49">
        <v>11</v>
      </c>
      <c r="L34" s="49">
        <v>30</v>
      </c>
      <c r="M34" s="76">
        <v>28</v>
      </c>
    </row>
    <row r="35" spans="1:13" ht="14.25" customHeight="1">
      <c r="A35" s="1695"/>
      <c r="B35" s="59"/>
      <c r="C35" s="75" t="s">
        <v>26</v>
      </c>
      <c r="D35" s="50">
        <f t="shared" si="3"/>
        <v>340</v>
      </c>
      <c r="E35" s="47">
        <v>29.770992366412212</v>
      </c>
      <c r="F35" s="49">
        <v>188</v>
      </c>
      <c r="G35" s="49">
        <v>27</v>
      </c>
      <c r="H35" s="46">
        <v>16</v>
      </c>
      <c r="I35" s="49">
        <v>30</v>
      </c>
      <c r="J35" s="49">
        <v>13</v>
      </c>
      <c r="K35" s="49">
        <v>16</v>
      </c>
      <c r="L35" s="49">
        <v>34</v>
      </c>
      <c r="M35" s="76">
        <v>32</v>
      </c>
    </row>
    <row r="36" spans="1:13" ht="14.25" customHeight="1">
      <c r="A36" s="1695"/>
      <c r="B36" s="59"/>
      <c r="C36" s="75" t="s">
        <v>27</v>
      </c>
      <c r="D36" s="50">
        <f t="shared" si="3"/>
        <v>318</v>
      </c>
      <c r="E36" s="47">
        <v>28.225806451612907</v>
      </c>
      <c r="F36" s="49">
        <v>174</v>
      </c>
      <c r="G36" s="49">
        <v>29</v>
      </c>
      <c r="H36" s="46">
        <v>13</v>
      </c>
      <c r="I36" s="49">
        <v>29</v>
      </c>
      <c r="J36" s="49">
        <v>15</v>
      </c>
      <c r="K36" s="49">
        <v>16</v>
      </c>
      <c r="L36" s="49">
        <v>30</v>
      </c>
      <c r="M36" s="76">
        <v>25</v>
      </c>
    </row>
    <row r="37" spans="1:13" ht="14.25" customHeight="1">
      <c r="A37" s="1695"/>
      <c r="B37" s="59"/>
      <c r="C37" s="75" t="s">
        <v>28</v>
      </c>
      <c r="D37" s="50">
        <f t="shared" si="3"/>
        <v>323</v>
      </c>
      <c r="E37" s="47">
        <v>24.710424710424711</v>
      </c>
      <c r="F37" s="49">
        <v>174</v>
      </c>
      <c r="G37" s="49">
        <v>33</v>
      </c>
      <c r="H37" s="46">
        <v>13</v>
      </c>
      <c r="I37" s="49">
        <v>32</v>
      </c>
      <c r="J37" s="49">
        <v>11</v>
      </c>
      <c r="K37" s="49">
        <v>16</v>
      </c>
      <c r="L37" s="49">
        <v>30</v>
      </c>
      <c r="M37" s="76">
        <v>27</v>
      </c>
    </row>
    <row r="38" spans="1:13" ht="14.25" customHeight="1">
      <c r="A38" s="1695"/>
      <c r="B38" s="59" t="s">
        <v>29</v>
      </c>
      <c r="C38" s="75" t="s">
        <v>30</v>
      </c>
      <c r="D38" s="50">
        <f t="shared" si="3"/>
        <v>320</v>
      </c>
      <c r="E38" s="47">
        <v>9.9656357388316152</v>
      </c>
      <c r="F38" s="49">
        <v>163</v>
      </c>
      <c r="G38" s="49">
        <v>37</v>
      </c>
      <c r="H38" s="46">
        <v>16</v>
      </c>
      <c r="I38" s="49">
        <v>39</v>
      </c>
      <c r="J38" s="49">
        <v>16</v>
      </c>
      <c r="K38" s="49">
        <v>15</v>
      </c>
      <c r="L38" s="49">
        <v>27</v>
      </c>
      <c r="M38" s="76">
        <v>23</v>
      </c>
    </row>
    <row r="39" spans="1:13" ht="14.25" customHeight="1">
      <c r="A39" s="1695"/>
      <c r="B39" s="59"/>
      <c r="C39" s="75" t="s">
        <v>31</v>
      </c>
      <c r="D39" s="50">
        <f t="shared" si="3"/>
        <v>368</v>
      </c>
      <c r="E39" s="47">
        <v>22.259136212624583</v>
      </c>
      <c r="F39" s="49">
        <v>188</v>
      </c>
      <c r="G39" s="49">
        <v>40</v>
      </c>
      <c r="H39" s="46">
        <v>16</v>
      </c>
      <c r="I39" s="49">
        <v>42</v>
      </c>
      <c r="J39" s="49">
        <v>14</v>
      </c>
      <c r="K39" s="49">
        <v>17</v>
      </c>
      <c r="L39" s="49">
        <v>32</v>
      </c>
      <c r="M39" s="76">
        <v>35</v>
      </c>
    </row>
    <row r="40" spans="1:13" ht="14.25" customHeight="1" thickBot="1">
      <c r="A40" s="1696"/>
      <c r="B40" s="64"/>
      <c r="C40" s="75" t="s">
        <v>32</v>
      </c>
      <c r="D40" s="51">
        <f t="shared" si="3"/>
        <v>380</v>
      </c>
      <c r="E40" s="78">
        <v>19.122257053291534</v>
      </c>
      <c r="F40" s="52">
        <v>203</v>
      </c>
      <c r="G40" s="52">
        <v>46</v>
      </c>
      <c r="H40" s="48">
        <v>15</v>
      </c>
      <c r="I40" s="52">
        <v>48</v>
      </c>
      <c r="J40" s="52">
        <v>13</v>
      </c>
      <c r="K40" s="52">
        <v>15</v>
      </c>
      <c r="L40" s="52">
        <v>22</v>
      </c>
      <c r="M40" s="79">
        <v>33</v>
      </c>
    </row>
    <row r="41" spans="1:13" ht="14.25" customHeight="1">
      <c r="A41" s="1703" t="s">
        <v>34</v>
      </c>
      <c r="B41" s="1716" t="s">
        <v>45</v>
      </c>
      <c r="C41" s="1707"/>
      <c r="D41" s="67">
        <v>341</v>
      </c>
      <c r="E41" s="68">
        <v>14.429530201342283</v>
      </c>
      <c r="F41" s="125">
        <v>185.58333333333334</v>
      </c>
      <c r="G41" s="125">
        <v>27.916666666666668</v>
      </c>
      <c r="H41" s="20">
        <v>10.916666666666666</v>
      </c>
      <c r="I41" s="125">
        <v>30.583333333333332</v>
      </c>
      <c r="J41" s="125">
        <v>21.75</v>
      </c>
      <c r="K41" s="125">
        <v>17.083333333333332</v>
      </c>
      <c r="L41" s="125">
        <v>20.166666666666668</v>
      </c>
      <c r="M41" s="126">
        <v>37.583333333333336</v>
      </c>
    </row>
    <row r="42" spans="1:13" ht="14.25" customHeight="1">
      <c r="A42" s="1695"/>
      <c r="B42" s="1717" t="s">
        <v>46</v>
      </c>
      <c r="C42" s="1718"/>
      <c r="D42" s="67">
        <v>331</v>
      </c>
      <c r="E42" s="68">
        <v>-2.9325513196480939</v>
      </c>
      <c r="F42" s="69">
        <v>159.83333333333334</v>
      </c>
      <c r="G42" s="69">
        <v>36.5</v>
      </c>
      <c r="H42" s="23">
        <v>14.25</v>
      </c>
      <c r="I42" s="69">
        <v>28.5</v>
      </c>
      <c r="J42" s="69">
        <v>21.416666666666668</v>
      </c>
      <c r="K42" s="69">
        <v>17.833333333333332</v>
      </c>
      <c r="L42" s="69">
        <v>28.083333333333332</v>
      </c>
      <c r="M42" s="70">
        <v>38.5</v>
      </c>
    </row>
    <row r="43" spans="1:13" ht="14.25" customHeight="1">
      <c r="A43" s="1695"/>
      <c r="B43" s="1717" t="s">
        <v>47</v>
      </c>
      <c r="C43" s="1718"/>
      <c r="D43" s="67">
        <v>309</v>
      </c>
      <c r="E43" s="68">
        <v>-6.6465256797583088</v>
      </c>
      <c r="F43" s="69">
        <v>146.75</v>
      </c>
      <c r="G43" s="69">
        <v>40</v>
      </c>
      <c r="H43" s="25">
        <v>15.916666666666666</v>
      </c>
      <c r="I43" s="69">
        <v>30</v>
      </c>
      <c r="J43" s="69">
        <v>13.916666666666666</v>
      </c>
      <c r="K43" s="69">
        <v>18.166666666666668</v>
      </c>
      <c r="L43" s="69">
        <v>25.333333333333332</v>
      </c>
      <c r="M43" s="70">
        <v>34.333333333333336</v>
      </c>
    </row>
    <row r="44" spans="1:13" ht="14.25" customHeight="1">
      <c r="A44" s="1695"/>
      <c r="B44" s="1719" t="s">
        <v>48</v>
      </c>
      <c r="C44" s="1720"/>
      <c r="D44" s="67">
        <v>340</v>
      </c>
      <c r="E44" s="68">
        <v>10.032362459546926</v>
      </c>
      <c r="F44" s="69">
        <v>169.66666666666666</v>
      </c>
      <c r="G44" s="69">
        <v>40.583333333333336</v>
      </c>
      <c r="H44" s="25">
        <v>19.333333333333332</v>
      </c>
      <c r="I44" s="69">
        <v>28.166666666666668</v>
      </c>
      <c r="J44" s="69">
        <v>16.5</v>
      </c>
      <c r="K44" s="69">
        <v>20.583333333333332</v>
      </c>
      <c r="L44" s="69">
        <v>31.333333333333332</v>
      </c>
      <c r="M44" s="70">
        <v>33.083333333333336</v>
      </c>
    </row>
    <row r="45" spans="1:13" ht="14.25" customHeight="1">
      <c r="A45" s="1695"/>
      <c r="B45" s="1717" t="s">
        <v>49</v>
      </c>
      <c r="C45" s="1718"/>
      <c r="D45" s="71">
        <f>ROUND(SUM(F45:G45,I45:M45),0)</f>
        <v>412</v>
      </c>
      <c r="E45" s="146">
        <f>(D45-D44)/D44*100</f>
        <v>21.176470588235293</v>
      </c>
      <c r="F45" s="73">
        <f>SUM(F46:F57)/12</f>
        <v>222.33333333333334</v>
      </c>
      <c r="G45" s="73">
        <f t="shared" ref="G45:M45" si="4">SUM(G46:G57)/12</f>
        <v>42.083333333333336</v>
      </c>
      <c r="H45" s="30">
        <f t="shared" si="4"/>
        <v>19</v>
      </c>
      <c r="I45" s="73">
        <f t="shared" si="4"/>
        <v>41.166666666666664</v>
      </c>
      <c r="J45" s="73">
        <f t="shared" si="4"/>
        <v>17</v>
      </c>
      <c r="K45" s="73">
        <f t="shared" si="4"/>
        <v>16.083333333333332</v>
      </c>
      <c r="L45" s="73">
        <f t="shared" si="4"/>
        <v>33.333333333333336</v>
      </c>
      <c r="M45" s="74">
        <f t="shared" si="4"/>
        <v>39.666666666666664</v>
      </c>
    </row>
    <row r="46" spans="1:13" ht="14.25" customHeight="1">
      <c r="A46" s="1695"/>
      <c r="B46" s="59" t="s">
        <v>19</v>
      </c>
      <c r="C46" s="75" t="s">
        <v>20</v>
      </c>
      <c r="D46" s="50">
        <f t="shared" ref="D46:D57" si="5">SUM(F46:G46,I46:M46)</f>
        <v>466</v>
      </c>
      <c r="E46" s="47">
        <v>12.01923076923077</v>
      </c>
      <c r="F46" s="49">
        <v>240</v>
      </c>
      <c r="G46" s="49">
        <v>50</v>
      </c>
      <c r="H46" s="46">
        <v>29</v>
      </c>
      <c r="I46" s="49">
        <v>49</v>
      </c>
      <c r="J46" s="49">
        <v>21</v>
      </c>
      <c r="K46" s="49">
        <v>16</v>
      </c>
      <c r="L46" s="49">
        <v>35</v>
      </c>
      <c r="M46" s="76">
        <v>55</v>
      </c>
    </row>
    <row r="47" spans="1:13" ht="14.25" customHeight="1">
      <c r="A47" s="1695"/>
      <c r="B47" s="59"/>
      <c r="C47" s="75" t="s">
        <v>21</v>
      </c>
      <c r="D47" s="50">
        <f t="shared" si="5"/>
        <v>448</v>
      </c>
      <c r="E47" s="47">
        <v>11.166253101736972</v>
      </c>
      <c r="F47" s="49">
        <v>235</v>
      </c>
      <c r="G47" s="49">
        <v>51</v>
      </c>
      <c r="H47" s="46">
        <v>27</v>
      </c>
      <c r="I47" s="49">
        <v>41</v>
      </c>
      <c r="J47" s="49">
        <v>17</v>
      </c>
      <c r="K47" s="49">
        <v>18</v>
      </c>
      <c r="L47" s="49">
        <v>36</v>
      </c>
      <c r="M47" s="76">
        <v>50</v>
      </c>
    </row>
    <row r="48" spans="1:13" ht="14.25" customHeight="1">
      <c r="A48" s="1695"/>
      <c r="B48" s="59"/>
      <c r="C48" s="75" t="s">
        <v>22</v>
      </c>
      <c r="D48" s="50">
        <f t="shared" si="5"/>
        <v>439</v>
      </c>
      <c r="E48" s="47">
        <v>30.654761904761905</v>
      </c>
      <c r="F48" s="49">
        <v>261</v>
      </c>
      <c r="G48" s="49">
        <v>38</v>
      </c>
      <c r="H48" s="46">
        <v>18</v>
      </c>
      <c r="I48" s="49">
        <v>35</v>
      </c>
      <c r="J48" s="49">
        <v>13</v>
      </c>
      <c r="K48" s="49">
        <v>15</v>
      </c>
      <c r="L48" s="49">
        <v>32</v>
      </c>
      <c r="M48" s="76">
        <v>45</v>
      </c>
    </row>
    <row r="49" spans="1:13" ht="14.25" customHeight="1">
      <c r="A49" s="1695"/>
      <c r="B49" s="59"/>
      <c r="C49" s="75" t="s">
        <v>23</v>
      </c>
      <c r="D49" s="50">
        <f t="shared" si="5"/>
        <v>401</v>
      </c>
      <c r="E49" s="47">
        <v>21.515151515151516</v>
      </c>
      <c r="F49" s="49">
        <v>224</v>
      </c>
      <c r="G49" s="49">
        <v>38</v>
      </c>
      <c r="H49" s="46">
        <v>17</v>
      </c>
      <c r="I49" s="49">
        <v>37</v>
      </c>
      <c r="J49" s="49">
        <v>14</v>
      </c>
      <c r="K49" s="49">
        <v>16</v>
      </c>
      <c r="L49" s="49">
        <v>31</v>
      </c>
      <c r="M49" s="76">
        <v>41</v>
      </c>
    </row>
    <row r="50" spans="1:13" ht="14.25" customHeight="1">
      <c r="A50" s="1695"/>
      <c r="B50" s="59"/>
      <c r="C50" s="75" t="s">
        <v>24</v>
      </c>
      <c r="D50" s="50">
        <f t="shared" si="5"/>
        <v>377</v>
      </c>
      <c r="E50" s="47">
        <v>23.606557377049182</v>
      </c>
      <c r="F50" s="49">
        <v>222</v>
      </c>
      <c r="G50" s="49">
        <v>34</v>
      </c>
      <c r="H50" s="46">
        <v>17</v>
      </c>
      <c r="I50" s="49">
        <v>36</v>
      </c>
      <c r="J50" s="49">
        <v>10</v>
      </c>
      <c r="K50" s="49">
        <v>9</v>
      </c>
      <c r="L50" s="49">
        <v>31</v>
      </c>
      <c r="M50" s="76">
        <v>35</v>
      </c>
    </row>
    <row r="51" spans="1:13" ht="14.25" customHeight="1">
      <c r="A51" s="1695"/>
      <c r="B51" s="59"/>
      <c r="C51" s="75" t="s">
        <v>25</v>
      </c>
      <c r="D51" s="50">
        <f t="shared" si="5"/>
        <v>378</v>
      </c>
      <c r="E51" s="47">
        <v>28.571428571428569</v>
      </c>
      <c r="F51" s="49">
        <v>219</v>
      </c>
      <c r="G51" s="49">
        <v>29</v>
      </c>
      <c r="H51" s="46">
        <v>15</v>
      </c>
      <c r="I51" s="49">
        <v>34</v>
      </c>
      <c r="J51" s="49">
        <v>12</v>
      </c>
      <c r="K51" s="49">
        <v>13</v>
      </c>
      <c r="L51" s="49">
        <v>35</v>
      </c>
      <c r="M51" s="76">
        <v>36</v>
      </c>
    </row>
    <row r="52" spans="1:13" ht="14.25" customHeight="1">
      <c r="A52" s="1695"/>
      <c r="B52" s="59"/>
      <c r="C52" s="75" t="s">
        <v>26</v>
      </c>
      <c r="D52" s="50">
        <f t="shared" si="5"/>
        <v>400</v>
      </c>
      <c r="E52" s="47">
        <v>27.795527156549522</v>
      </c>
      <c r="F52" s="49">
        <v>218</v>
      </c>
      <c r="G52" s="49">
        <v>33</v>
      </c>
      <c r="H52" s="46">
        <v>18</v>
      </c>
      <c r="I52" s="49">
        <v>35</v>
      </c>
      <c r="J52" s="49">
        <v>19</v>
      </c>
      <c r="K52" s="49">
        <v>18</v>
      </c>
      <c r="L52" s="49">
        <v>38</v>
      </c>
      <c r="M52" s="76">
        <v>39</v>
      </c>
    </row>
    <row r="53" spans="1:13" ht="14.25" customHeight="1">
      <c r="A53" s="1695"/>
      <c r="B53" s="59"/>
      <c r="C53" s="75" t="s">
        <v>27</v>
      </c>
      <c r="D53" s="50">
        <f t="shared" si="5"/>
        <v>382</v>
      </c>
      <c r="E53" s="47">
        <v>29.931972789115648</v>
      </c>
      <c r="F53" s="49">
        <v>208</v>
      </c>
      <c r="G53" s="49">
        <v>35</v>
      </c>
      <c r="H53" s="46">
        <v>15</v>
      </c>
      <c r="I53" s="49">
        <v>35</v>
      </c>
      <c r="J53" s="49">
        <v>21</v>
      </c>
      <c r="K53" s="49">
        <v>16</v>
      </c>
      <c r="L53" s="49">
        <v>35</v>
      </c>
      <c r="M53" s="76">
        <v>32</v>
      </c>
    </row>
    <row r="54" spans="1:13" ht="14.25" customHeight="1">
      <c r="A54" s="1695"/>
      <c r="B54" s="59"/>
      <c r="C54" s="75" t="s">
        <v>28</v>
      </c>
      <c r="D54" s="50">
        <f t="shared" si="5"/>
        <v>385</v>
      </c>
      <c r="E54" s="47">
        <v>23.79421221864952</v>
      </c>
      <c r="F54" s="49">
        <v>200</v>
      </c>
      <c r="G54" s="49">
        <v>42</v>
      </c>
      <c r="H54" s="46">
        <v>16</v>
      </c>
      <c r="I54" s="49">
        <v>38</v>
      </c>
      <c r="J54" s="49">
        <v>17</v>
      </c>
      <c r="K54" s="49">
        <v>18</v>
      </c>
      <c r="L54" s="49">
        <v>36</v>
      </c>
      <c r="M54" s="76">
        <v>34</v>
      </c>
    </row>
    <row r="55" spans="1:13" ht="14.25" customHeight="1">
      <c r="A55" s="1695"/>
      <c r="B55" s="59" t="s">
        <v>29</v>
      </c>
      <c r="C55" s="75" t="s">
        <v>30</v>
      </c>
      <c r="D55" s="50">
        <f t="shared" si="5"/>
        <v>389</v>
      </c>
      <c r="E55" s="47">
        <v>11.781609195402298</v>
      </c>
      <c r="F55" s="49">
        <v>194</v>
      </c>
      <c r="G55" s="49">
        <v>48</v>
      </c>
      <c r="H55" s="46">
        <v>19</v>
      </c>
      <c r="I55" s="49">
        <v>46</v>
      </c>
      <c r="J55" s="49">
        <v>21</v>
      </c>
      <c r="K55" s="49">
        <v>17</v>
      </c>
      <c r="L55" s="49">
        <v>33</v>
      </c>
      <c r="M55" s="76">
        <v>30</v>
      </c>
    </row>
    <row r="56" spans="1:13" ht="14.25" customHeight="1">
      <c r="A56" s="1695"/>
      <c r="B56" s="59"/>
      <c r="C56" s="75" t="s">
        <v>31</v>
      </c>
      <c r="D56" s="50">
        <f t="shared" si="5"/>
        <v>437</v>
      </c>
      <c r="E56" s="47">
        <v>21.727019498607241</v>
      </c>
      <c r="F56" s="49">
        <v>219</v>
      </c>
      <c r="G56" s="49">
        <v>51</v>
      </c>
      <c r="H56" s="46">
        <v>19</v>
      </c>
      <c r="I56" s="49">
        <v>50</v>
      </c>
      <c r="J56" s="49">
        <v>20</v>
      </c>
      <c r="K56" s="49">
        <v>20</v>
      </c>
      <c r="L56" s="49">
        <v>35</v>
      </c>
      <c r="M56" s="76">
        <v>42</v>
      </c>
    </row>
    <row r="57" spans="1:13" ht="14.25" customHeight="1" thickBot="1">
      <c r="A57" s="1696"/>
      <c r="B57" s="64"/>
      <c r="C57" s="77" t="s">
        <v>32</v>
      </c>
      <c r="D57" s="51">
        <f t="shared" si="5"/>
        <v>438</v>
      </c>
      <c r="E57" s="78">
        <v>18.378378378378379</v>
      </c>
      <c r="F57" s="52">
        <v>228</v>
      </c>
      <c r="G57" s="52">
        <v>56</v>
      </c>
      <c r="H57" s="48">
        <v>18</v>
      </c>
      <c r="I57" s="52">
        <v>58</v>
      </c>
      <c r="J57" s="52">
        <v>19</v>
      </c>
      <c r="K57" s="52">
        <v>17</v>
      </c>
      <c r="L57" s="52">
        <v>23</v>
      </c>
      <c r="M57" s="79">
        <v>37</v>
      </c>
    </row>
    <row r="60" spans="1:13">
      <c r="I60" s="82"/>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3.375" style="55" customWidth="1"/>
    <col min="2" max="2" width="7" style="55" customWidth="1"/>
    <col min="3" max="3" width="6.125" style="55" customWidth="1"/>
    <col min="4" max="13" width="7.5" style="55" customWidth="1"/>
    <col min="14" max="252" width="9" style="55"/>
    <col min="253" max="253" width="3.375" style="55" customWidth="1"/>
    <col min="254" max="254" width="7" style="55" customWidth="1"/>
    <col min="255" max="255" width="6.125" style="55" customWidth="1"/>
    <col min="256" max="265" width="7.5" style="55" customWidth="1"/>
    <col min="266" max="266" width="7.875" style="55" customWidth="1"/>
    <col min="267" max="267" width="9" style="55"/>
    <col min="268" max="268" width="9.125" style="55" bestFit="1" customWidth="1"/>
    <col min="269" max="269" width="9.25" style="55" bestFit="1" customWidth="1"/>
    <col min="270" max="508" width="9" style="55"/>
    <col min="509" max="509" width="3.375" style="55" customWidth="1"/>
    <col min="510" max="510" width="7" style="55" customWidth="1"/>
    <col min="511" max="511" width="6.125" style="55" customWidth="1"/>
    <col min="512" max="521" width="7.5" style="55" customWidth="1"/>
    <col min="522" max="522" width="7.875" style="55" customWidth="1"/>
    <col min="523" max="523" width="9" style="55"/>
    <col min="524" max="524" width="9.125" style="55" bestFit="1" customWidth="1"/>
    <col min="525" max="525" width="9.25" style="55" bestFit="1" customWidth="1"/>
    <col min="526" max="764" width="9" style="55"/>
    <col min="765" max="765" width="3.375" style="55" customWidth="1"/>
    <col min="766" max="766" width="7" style="55" customWidth="1"/>
    <col min="767" max="767" width="6.125" style="55" customWidth="1"/>
    <col min="768" max="777" width="7.5" style="55" customWidth="1"/>
    <col min="778" max="778" width="7.875" style="55" customWidth="1"/>
    <col min="779" max="779" width="9" style="55"/>
    <col min="780" max="780" width="9.125" style="55" bestFit="1" customWidth="1"/>
    <col min="781" max="781" width="9.25" style="55" bestFit="1" customWidth="1"/>
    <col min="782" max="1020" width="9" style="55"/>
    <col min="1021" max="1021" width="3.375" style="55" customWidth="1"/>
    <col min="1022" max="1022" width="7" style="55" customWidth="1"/>
    <col min="1023" max="1023" width="6.125" style="55" customWidth="1"/>
    <col min="1024" max="1033" width="7.5" style="55" customWidth="1"/>
    <col min="1034" max="1034" width="7.875" style="55" customWidth="1"/>
    <col min="1035" max="1035" width="9" style="55"/>
    <col min="1036" max="1036" width="9.125" style="55" bestFit="1" customWidth="1"/>
    <col min="1037" max="1037" width="9.25" style="55" bestFit="1" customWidth="1"/>
    <col min="1038" max="1276" width="9" style="55"/>
    <col min="1277" max="1277" width="3.375" style="55" customWidth="1"/>
    <col min="1278" max="1278" width="7" style="55" customWidth="1"/>
    <col min="1279" max="1279" width="6.125" style="55" customWidth="1"/>
    <col min="1280" max="1289" width="7.5" style="55" customWidth="1"/>
    <col min="1290" max="1290" width="7.875" style="55" customWidth="1"/>
    <col min="1291" max="1291" width="9" style="55"/>
    <col min="1292" max="1292" width="9.125" style="55" bestFit="1" customWidth="1"/>
    <col min="1293" max="1293" width="9.25" style="55" bestFit="1" customWidth="1"/>
    <col min="1294" max="1532" width="9" style="55"/>
    <col min="1533" max="1533" width="3.375" style="55" customWidth="1"/>
    <col min="1534" max="1534" width="7" style="55" customWidth="1"/>
    <col min="1535" max="1535" width="6.125" style="55" customWidth="1"/>
    <col min="1536" max="1545" width="7.5" style="55" customWidth="1"/>
    <col min="1546" max="1546" width="7.875" style="55" customWidth="1"/>
    <col min="1547" max="1547" width="9" style="55"/>
    <col min="1548" max="1548" width="9.125" style="55" bestFit="1" customWidth="1"/>
    <col min="1549" max="1549" width="9.25" style="55" bestFit="1" customWidth="1"/>
    <col min="1550" max="1788" width="9" style="55"/>
    <col min="1789" max="1789" width="3.375" style="55" customWidth="1"/>
    <col min="1790" max="1790" width="7" style="55" customWidth="1"/>
    <col min="1791" max="1791" width="6.125" style="55" customWidth="1"/>
    <col min="1792" max="1801" width="7.5" style="55" customWidth="1"/>
    <col min="1802" max="1802" width="7.875" style="55" customWidth="1"/>
    <col min="1803" max="1803" width="9" style="55"/>
    <col min="1804" max="1804" width="9.125" style="55" bestFit="1" customWidth="1"/>
    <col min="1805" max="1805" width="9.25" style="55" bestFit="1" customWidth="1"/>
    <col min="1806" max="2044" width="9" style="55"/>
    <col min="2045" max="2045" width="3.375" style="55" customWidth="1"/>
    <col min="2046" max="2046" width="7" style="55" customWidth="1"/>
    <col min="2047" max="2047" width="6.125" style="55" customWidth="1"/>
    <col min="2048" max="2057" width="7.5" style="55" customWidth="1"/>
    <col min="2058" max="2058" width="7.875" style="55" customWidth="1"/>
    <col min="2059" max="2059" width="9" style="55"/>
    <col min="2060" max="2060" width="9.125" style="55" bestFit="1" customWidth="1"/>
    <col min="2061" max="2061" width="9.25" style="55" bestFit="1" customWidth="1"/>
    <col min="2062" max="2300" width="9" style="55"/>
    <col min="2301" max="2301" width="3.375" style="55" customWidth="1"/>
    <col min="2302" max="2302" width="7" style="55" customWidth="1"/>
    <col min="2303" max="2303" width="6.125" style="55" customWidth="1"/>
    <col min="2304" max="2313" width="7.5" style="55" customWidth="1"/>
    <col min="2314" max="2314" width="7.875" style="55" customWidth="1"/>
    <col min="2315" max="2315" width="9" style="55"/>
    <col min="2316" max="2316" width="9.125" style="55" bestFit="1" customWidth="1"/>
    <col min="2317" max="2317" width="9.25" style="55" bestFit="1" customWidth="1"/>
    <col min="2318" max="2556" width="9" style="55"/>
    <col min="2557" max="2557" width="3.375" style="55" customWidth="1"/>
    <col min="2558" max="2558" width="7" style="55" customWidth="1"/>
    <col min="2559" max="2559" width="6.125" style="55" customWidth="1"/>
    <col min="2560" max="2569" width="7.5" style="55" customWidth="1"/>
    <col min="2570" max="2570" width="7.875" style="55" customWidth="1"/>
    <col min="2571" max="2571" width="9" style="55"/>
    <col min="2572" max="2572" width="9.125" style="55" bestFit="1" customWidth="1"/>
    <col min="2573" max="2573" width="9.25" style="55" bestFit="1" customWidth="1"/>
    <col min="2574" max="2812" width="9" style="55"/>
    <col min="2813" max="2813" width="3.375" style="55" customWidth="1"/>
    <col min="2814" max="2814" width="7" style="55" customWidth="1"/>
    <col min="2815" max="2815" width="6.125" style="55" customWidth="1"/>
    <col min="2816" max="2825" width="7.5" style="55" customWidth="1"/>
    <col min="2826" max="2826" width="7.875" style="55" customWidth="1"/>
    <col min="2827" max="2827" width="9" style="55"/>
    <col min="2828" max="2828" width="9.125" style="55" bestFit="1" customWidth="1"/>
    <col min="2829" max="2829" width="9.25" style="55" bestFit="1" customWidth="1"/>
    <col min="2830" max="3068" width="9" style="55"/>
    <col min="3069" max="3069" width="3.375" style="55" customWidth="1"/>
    <col min="3070" max="3070" width="7" style="55" customWidth="1"/>
    <col min="3071" max="3071" width="6.125" style="55" customWidth="1"/>
    <col min="3072" max="3081" width="7.5" style="55" customWidth="1"/>
    <col min="3082" max="3082" width="7.875" style="55" customWidth="1"/>
    <col min="3083" max="3083" width="9" style="55"/>
    <col min="3084" max="3084" width="9.125" style="55" bestFit="1" customWidth="1"/>
    <col min="3085" max="3085" width="9.25" style="55" bestFit="1" customWidth="1"/>
    <col min="3086" max="3324" width="9" style="55"/>
    <col min="3325" max="3325" width="3.375" style="55" customWidth="1"/>
    <col min="3326" max="3326" width="7" style="55" customWidth="1"/>
    <col min="3327" max="3327" width="6.125" style="55" customWidth="1"/>
    <col min="3328" max="3337" width="7.5" style="55" customWidth="1"/>
    <col min="3338" max="3338" width="7.875" style="55" customWidth="1"/>
    <col min="3339" max="3339" width="9" style="55"/>
    <col min="3340" max="3340" width="9.125" style="55" bestFit="1" customWidth="1"/>
    <col min="3341" max="3341" width="9.25" style="55" bestFit="1" customWidth="1"/>
    <col min="3342" max="3580" width="9" style="55"/>
    <col min="3581" max="3581" width="3.375" style="55" customWidth="1"/>
    <col min="3582" max="3582" width="7" style="55" customWidth="1"/>
    <col min="3583" max="3583" width="6.125" style="55" customWidth="1"/>
    <col min="3584" max="3593" width="7.5" style="55" customWidth="1"/>
    <col min="3594" max="3594" width="7.875" style="55" customWidth="1"/>
    <col min="3595" max="3595" width="9" style="55"/>
    <col min="3596" max="3596" width="9.125" style="55" bestFit="1" customWidth="1"/>
    <col min="3597" max="3597" width="9.25" style="55" bestFit="1" customWidth="1"/>
    <col min="3598" max="3836" width="9" style="55"/>
    <col min="3837" max="3837" width="3.375" style="55" customWidth="1"/>
    <col min="3838" max="3838" width="7" style="55" customWidth="1"/>
    <col min="3839" max="3839" width="6.125" style="55" customWidth="1"/>
    <col min="3840" max="3849" width="7.5" style="55" customWidth="1"/>
    <col min="3850" max="3850" width="7.875" style="55" customWidth="1"/>
    <col min="3851" max="3851" width="9" style="55"/>
    <col min="3852" max="3852" width="9.125" style="55" bestFit="1" customWidth="1"/>
    <col min="3853" max="3853" width="9.25" style="55" bestFit="1" customWidth="1"/>
    <col min="3854" max="4092" width="9" style="55"/>
    <col min="4093" max="4093" width="3.375" style="55" customWidth="1"/>
    <col min="4094" max="4094" width="7" style="55" customWidth="1"/>
    <col min="4095" max="4095" width="6.125" style="55" customWidth="1"/>
    <col min="4096" max="4105" width="7.5" style="55" customWidth="1"/>
    <col min="4106" max="4106" width="7.875" style="55" customWidth="1"/>
    <col min="4107" max="4107" width="9" style="55"/>
    <col min="4108" max="4108" width="9.125" style="55" bestFit="1" customWidth="1"/>
    <col min="4109" max="4109" width="9.25" style="55" bestFit="1" customWidth="1"/>
    <col min="4110" max="4348" width="9" style="55"/>
    <col min="4349" max="4349" width="3.375" style="55" customWidth="1"/>
    <col min="4350" max="4350" width="7" style="55" customWidth="1"/>
    <col min="4351" max="4351" width="6.125" style="55" customWidth="1"/>
    <col min="4352" max="4361" width="7.5" style="55" customWidth="1"/>
    <col min="4362" max="4362" width="7.875" style="55" customWidth="1"/>
    <col min="4363" max="4363" width="9" style="55"/>
    <col min="4364" max="4364" width="9.125" style="55" bestFit="1" customWidth="1"/>
    <col min="4365" max="4365" width="9.25" style="55" bestFit="1" customWidth="1"/>
    <col min="4366" max="4604" width="9" style="55"/>
    <col min="4605" max="4605" width="3.375" style="55" customWidth="1"/>
    <col min="4606" max="4606" width="7" style="55" customWidth="1"/>
    <col min="4607" max="4607" width="6.125" style="55" customWidth="1"/>
    <col min="4608" max="4617" width="7.5" style="55" customWidth="1"/>
    <col min="4618" max="4618" width="7.875" style="55" customWidth="1"/>
    <col min="4619" max="4619" width="9" style="55"/>
    <col min="4620" max="4620" width="9.125" style="55" bestFit="1" customWidth="1"/>
    <col min="4621" max="4621" width="9.25" style="55" bestFit="1" customWidth="1"/>
    <col min="4622" max="4860" width="9" style="55"/>
    <col min="4861" max="4861" width="3.375" style="55" customWidth="1"/>
    <col min="4862" max="4862" width="7" style="55" customWidth="1"/>
    <col min="4863" max="4863" width="6.125" style="55" customWidth="1"/>
    <col min="4864" max="4873" width="7.5" style="55" customWidth="1"/>
    <col min="4874" max="4874" width="7.875" style="55" customWidth="1"/>
    <col min="4875" max="4875" width="9" style="55"/>
    <col min="4876" max="4876" width="9.125" style="55" bestFit="1" customWidth="1"/>
    <col min="4877" max="4877" width="9.25" style="55" bestFit="1" customWidth="1"/>
    <col min="4878" max="5116" width="9" style="55"/>
    <col min="5117" max="5117" width="3.375" style="55" customWidth="1"/>
    <col min="5118" max="5118" width="7" style="55" customWidth="1"/>
    <col min="5119" max="5119" width="6.125" style="55" customWidth="1"/>
    <col min="5120" max="5129" width="7.5" style="55" customWidth="1"/>
    <col min="5130" max="5130" width="7.875" style="55" customWidth="1"/>
    <col min="5131" max="5131" width="9" style="55"/>
    <col min="5132" max="5132" width="9.125" style="55" bestFit="1" customWidth="1"/>
    <col min="5133" max="5133" width="9.25" style="55" bestFit="1" customWidth="1"/>
    <col min="5134" max="5372" width="9" style="55"/>
    <col min="5373" max="5373" width="3.375" style="55" customWidth="1"/>
    <col min="5374" max="5374" width="7" style="55" customWidth="1"/>
    <col min="5375" max="5375" width="6.125" style="55" customWidth="1"/>
    <col min="5376" max="5385" width="7.5" style="55" customWidth="1"/>
    <col min="5386" max="5386" width="7.875" style="55" customWidth="1"/>
    <col min="5387" max="5387" width="9" style="55"/>
    <col min="5388" max="5388" width="9.125" style="55" bestFit="1" customWidth="1"/>
    <col min="5389" max="5389" width="9.25" style="55" bestFit="1" customWidth="1"/>
    <col min="5390" max="5628" width="9" style="55"/>
    <col min="5629" max="5629" width="3.375" style="55" customWidth="1"/>
    <col min="5630" max="5630" width="7" style="55" customWidth="1"/>
    <col min="5631" max="5631" width="6.125" style="55" customWidth="1"/>
    <col min="5632" max="5641" width="7.5" style="55" customWidth="1"/>
    <col min="5642" max="5642" width="7.875" style="55" customWidth="1"/>
    <col min="5643" max="5643" width="9" style="55"/>
    <col min="5644" max="5644" width="9.125" style="55" bestFit="1" customWidth="1"/>
    <col min="5645" max="5645" width="9.25" style="55" bestFit="1" customWidth="1"/>
    <col min="5646" max="5884" width="9" style="55"/>
    <col min="5885" max="5885" width="3.375" style="55" customWidth="1"/>
    <col min="5886" max="5886" width="7" style="55" customWidth="1"/>
    <col min="5887" max="5887" width="6.125" style="55" customWidth="1"/>
    <col min="5888" max="5897" width="7.5" style="55" customWidth="1"/>
    <col min="5898" max="5898" width="7.875" style="55" customWidth="1"/>
    <col min="5899" max="5899" width="9" style="55"/>
    <col min="5900" max="5900" width="9.125" style="55" bestFit="1" customWidth="1"/>
    <col min="5901" max="5901" width="9.25" style="55" bestFit="1" customWidth="1"/>
    <col min="5902" max="6140" width="9" style="55"/>
    <col min="6141" max="6141" width="3.375" style="55" customWidth="1"/>
    <col min="6142" max="6142" width="7" style="55" customWidth="1"/>
    <col min="6143" max="6143" width="6.125" style="55" customWidth="1"/>
    <col min="6144" max="6153" width="7.5" style="55" customWidth="1"/>
    <col min="6154" max="6154" width="7.875" style="55" customWidth="1"/>
    <col min="6155" max="6155" width="9" style="55"/>
    <col min="6156" max="6156" width="9.125" style="55" bestFit="1" customWidth="1"/>
    <col min="6157" max="6157" width="9.25" style="55" bestFit="1" customWidth="1"/>
    <col min="6158" max="6396" width="9" style="55"/>
    <col min="6397" max="6397" width="3.375" style="55" customWidth="1"/>
    <col min="6398" max="6398" width="7" style="55" customWidth="1"/>
    <col min="6399" max="6399" width="6.125" style="55" customWidth="1"/>
    <col min="6400" max="6409" width="7.5" style="55" customWidth="1"/>
    <col min="6410" max="6410" width="7.875" style="55" customWidth="1"/>
    <col min="6411" max="6411" width="9" style="55"/>
    <col min="6412" max="6412" width="9.125" style="55" bestFit="1" customWidth="1"/>
    <col min="6413" max="6413" width="9.25" style="55" bestFit="1" customWidth="1"/>
    <col min="6414" max="6652" width="9" style="55"/>
    <col min="6653" max="6653" width="3.375" style="55" customWidth="1"/>
    <col min="6654" max="6654" width="7" style="55" customWidth="1"/>
    <col min="6655" max="6655" width="6.125" style="55" customWidth="1"/>
    <col min="6656" max="6665" width="7.5" style="55" customWidth="1"/>
    <col min="6666" max="6666" width="7.875" style="55" customWidth="1"/>
    <col min="6667" max="6667" width="9" style="55"/>
    <col min="6668" max="6668" width="9.125" style="55" bestFit="1" customWidth="1"/>
    <col min="6669" max="6669" width="9.25" style="55" bestFit="1" customWidth="1"/>
    <col min="6670" max="6908" width="9" style="55"/>
    <col min="6909" max="6909" width="3.375" style="55" customWidth="1"/>
    <col min="6910" max="6910" width="7" style="55" customWidth="1"/>
    <col min="6911" max="6911" width="6.125" style="55" customWidth="1"/>
    <col min="6912" max="6921" width="7.5" style="55" customWidth="1"/>
    <col min="6922" max="6922" width="7.875" style="55" customWidth="1"/>
    <col min="6923" max="6923" width="9" style="55"/>
    <col min="6924" max="6924" width="9.125" style="55" bestFit="1" customWidth="1"/>
    <col min="6925" max="6925" width="9.25" style="55" bestFit="1" customWidth="1"/>
    <col min="6926" max="7164" width="9" style="55"/>
    <col min="7165" max="7165" width="3.375" style="55" customWidth="1"/>
    <col min="7166" max="7166" width="7" style="55" customWidth="1"/>
    <col min="7167" max="7167" width="6.125" style="55" customWidth="1"/>
    <col min="7168" max="7177" width="7.5" style="55" customWidth="1"/>
    <col min="7178" max="7178" width="7.875" style="55" customWidth="1"/>
    <col min="7179" max="7179" width="9" style="55"/>
    <col min="7180" max="7180" width="9.125" style="55" bestFit="1" customWidth="1"/>
    <col min="7181" max="7181" width="9.25" style="55" bestFit="1" customWidth="1"/>
    <col min="7182" max="7420" width="9" style="55"/>
    <col min="7421" max="7421" width="3.375" style="55" customWidth="1"/>
    <col min="7422" max="7422" width="7" style="55" customWidth="1"/>
    <col min="7423" max="7423" width="6.125" style="55" customWidth="1"/>
    <col min="7424" max="7433" width="7.5" style="55" customWidth="1"/>
    <col min="7434" max="7434" width="7.875" style="55" customWidth="1"/>
    <col min="7435" max="7435" width="9" style="55"/>
    <col min="7436" max="7436" width="9.125" style="55" bestFit="1" customWidth="1"/>
    <col min="7437" max="7437" width="9.25" style="55" bestFit="1" customWidth="1"/>
    <col min="7438" max="7676" width="9" style="55"/>
    <col min="7677" max="7677" width="3.375" style="55" customWidth="1"/>
    <col min="7678" max="7678" width="7" style="55" customWidth="1"/>
    <col min="7679" max="7679" width="6.125" style="55" customWidth="1"/>
    <col min="7680" max="7689" width="7.5" style="55" customWidth="1"/>
    <col min="7690" max="7690" width="7.875" style="55" customWidth="1"/>
    <col min="7691" max="7691" width="9" style="55"/>
    <col min="7692" max="7692" width="9.125" style="55" bestFit="1" customWidth="1"/>
    <col min="7693" max="7693" width="9.25" style="55" bestFit="1" customWidth="1"/>
    <col min="7694" max="7932" width="9" style="55"/>
    <col min="7933" max="7933" width="3.375" style="55" customWidth="1"/>
    <col min="7934" max="7934" width="7" style="55" customWidth="1"/>
    <col min="7935" max="7935" width="6.125" style="55" customWidth="1"/>
    <col min="7936" max="7945" width="7.5" style="55" customWidth="1"/>
    <col min="7946" max="7946" width="7.875" style="55" customWidth="1"/>
    <col min="7947" max="7947" width="9" style="55"/>
    <col min="7948" max="7948" width="9.125" style="55" bestFit="1" customWidth="1"/>
    <col min="7949" max="7949" width="9.25" style="55" bestFit="1" customWidth="1"/>
    <col min="7950" max="8188" width="9" style="55"/>
    <col min="8189" max="8189" width="3.375" style="55" customWidth="1"/>
    <col min="8190" max="8190" width="7" style="55" customWidth="1"/>
    <col min="8191" max="8191" width="6.125" style="55" customWidth="1"/>
    <col min="8192" max="8201" width="7.5" style="55" customWidth="1"/>
    <col min="8202" max="8202" width="7.875" style="55" customWidth="1"/>
    <col min="8203" max="8203" width="9" style="55"/>
    <col min="8204" max="8204" width="9.125" style="55" bestFit="1" customWidth="1"/>
    <col min="8205" max="8205" width="9.25" style="55" bestFit="1" customWidth="1"/>
    <col min="8206" max="8444" width="9" style="55"/>
    <col min="8445" max="8445" width="3.375" style="55" customWidth="1"/>
    <col min="8446" max="8446" width="7" style="55" customWidth="1"/>
    <col min="8447" max="8447" width="6.125" style="55" customWidth="1"/>
    <col min="8448" max="8457" width="7.5" style="55" customWidth="1"/>
    <col min="8458" max="8458" width="7.875" style="55" customWidth="1"/>
    <col min="8459" max="8459" width="9" style="55"/>
    <col min="8460" max="8460" width="9.125" style="55" bestFit="1" customWidth="1"/>
    <col min="8461" max="8461" width="9.25" style="55" bestFit="1" customWidth="1"/>
    <col min="8462" max="8700" width="9" style="55"/>
    <col min="8701" max="8701" width="3.375" style="55" customWidth="1"/>
    <col min="8702" max="8702" width="7" style="55" customWidth="1"/>
    <col min="8703" max="8703" width="6.125" style="55" customWidth="1"/>
    <col min="8704" max="8713" width="7.5" style="55" customWidth="1"/>
    <col min="8714" max="8714" width="7.875" style="55" customWidth="1"/>
    <col min="8715" max="8715" width="9" style="55"/>
    <col min="8716" max="8716" width="9.125" style="55" bestFit="1" customWidth="1"/>
    <col min="8717" max="8717" width="9.25" style="55" bestFit="1" customWidth="1"/>
    <col min="8718" max="8956" width="9" style="55"/>
    <col min="8957" max="8957" width="3.375" style="55" customWidth="1"/>
    <col min="8958" max="8958" width="7" style="55" customWidth="1"/>
    <col min="8959" max="8959" width="6.125" style="55" customWidth="1"/>
    <col min="8960" max="8969" width="7.5" style="55" customWidth="1"/>
    <col min="8970" max="8970" width="7.875" style="55" customWidth="1"/>
    <col min="8971" max="8971" width="9" style="55"/>
    <col min="8972" max="8972" width="9.125" style="55" bestFit="1" customWidth="1"/>
    <col min="8973" max="8973" width="9.25" style="55" bestFit="1" customWidth="1"/>
    <col min="8974" max="9212" width="9" style="55"/>
    <col min="9213" max="9213" width="3.375" style="55" customWidth="1"/>
    <col min="9214" max="9214" width="7" style="55" customWidth="1"/>
    <col min="9215" max="9215" width="6.125" style="55" customWidth="1"/>
    <col min="9216" max="9225" width="7.5" style="55" customWidth="1"/>
    <col min="9226" max="9226" width="7.875" style="55" customWidth="1"/>
    <col min="9227" max="9227" width="9" style="55"/>
    <col min="9228" max="9228" width="9.125" style="55" bestFit="1" customWidth="1"/>
    <col min="9229" max="9229" width="9.25" style="55" bestFit="1" customWidth="1"/>
    <col min="9230" max="9468" width="9" style="55"/>
    <col min="9469" max="9469" width="3.375" style="55" customWidth="1"/>
    <col min="9470" max="9470" width="7" style="55" customWidth="1"/>
    <col min="9471" max="9471" width="6.125" style="55" customWidth="1"/>
    <col min="9472" max="9481" width="7.5" style="55" customWidth="1"/>
    <col min="9482" max="9482" width="7.875" style="55" customWidth="1"/>
    <col min="9483" max="9483" width="9" style="55"/>
    <col min="9484" max="9484" width="9.125" style="55" bestFit="1" customWidth="1"/>
    <col min="9485" max="9485" width="9.25" style="55" bestFit="1" customWidth="1"/>
    <col min="9486" max="9724" width="9" style="55"/>
    <col min="9725" max="9725" width="3.375" style="55" customWidth="1"/>
    <col min="9726" max="9726" width="7" style="55" customWidth="1"/>
    <col min="9727" max="9727" width="6.125" style="55" customWidth="1"/>
    <col min="9728" max="9737" width="7.5" style="55" customWidth="1"/>
    <col min="9738" max="9738" width="7.875" style="55" customWidth="1"/>
    <col min="9739" max="9739" width="9" style="55"/>
    <col min="9740" max="9740" width="9.125" style="55" bestFit="1" customWidth="1"/>
    <col min="9741" max="9741" width="9.25" style="55" bestFit="1" customWidth="1"/>
    <col min="9742" max="9980" width="9" style="55"/>
    <col min="9981" max="9981" width="3.375" style="55" customWidth="1"/>
    <col min="9982" max="9982" width="7" style="55" customWidth="1"/>
    <col min="9983" max="9983" width="6.125" style="55" customWidth="1"/>
    <col min="9984" max="9993" width="7.5" style="55" customWidth="1"/>
    <col min="9994" max="9994" width="7.875" style="55" customWidth="1"/>
    <col min="9995" max="9995" width="9" style="55"/>
    <col min="9996" max="9996" width="9.125" style="55" bestFit="1" customWidth="1"/>
    <col min="9997" max="9997" width="9.25" style="55" bestFit="1" customWidth="1"/>
    <col min="9998" max="10236" width="9" style="55"/>
    <col min="10237" max="10237" width="3.375" style="55" customWidth="1"/>
    <col min="10238" max="10238" width="7" style="55" customWidth="1"/>
    <col min="10239" max="10239" width="6.125" style="55" customWidth="1"/>
    <col min="10240" max="10249" width="7.5" style="55" customWidth="1"/>
    <col min="10250" max="10250" width="7.875" style="55" customWidth="1"/>
    <col min="10251" max="10251" width="9" style="55"/>
    <col min="10252" max="10252" width="9.125" style="55" bestFit="1" customWidth="1"/>
    <col min="10253" max="10253" width="9.25" style="55" bestFit="1" customWidth="1"/>
    <col min="10254" max="10492" width="9" style="55"/>
    <col min="10493" max="10493" width="3.375" style="55" customWidth="1"/>
    <col min="10494" max="10494" width="7" style="55" customWidth="1"/>
    <col min="10495" max="10495" width="6.125" style="55" customWidth="1"/>
    <col min="10496" max="10505" width="7.5" style="55" customWidth="1"/>
    <col min="10506" max="10506" width="7.875" style="55" customWidth="1"/>
    <col min="10507" max="10507" width="9" style="55"/>
    <col min="10508" max="10508" width="9.125" style="55" bestFit="1" customWidth="1"/>
    <col min="10509" max="10509" width="9.25" style="55" bestFit="1" customWidth="1"/>
    <col min="10510" max="10748" width="9" style="55"/>
    <col min="10749" max="10749" width="3.375" style="55" customWidth="1"/>
    <col min="10750" max="10750" width="7" style="55" customWidth="1"/>
    <col min="10751" max="10751" width="6.125" style="55" customWidth="1"/>
    <col min="10752" max="10761" width="7.5" style="55" customWidth="1"/>
    <col min="10762" max="10762" width="7.875" style="55" customWidth="1"/>
    <col min="10763" max="10763" width="9" style="55"/>
    <col min="10764" max="10764" width="9.125" style="55" bestFit="1" customWidth="1"/>
    <col min="10765" max="10765" width="9.25" style="55" bestFit="1" customWidth="1"/>
    <col min="10766" max="11004" width="9" style="55"/>
    <col min="11005" max="11005" width="3.375" style="55" customWidth="1"/>
    <col min="11006" max="11006" width="7" style="55" customWidth="1"/>
    <col min="11007" max="11007" width="6.125" style="55" customWidth="1"/>
    <col min="11008" max="11017" width="7.5" style="55" customWidth="1"/>
    <col min="11018" max="11018" width="7.875" style="55" customWidth="1"/>
    <col min="11019" max="11019" width="9" style="55"/>
    <col min="11020" max="11020" width="9.125" style="55" bestFit="1" customWidth="1"/>
    <col min="11021" max="11021" width="9.25" style="55" bestFit="1" customWidth="1"/>
    <col min="11022" max="11260" width="9" style="55"/>
    <col min="11261" max="11261" width="3.375" style="55" customWidth="1"/>
    <col min="11262" max="11262" width="7" style="55" customWidth="1"/>
    <col min="11263" max="11263" width="6.125" style="55" customWidth="1"/>
    <col min="11264" max="11273" width="7.5" style="55" customWidth="1"/>
    <col min="11274" max="11274" width="7.875" style="55" customWidth="1"/>
    <col min="11275" max="11275" width="9" style="55"/>
    <col min="11276" max="11276" width="9.125" style="55" bestFit="1" customWidth="1"/>
    <col min="11277" max="11277" width="9.25" style="55" bestFit="1" customWidth="1"/>
    <col min="11278" max="11516" width="9" style="55"/>
    <col min="11517" max="11517" width="3.375" style="55" customWidth="1"/>
    <col min="11518" max="11518" width="7" style="55" customWidth="1"/>
    <col min="11519" max="11519" width="6.125" style="55" customWidth="1"/>
    <col min="11520" max="11529" width="7.5" style="55" customWidth="1"/>
    <col min="11530" max="11530" width="7.875" style="55" customWidth="1"/>
    <col min="11531" max="11531" width="9" style="55"/>
    <col min="11532" max="11532" width="9.125" style="55" bestFit="1" customWidth="1"/>
    <col min="11533" max="11533" width="9.25" style="55" bestFit="1" customWidth="1"/>
    <col min="11534" max="11772" width="9" style="55"/>
    <col min="11773" max="11773" width="3.375" style="55" customWidth="1"/>
    <col min="11774" max="11774" width="7" style="55" customWidth="1"/>
    <col min="11775" max="11775" width="6.125" style="55" customWidth="1"/>
    <col min="11776" max="11785" width="7.5" style="55" customWidth="1"/>
    <col min="11786" max="11786" width="7.875" style="55" customWidth="1"/>
    <col min="11787" max="11787" width="9" style="55"/>
    <col min="11788" max="11788" width="9.125" style="55" bestFit="1" customWidth="1"/>
    <col min="11789" max="11789" width="9.25" style="55" bestFit="1" customWidth="1"/>
    <col min="11790" max="12028" width="9" style="55"/>
    <col min="12029" max="12029" width="3.375" style="55" customWidth="1"/>
    <col min="12030" max="12030" width="7" style="55" customWidth="1"/>
    <col min="12031" max="12031" width="6.125" style="55" customWidth="1"/>
    <col min="12032" max="12041" width="7.5" style="55" customWidth="1"/>
    <col min="12042" max="12042" width="7.875" style="55" customWidth="1"/>
    <col min="12043" max="12043" width="9" style="55"/>
    <col min="12044" max="12044" width="9.125" style="55" bestFit="1" customWidth="1"/>
    <col min="12045" max="12045" width="9.25" style="55" bestFit="1" customWidth="1"/>
    <col min="12046" max="12284" width="9" style="55"/>
    <col min="12285" max="12285" width="3.375" style="55" customWidth="1"/>
    <col min="12286" max="12286" width="7" style="55" customWidth="1"/>
    <col min="12287" max="12287" width="6.125" style="55" customWidth="1"/>
    <col min="12288" max="12297" width="7.5" style="55" customWidth="1"/>
    <col min="12298" max="12298" width="7.875" style="55" customWidth="1"/>
    <col min="12299" max="12299" width="9" style="55"/>
    <col min="12300" max="12300" width="9.125" style="55" bestFit="1" customWidth="1"/>
    <col min="12301" max="12301" width="9.25" style="55" bestFit="1" customWidth="1"/>
    <col min="12302" max="12540" width="9" style="55"/>
    <col min="12541" max="12541" width="3.375" style="55" customWidth="1"/>
    <col min="12542" max="12542" width="7" style="55" customWidth="1"/>
    <col min="12543" max="12543" width="6.125" style="55" customWidth="1"/>
    <col min="12544" max="12553" width="7.5" style="55" customWidth="1"/>
    <col min="12554" max="12554" width="7.875" style="55" customWidth="1"/>
    <col min="12555" max="12555" width="9" style="55"/>
    <col min="12556" max="12556" width="9.125" style="55" bestFit="1" customWidth="1"/>
    <col min="12557" max="12557" width="9.25" style="55" bestFit="1" customWidth="1"/>
    <col min="12558" max="12796" width="9" style="55"/>
    <col min="12797" max="12797" width="3.375" style="55" customWidth="1"/>
    <col min="12798" max="12798" width="7" style="55" customWidth="1"/>
    <col min="12799" max="12799" width="6.125" style="55" customWidth="1"/>
    <col min="12800" max="12809" width="7.5" style="55" customWidth="1"/>
    <col min="12810" max="12810" width="7.875" style="55" customWidth="1"/>
    <col min="12811" max="12811" width="9" style="55"/>
    <col min="12812" max="12812" width="9.125" style="55" bestFit="1" customWidth="1"/>
    <col min="12813" max="12813" width="9.25" style="55" bestFit="1" customWidth="1"/>
    <col min="12814" max="13052" width="9" style="55"/>
    <col min="13053" max="13053" width="3.375" style="55" customWidth="1"/>
    <col min="13054" max="13054" width="7" style="55" customWidth="1"/>
    <col min="13055" max="13055" width="6.125" style="55" customWidth="1"/>
    <col min="13056" max="13065" width="7.5" style="55" customWidth="1"/>
    <col min="13066" max="13066" width="7.875" style="55" customWidth="1"/>
    <col min="13067" max="13067" width="9" style="55"/>
    <col min="13068" max="13068" width="9.125" style="55" bestFit="1" customWidth="1"/>
    <col min="13069" max="13069" width="9.25" style="55" bestFit="1" customWidth="1"/>
    <col min="13070" max="13308" width="9" style="55"/>
    <col min="13309" max="13309" width="3.375" style="55" customWidth="1"/>
    <col min="13310" max="13310" width="7" style="55" customWidth="1"/>
    <col min="13311" max="13311" width="6.125" style="55" customWidth="1"/>
    <col min="13312" max="13321" width="7.5" style="55" customWidth="1"/>
    <col min="13322" max="13322" width="7.875" style="55" customWidth="1"/>
    <col min="13323" max="13323" width="9" style="55"/>
    <col min="13324" max="13324" width="9.125" style="55" bestFit="1" customWidth="1"/>
    <col min="13325" max="13325" width="9.25" style="55" bestFit="1" customWidth="1"/>
    <col min="13326" max="13564" width="9" style="55"/>
    <col min="13565" max="13565" width="3.375" style="55" customWidth="1"/>
    <col min="13566" max="13566" width="7" style="55" customWidth="1"/>
    <col min="13567" max="13567" width="6.125" style="55" customWidth="1"/>
    <col min="13568" max="13577" width="7.5" style="55" customWidth="1"/>
    <col min="13578" max="13578" width="7.875" style="55" customWidth="1"/>
    <col min="13579" max="13579" width="9" style="55"/>
    <col min="13580" max="13580" width="9.125" style="55" bestFit="1" customWidth="1"/>
    <col min="13581" max="13581" width="9.25" style="55" bestFit="1" customWidth="1"/>
    <col min="13582" max="13820" width="9" style="55"/>
    <col min="13821" max="13821" width="3.375" style="55" customWidth="1"/>
    <col min="13822" max="13822" width="7" style="55" customWidth="1"/>
    <col min="13823" max="13823" width="6.125" style="55" customWidth="1"/>
    <col min="13824" max="13833" width="7.5" style="55" customWidth="1"/>
    <col min="13834" max="13834" width="7.875" style="55" customWidth="1"/>
    <col min="13835" max="13835" width="9" style="55"/>
    <col min="13836" max="13836" width="9.125" style="55" bestFit="1" customWidth="1"/>
    <col min="13837" max="13837" width="9.25" style="55" bestFit="1" customWidth="1"/>
    <col min="13838" max="14076" width="9" style="55"/>
    <col min="14077" max="14077" width="3.375" style="55" customWidth="1"/>
    <col min="14078" max="14078" width="7" style="55" customWidth="1"/>
    <col min="14079" max="14079" width="6.125" style="55" customWidth="1"/>
    <col min="14080" max="14089" width="7.5" style="55" customWidth="1"/>
    <col min="14090" max="14090" width="7.875" style="55" customWidth="1"/>
    <col min="14091" max="14091" width="9" style="55"/>
    <col min="14092" max="14092" width="9.125" style="55" bestFit="1" customWidth="1"/>
    <col min="14093" max="14093" width="9.25" style="55" bestFit="1" customWidth="1"/>
    <col min="14094" max="14332" width="9" style="55"/>
    <col min="14333" max="14333" width="3.375" style="55" customWidth="1"/>
    <col min="14334" max="14334" width="7" style="55" customWidth="1"/>
    <col min="14335" max="14335" width="6.125" style="55" customWidth="1"/>
    <col min="14336" max="14345" width="7.5" style="55" customWidth="1"/>
    <col min="14346" max="14346" width="7.875" style="55" customWidth="1"/>
    <col min="14347" max="14347" width="9" style="55"/>
    <col min="14348" max="14348" width="9.125" style="55" bestFit="1" customWidth="1"/>
    <col min="14349" max="14349" width="9.25" style="55" bestFit="1" customWidth="1"/>
    <col min="14350" max="14588" width="9" style="55"/>
    <col min="14589" max="14589" width="3.375" style="55" customWidth="1"/>
    <col min="14590" max="14590" width="7" style="55" customWidth="1"/>
    <col min="14591" max="14591" width="6.125" style="55" customWidth="1"/>
    <col min="14592" max="14601" width="7.5" style="55" customWidth="1"/>
    <col min="14602" max="14602" width="7.875" style="55" customWidth="1"/>
    <col min="14603" max="14603" width="9" style="55"/>
    <col min="14604" max="14604" width="9.125" style="55" bestFit="1" customWidth="1"/>
    <col min="14605" max="14605" width="9.25" style="55" bestFit="1" customWidth="1"/>
    <col min="14606" max="14844" width="9" style="55"/>
    <col min="14845" max="14845" width="3.375" style="55" customWidth="1"/>
    <col min="14846" max="14846" width="7" style="55" customWidth="1"/>
    <col min="14847" max="14847" width="6.125" style="55" customWidth="1"/>
    <col min="14848" max="14857" width="7.5" style="55" customWidth="1"/>
    <col min="14858" max="14858" width="7.875" style="55" customWidth="1"/>
    <col min="14859" max="14859" width="9" style="55"/>
    <col min="14860" max="14860" width="9.125" style="55" bestFit="1" customWidth="1"/>
    <col min="14861" max="14861" width="9.25" style="55" bestFit="1" customWidth="1"/>
    <col min="14862" max="15100" width="9" style="55"/>
    <col min="15101" max="15101" width="3.375" style="55" customWidth="1"/>
    <col min="15102" max="15102" width="7" style="55" customWidth="1"/>
    <col min="15103" max="15103" width="6.125" style="55" customWidth="1"/>
    <col min="15104" max="15113" width="7.5" style="55" customWidth="1"/>
    <col min="15114" max="15114" width="7.875" style="55" customWidth="1"/>
    <col min="15115" max="15115" width="9" style="55"/>
    <col min="15116" max="15116" width="9.125" style="55" bestFit="1" customWidth="1"/>
    <col min="15117" max="15117" width="9.25" style="55" bestFit="1" customWidth="1"/>
    <col min="15118" max="15356" width="9" style="55"/>
    <col min="15357" max="15357" width="3.375" style="55" customWidth="1"/>
    <col min="15358" max="15358" width="7" style="55" customWidth="1"/>
    <col min="15359" max="15359" width="6.125" style="55" customWidth="1"/>
    <col min="15360" max="15369" width="7.5" style="55" customWidth="1"/>
    <col min="15370" max="15370" width="7.875" style="55" customWidth="1"/>
    <col min="15371" max="15371" width="9" style="55"/>
    <col min="15372" max="15372" width="9.125" style="55" bestFit="1" customWidth="1"/>
    <col min="15373" max="15373" width="9.25" style="55" bestFit="1" customWidth="1"/>
    <col min="15374" max="15612" width="9" style="55"/>
    <col min="15613" max="15613" width="3.375" style="55" customWidth="1"/>
    <col min="15614" max="15614" width="7" style="55" customWidth="1"/>
    <col min="15615" max="15615" width="6.125" style="55" customWidth="1"/>
    <col min="15616" max="15625" width="7.5" style="55" customWidth="1"/>
    <col min="15626" max="15626" width="7.875" style="55" customWidth="1"/>
    <col min="15627" max="15627" width="9" style="55"/>
    <col min="15628" max="15628" width="9.125" style="55" bestFit="1" customWidth="1"/>
    <col min="15629" max="15629" width="9.25" style="55" bestFit="1" customWidth="1"/>
    <col min="15630" max="15868" width="9" style="55"/>
    <col min="15869" max="15869" width="3.375" style="55" customWidth="1"/>
    <col min="15870" max="15870" width="7" style="55" customWidth="1"/>
    <col min="15871" max="15871" width="6.125" style="55" customWidth="1"/>
    <col min="15872" max="15881" width="7.5" style="55" customWidth="1"/>
    <col min="15882" max="15882" width="7.875" style="55" customWidth="1"/>
    <col min="15883" max="15883" width="9" style="55"/>
    <col min="15884" max="15884" width="9.125" style="55" bestFit="1" customWidth="1"/>
    <col min="15885" max="15885" width="9.25" style="55" bestFit="1" customWidth="1"/>
    <col min="15886" max="16124" width="9" style="55"/>
    <col min="16125" max="16125" width="3.375" style="55" customWidth="1"/>
    <col min="16126" max="16126" width="7" style="55" customWidth="1"/>
    <col min="16127" max="16127" width="6.125" style="55" customWidth="1"/>
    <col min="16128" max="16137" width="7.5" style="55" customWidth="1"/>
    <col min="16138" max="16138" width="7.875" style="55" customWidth="1"/>
    <col min="16139" max="16139" width="9" style="55"/>
    <col min="16140"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27.75" customHeight="1" thickBot="1">
      <c r="A2" s="1" t="s">
        <v>59</v>
      </c>
      <c r="L2" s="1682"/>
      <c r="M2" s="1682"/>
    </row>
    <row r="3" spans="1:13" ht="14.25" customHeight="1">
      <c r="A3" s="56"/>
      <c r="B3" s="1710" t="s">
        <v>1</v>
      </c>
      <c r="C3" s="1711"/>
      <c r="D3" s="1685" t="s">
        <v>2</v>
      </c>
      <c r="E3" s="57"/>
      <c r="F3" s="1688" t="s">
        <v>3</v>
      </c>
      <c r="G3" s="1691" t="s">
        <v>42</v>
      </c>
      <c r="H3" s="127"/>
      <c r="I3" s="1688" t="s">
        <v>5</v>
      </c>
      <c r="J3" s="1688" t="s">
        <v>6</v>
      </c>
      <c r="K3" s="1688" t="s">
        <v>7</v>
      </c>
      <c r="L3" s="1688" t="s">
        <v>8</v>
      </c>
      <c r="M3" s="1692" t="s">
        <v>9</v>
      </c>
    </row>
    <row r="4" spans="1:13" ht="14.25" customHeight="1">
      <c r="A4" s="58"/>
      <c r="B4" s="59"/>
      <c r="C4" s="60"/>
      <c r="D4" s="1686"/>
      <c r="E4" s="128" t="s">
        <v>10</v>
      </c>
      <c r="F4" s="1689"/>
      <c r="G4" s="1689"/>
      <c r="H4" s="129" t="s">
        <v>11</v>
      </c>
      <c r="I4" s="1689"/>
      <c r="J4" s="1689"/>
      <c r="K4" s="1689"/>
      <c r="L4" s="1689"/>
      <c r="M4" s="1693"/>
    </row>
    <row r="5" spans="1:13" ht="14.25" customHeight="1">
      <c r="A5" s="1712" t="s">
        <v>14</v>
      </c>
      <c r="B5" s="1713"/>
      <c r="C5" s="60"/>
      <c r="D5" s="1686"/>
      <c r="E5" s="130" t="s">
        <v>12</v>
      </c>
      <c r="F5" s="1689"/>
      <c r="G5" s="1689"/>
      <c r="H5" s="129" t="s">
        <v>43</v>
      </c>
      <c r="I5" s="1689"/>
      <c r="J5" s="1689"/>
      <c r="K5" s="1689"/>
      <c r="L5" s="1689"/>
      <c r="M5" s="1693"/>
    </row>
    <row r="6" spans="1:13" ht="14.25" customHeight="1" thickBot="1">
      <c r="A6" s="1714"/>
      <c r="B6" s="1715"/>
      <c r="C6" s="65"/>
      <c r="D6" s="1687"/>
      <c r="E6" s="131" t="s">
        <v>15</v>
      </c>
      <c r="F6" s="1690"/>
      <c r="G6" s="1690"/>
      <c r="H6" s="132"/>
      <c r="I6" s="1690"/>
      <c r="J6" s="1690"/>
      <c r="K6" s="1690"/>
      <c r="L6" s="1690"/>
      <c r="M6" s="1694"/>
    </row>
    <row r="7" spans="1:13" ht="14.25" customHeight="1">
      <c r="A7" s="1695" t="s">
        <v>44</v>
      </c>
      <c r="B7" s="1716" t="s">
        <v>45</v>
      </c>
      <c r="C7" s="1707"/>
      <c r="D7" s="67">
        <v>4973.75</v>
      </c>
      <c r="E7" s="68">
        <v>-1.3748202984285349</v>
      </c>
      <c r="F7" s="125">
        <v>2420.5833333333335</v>
      </c>
      <c r="G7" s="125">
        <v>465.16666666666669</v>
      </c>
      <c r="H7" s="20">
        <v>122</v>
      </c>
      <c r="I7" s="125">
        <v>660.41666666666663</v>
      </c>
      <c r="J7" s="125">
        <v>315.08333333333331</v>
      </c>
      <c r="K7" s="125">
        <v>309.25</v>
      </c>
      <c r="L7" s="125">
        <v>305.16666666666669</v>
      </c>
      <c r="M7" s="126">
        <v>498.08333333333331</v>
      </c>
    </row>
    <row r="8" spans="1:13" ht="14.25" customHeight="1">
      <c r="A8" s="1695"/>
      <c r="B8" s="1717" t="s">
        <v>46</v>
      </c>
      <c r="C8" s="1718"/>
      <c r="D8" s="67">
        <v>4893.583333333333</v>
      </c>
      <c r="E8" s="68">
        <v>-1.61179525844015</v>
      </c>
      <c r="F8" s="69">
        <v>2392.5</v>
      </c>
      <c r="G8" s="69">
        <v>441.91666666666669</v>
      </c>
      <c r="H8" s="23">
        <v>120.33333333333333</v>
      </c>
      <c r="I8" s="69">
        <v>614.25</v>
      </c>
      <c r="J8" s="69">
        <v>309.5</v>
      </c>
      <c r="K8" s="69">
        <v>344.66666666666669</v>
      </c>
      <c r="L8" s="69">
        <v>312.66666666666669</v>
      </c>
      <c r="M8" s="70">
        <v>478.08333333333331</v>
      </c>
    </row>
    <row r="9" spans="1:13" ht="14.25" customHeight="1">
      <c r="A9" s="1695"/>
      <c r="B9" s="1717" t="s">
        <v>47</v>
      </c>
      <c r="C9" s="1718"/>
      <c r="D9" s="67">
        <v>5016.833333333333</v>
      </c>
      <c r="E9" s="68">
        <v>2.5186042947397103</v>
      </c>
      <c r="F9" s="69">
        <v>2556.4166666666665</v>
      </c>
      <c r="G9" s="69">
        <v>450.5</v>
      </c>
      <c r="H9" s="25">
        <v>122.75</v>
      </c>
      <c r="I9" s="69">
        <v>583.5</v>
      </c>
      <c r="J9" s="69">
        <v>287.58333333333331</v>
      </c>
      <c r="K9" s="69">
        <v>326.33333333333331</v>
      </c>
      <c r="L9" s="69">
        <v>313.58333333333331</v>
      </c>
      <c r="M9" s="70">
        <v>498.91666666666669</v>
      </c>
    </row>
    <row r="10" spans="1:13" ht="14.25" customHeight="1">
      <c r="A10" s="1695"/>
      <c r="B10" s="1719" t="s">
        <v>48</v>
      </c>
      <c r="C10" s="1720"/>
      <c r="D10" s="67">
        <v>5260.8333333333339</v>
      </c>
      <c r="E10" s="68">
        <v>4.8636257931630364</v>
      </c>
      <c r="F10" s="69">
        <v>2738</v>
      </c>
      <c r="G10" s="69">
        <v>466.08333333333331</v>
      </c>
      <c r="H10" s="25">
        <v>120.41666666666667</v>
      </c>
      <c r="I10" s="69">
        <v>585.16666666666663</v>
      </c>
      <c r="J10" s="69">
        <v>297.75</v>
      </c>
      <c r="K10" s="69">
        <v>343</v>
      </c>
      <c r="L10" s="69">
        <v>344.66666666666669</v>
      </c>
      <c r="M10" s="70">
        <v>486.16666666666669</v>
      </c>
    </row>
    <row r="11" spans="1:13" ht="14.25" customHeight="1">
      <c r="A11" s="1695"/>
      <c r="B11" s="1717" t="s">
        <v>49</v>
      </c>
      <c r="C11" s="1718"/>
      <c r="D11" s="71">
        <f>SUM(F11,G11,I11,J11,K11,L11,M11)</f>
        <v>6120.9999999999991</v>
      </c>
      <c r="E11" s="72">
        <f>IF(ISERROR((D11-D10)/D10*100),"―",(D11-D10)/D10*100)</f>
        <v>16.350388088072201</v>
      </c>
      <c r="F11" s="73">
        <f>SUM(F12:F23)/12</f>
        <v>3358.9166666666665</v>
      </c>
      <c r="G11" s="73">
        <f t="shared" ref="G11:M11" si="0">SUM(G12:G23)/12</f>
        <v>546.08333333333337</v>
      </c>
      <c r="H11" s="30">
        <f t="shared" si="0"/>
        <v>137.25</v>
      </c>
      <c r="I11" s="73">
        <f t="shared" si="0"/>
        <v>670.33333333333337</v>
      </c>
      <c r="J11" s="73">
        <f>SUM(J12:J23)/12</f>
        <v>316.5</v>
      </c>
      <c r="K11" s="73">
        <f t="shared" si="0"/>
        <v>362.75</v>
      </c>
      <c r="L11" s="73">
        <f t="shared" si="0"/>
        <v>383.58333333333331</v>
      </c>
      <c r="M11" s="74">
        <f t="shared" si="0"/>
        <v>482.83333333333331</v>
      </c>
    </row>
    <row r="12" spans="1:13" ht="14.25" customHeight="1">
      <c r="A12" s="1695"/>
      <c r="B12" s="59" t="s">
        <v>19</v>
      </c>
      <c r="C12" s="75" t="s">
        <v>20</v>
      </c>
      <c r="D12" s="50">
        <f>SUM(F12,G12,I12,J12,K12,L12,M12)</f>
        <v>5924</v>
      </c>
      <c r="E12" s="47">
        <v>9.5414201183431953</v>
      </c>
      <c r="F12" s="49">
        <v>3041</v>
      </c>
      <c r="G12" s="49">
        <v>568</v>
      </c>
      <c r="H12" s="46">
        <v>129</v>
      </c>
      <c r="I12" s="49">
        <v>718</v>
      </c>
      <c r="J12" s="49">
        <v>318</v>
      </c>
      <c r="K12" s="49">
        <v>361</v>
      </c>
      <c r="L12" s="49">
        <v>387</v>
      </c>
      <c r="M12" s="76">
        <v>531</v>
      </c>
    </row>
    <row r="13" spans="1:13" ht="14.25" customHeight="1">
      <c r="A13" s="1695"/>
      <c r="B13" s="59"/>
      <c r="C13" s="75" t="s">
        <v>21</v>
      </c>
      <c r="D13" s="50">
        <f>SUM(F13,G13,I13,J13,K13,L13,M13)</f>
        <v>5875</v>
      </c>
      <c r="E13" s="47">
        <v>8.695652173913043</v>
      </c>
      <c r="F13" s="49">
        <v>3044</v>
      </c>
      <c r="G13" s="49">
        <v>560</v>
      </c>
      <c r="H13" s="46">
        <v>121</v>
      </c>
      <c r="I13" s="49">
        <v>685</v>
      </c>
      <c r="J13" s="49">
        <v>314</v>
      </c>
      <c r="K13" s="49">
        <v>368</v>
      </c>
      <c r="L13" s="49">
        <v>397</v>
      </c>
      <c r="M13" s="76">
        <v>507</v>
      </c>
    </row>
    <row r="14" spans="1:13" ht="14.25" customHeight="1">
      <c r="A14" s="1695"/>
      <c r="B14" s="59"/>
      <c r="C14" s="75" t="s">
        <v>22</v>
      </c>
      <c r="D14" s="50">
        <f>SUM(F14,G14,I14,J14,K14,L14,M14)</f>
        <v>6043</v>
      </c>
      <c r="E14" s="47">
        <v>13.69708372530574</v>
      </c>
      <c r="F14" s="49">
        <v>3242</v>
      </c>
      <c r="G14" s="49">
        <v>554</v>
      </c>
      <c r="H14" s="46">
        <v>123</v>
      </c>
      <c r="I14" s="49">
        <v>717</v>
      </c>
      <c r="J14" s="49">
        <v>311</v>
      </c>
      <c r="K14" s="49">
        <v>356</v>
      </c>
      <c r="L14" s="49">
        <v>383</v>
      </c>
      <c r="M14" s="76">
        <v>480</v>
      </c>
    </row>
    <row r="15" spans="1:13" ht="14.25" customHeight="1">
      <c r="A15" s="1695"/>
      <c r="B15" s="59"/>
      <c r="C15" s="75" t="s">
        <v>23</v>
      </c>
      <c r="D15" s="50">
        <f t="shared" ref="D15:D20" si="1">SUM(F15,G15,I15,J15,K15,L15,M15)</f>
        <v>5931</v>
      </c>
      <c r="E15" s="47">
        <v>12.265758091993186</v>
      </c>
      <c r="F15" s="49">
        <v>3188</v>
      </c>
      <c r="G15" s="49">
        <v>548</v>
      </c>
      <c r="H15" s="46">
        <v>136</v>
      </c>
      <c r="I15" s="49">
        <v>668</v>
      </c>
      <c r="J15" s="49">
        <v>310</v>
      </c>
      <c r="K15" s="49">
        <v>362</v>
      </c>
      <c r="L15" s="49">
        <v>369</v>
      </c>
      <c r="M15" s="76">
        <v>486</v>
      </c>
    </row>
    <row r="16" spans="1:13" ht="14.25" customHeight="1">
      <c r="A16" s="1695"/>
      <c r="B16" s="59"/>
      <c r="C16" s="75" t="s">
        <v>24</v>
      </c>
      <c r="D16" s="50">
        <f t="shared" si="1"/>
        <v>6013</v>
      </c>
      <c r="E16" s="47">
        <v>17.235328524078771</v>
      </c>
      <c r="F16" s="49">
        <v>3311</v>
      </c>
      <c r="G16" s="49">
        <v>547</v>
      </c>
      <c r="H16" s="46">
        <v>145</v>
      </c>
      <c r="I16" s="49">
        <v>652</v>
      </c>
      <c r="J16" s="49">
        <v>319</v>
      </c>
      <c r="K16" s="49">
        <v>340</v>
      </c>
      <c r="L16" s="49">
        <v>394</v>
      </c>
      <c r="M16" s="76">
        <v>450</v>
      </c>
    </row>
    <row r="17" spans="1:13" ht="14.25" customHeight="1">
      <c r="A17" s="1695"/>
      <c r="B17" s="59"/>
      <c r="C17" s="75" t="s">
        <v>25</v>
      </c>
      <c r="D17" s="50">
        <f t="shared" si="1"/>
        <v>6202</v>
      </c>
      <c r="E17" s="47">
        <v>19.223375624759708</v>
      </c>
      <c r="F17" s="49">
        <v>3442</v>
      </c>
      <c r="G17" s="49">
        <v>528</v>
      </c>
      <c r="H17" s="46">
        <v>136</v>
      </c>
      <c r="I17" s="49">
        <v>665</v>
      </c>
      <c r="J17" s="49">
        <v>349</v>
      </c>
      <c r="K17" s="49">
        <v>360</v>
      </c>
      <c r="L17" s="49">
        <v>405</v>
      </c>
      <c r="M17" s="76">
        <v>453</v>
      </c>
    </row>
    <row r="18" spans="1:13" ht="14.25" customHeight="1">
      <c r="A18" s="1695"/>
      <c r="B18" s="59"/>
      <c r="C18" s="75" t="s">
        <v>26</v>
      </c>
      <c r="D18" s="50">
        <f t="shared" si="1"/>
        <v>6507</v>
      </c>
      <c r="E18" s="47">
        <v>22.197183098591548</v>
      </c>
      <c r="F18" s="49">
        <v>3688</v>
      </c>
      <c r="G18" s="49">
        <v>560</v>
      </c>
      <c r="H18" s="46">
        <v>143</v>
      </c>
      <c r="I18" s="49">
        <v>672</v>
      </c>
      <c r="J18" s="49">
        <v>333</v>
      </c>
      <c r="K18" s="49">
        <v>379</v>
      </c>
      <c r="L18" s="49">
        <v>399</v>
      </c>
      <c r="M18" s="76">
        <v>476</v>
      </c>
    </row>
    <row r="19" spans="1:13" ht="14.25" customHeight="1">
      <c r="A19" s="1695"/>
      <c r="B19" s="59"/>
      <c r="C19" s="75" t="s">
        <v>27</v>
      </c>
      <c r="D19" s="50">
        <f t="shared" si="1"/>
        <v>6320</v>
      </c>
      <c r="E19" s="47">
        <v>25.024727992087044</v>
      </c>
      <c r="F19" s="49">
        <v>3555</v>
      </c>
      <c r="G19" s="49">
        <v>559</v>
      </c>
      <c r="H19" s="46">
        <v>152</v>
      </c>
      <c r="I19" s="49">
        <v>665</v>
      </c>
      <c r="J19" s="49">
        <v>305</v>
      </c>
      <c r="K19" s="49">
        <v>367</v>
      </c>
      <c r="L19" s="49">
        <v>385</v>
      </c>
      <c r="M19" s="76">
        <v>484</v>
      </c>
    </row>
    <row r="20" spans="1:13" ht="14.25" customHeight="1">
      <c r="A20" s="1695"/>
      <c r="B20" s="59"/>
      <c r="C20" s="75" t="s">
        <v>28</v>
      </c>
      <c r="D20" s="50">
        <f t="shared" si="1"/>
        <v>6004</v>
      </c>
      <c r="E20" s="47">
        <v>27.041895895048668</v>
      </c>
      <c r="F20" s="49">
        <v>3407</v>
      </c>
      <c r="G20" s="49">
        <v>529</v>
      </c>
      <c r="H20" s="46">
        <v>145</v>
      </c>
      <c r="I20" s="49">
        <v>619</v>
      </c>
      <c r="J20" s="49">
        <v>291</v>
      </c>
      <c r="K20" s="49">
        <v>338</v>
      </c>
      <c r="L20" s="49">
        <v>358</v>
      </c>
      <c r="M20" s="76">
        <v>462</v>
      </c>
    </row>
    <row r="21" spans="1:13" ht="14.25" customHeight="1">
      <c r="A21" s="1695"/>
      <c r="B21" s="59" t="s">
        <v>29</v>
      </c>
      <c r="C21" s="75" t="s">
        <v>30</v>
      </c>
      <c r="D21" s="50">
        <f>SUM(F21,G21,I21:M21)</f>
        <v>6042</v>
      </c>
      <c r="E21" s="47">
        <v>14.910612400152148</v>
      </c>
      <c r="F21" s="49">
        <v>3372</v>
      </c>
      <c r="G21" s="49">
        <v>528</v>
      </c>
      <c r="H21" s="46">
        <v>148</v>
      </c>
      <c r="I21" s="49">
        <v>640</v>
      </c>
      <c r="J21" s="49">
        <v>299</v>
      </c>
      <c r="K21" s="49">
        <v>367</v>
      </c>
      <c r="L21" s="49">
        <v>374</v>
      </c>
      <c r="M21" s="76">
        <v>462</v>
      </c>
    </row>
    <row r="22" spans="1:13" ht="14.25" customHeight="1">
      <c r="A22" s="1695"/>
      <c r="B22" s="59"/>
      <c r="C22" s="75" t="s">
        <v>31</v>
      </c>
      <c r="D22" s="50">
        <f>SUM(F22:G22,I22:M22)</f>
        <v>6148</v>
      </c>
      <c r="E22" s="47">
        <v>13.201988584054503</v>
      </c>
      <c r="F22" s="49">
        <v>3440</v>
      </c>
      <c r="G22" s="49">
        <v>517</v>
      </c>
      <c r="H22" s="46">
        <v>135</v>
      </c>
      <c r="I22" s="49">
        <v>634</v>
      </c>
      <c r="J22" s="49">
        <v>303</v>
      </c>
      <c r="K22" s="49">
        <v>372</v>
      </c>
      <c r="L22" s="49">
        <v>395</v>
      </c>
      <c r="M22" s="76">
        <v>487</v>
      </c>
    </row>
    <row r="23" spans="1:13" ht="14.25" customHeight="1" thickBot="1">
      <c r="A23" s="1696"/>
      <c r="B23" s="64"/>
      <c r="C23" s="75" t="s">
        <v>32</v>
      </c>
      <c r="D23" s="51">
        <f>SUM(F23:G23,I23:M23)</f>
        <v>6443</v>
      </c>
      <c r="E23" s="78">
        <v>15.19756838905775</v>
      </c>
      <c r="F23" s="52">
        <v>3577</v>
      </c>
      <c r="G23" s="52">
        <v>555</v>
      </c>
      <c r="H23" s="48">
        <v>134</v>
      </c>
      <c r="I23" s="52">
        <v>709</v>
      </c>
      <c r="J23" s="52">
        <v>346</v>
      </c>
      <c r="K23" s="52">
        <v>383</v>
      </c>
      <c r="L23" s="52">
        <v>357</v>
      </c>
      <c r="M23" s="79">
        <v>516</v>
      </c>
    </row>
    <row r="24" spans="1:13" ht="14.25" customHeight="1">
      <c r="A24" s="1703" t="s">
        <v>50</v>
      </c>
      <c r="B24" s="1716" t="s">
        <v>45</v>
      </c>
      <c r="C24" s="1707"/>
      <c r="D24" s="67">
        <v>1320.8333333333333</v>
      </c>
      <c r="E24" s="68">
        <v>4.8280423280423221</v>
      </c>
      <c r="F24" s="125">
        <v>661.91666666666663</v>
      </c>
      <c r="G24" s="125">
        <v>129.08333333333334</v>
      </c>
      <c r="H24" s="20">
        <v>34.083333333333336</v>
      </c>
      <c r="I24" s="125">
        <v>154</v>
      </c>
      <c r="J24" s="125">
        <v>75.333333333333329</v>
      </c>
      <c r="K24" s="125">
        <v>74.083333333333329</v>
      </c>
      <c r="L24" s="125">
        <v>87.583333333333329</v>
      </c>
      <c r="M24" s="126">
        <v>138.83333333333334</v>
      </c>
    </row>
    <row r="25" spans="1:13" ht="14.25" customHeight="1">
      <c r="A25" s="1695"/>
      <c r="B25" s="1717" t="s">
        <v>46</v>
      </c>
      <c r="C25" s="1718"/>
      <c r="D25" s="67">
        <v>1317.1666666666665</v>
      </c>
      <c r="E25" s="68">
        <v>-0.27760252365931176</v>
      </c>
      <c r="F25" s="69">
        <v>675.5</v>
      </c>
      <c r="G25" s="69">
        <v>120.91666666666667</v>
      </c>
      <c r="H25" s="23">
        <v>31.916666666666668</v>
      </c>
      <c r="I25" s="69">
        <v>134.91666666666666</v>
      </c>
      <c r="J25" s="69">
        <v>77.583333333333329</v>
      </c>
      <c r="K25" s="69">
        <v>75</v>
      </c>
      <c r="L25" s="69">
        <v>90.5</v>
      </c>
      <c r="M25" s="70">
        <v>142.75</v>
      </c>
    </row>
    <row r="26" spans="1:13" ht="14.25" customHeight="1">
      <c r="A26" s="1695"/>
      <c r="B26" s="1717" t="s">
        <v>47</v>
      </c>
      <c r="C26" s="1718"/>
      <c r="D26" s="67">
        <v>1346.0833333333335</v>
      </c>
      <c r="E26" s="68">
        <v>2.1953688472732105</v>
      </c>
      <c r="F26" s="69">
        <v>697.66666666666663</v>
      </c>
      <c r="G26" s="69">
        <v>124.83333333333333</v>
      </c>
      <c r="H26" s="25">
        <v>33.75</v>
      </c>
      <c r="I26" s="69">
        <v>122.58333333333333</v>
      </c>
      <c r="J26" s="69">
        <v>74</v>
      </c>
      <c r="K26" s="69">
        <v>78.166666666666671</v>
      </c>
      <c r="L26" s="69">
        <v>89.666666666666671</v>
      </c>
      <c r="M26" s="70">
        <v>159.16666666666666</v>
      </c>
    </row>
    <row r="27" spans="1:13" ht="14.25" customHeight="1">
      <c r="A27" s="1695"/>
      <c r="B27" s="1719" t="s">
        <v>48</v>
      </c>
      <c r="C27" s="1720"/>
      <c r="D27" s="67">
        <v>1510.1666666666667</v>
      </c>
      <c r="E27" s="68">
        <v>12.189686126416138</v>
      </c>
      <c r="F27" s="69">
        <v>776.5</v>
      </c>
      <c r="G27" s="69">
        <v>136.33333333333334</v>
      </c>
      <c r="H27" s="25">
        <v>35.166666666666664</v>
      </c>
      <c r="I27" s="69">
        <v>135.08333333333334</v>
      </c>
      <c r="J27" s="69">
        <v>87.083333333333329</v>
      </c>
      <c r="K27" s="69">
        <v>90</v>
      </c>
      <c r="L27" s="69">
        <v>117.16666666666667</v>
      </c>
      <c r="M27" s="70">
        <v>168</v>
      </c>
    </row>
    <row r="28" spans="1:13" ht="14.25" customHeight="1">
      <c r="A28" s="1695"/>
      <c r="B28" s="1717" t="s">
        <v>49</v>
      </c>
      <c r="C28" s="1718"/>
      <c r="D28" s="71">
        <f>SUM(F28:G28,I28:M28)</f>
        <v>1821.0833333333333</v>
      </c>
      <c r="E28" s="72">
        <f>IF(ISERROR((D28-D27)/D27*100),"―",(D28-D27)/D27*100)</f>
        <v>20.588235294117634</v>
      </c>
      <c r="F28" s="73">
        <f>SUM(F29:F40)/12</f>
        <v>990.5</v>
      </c>
      <c r="G28" s="73">
        <f t="shared" ref="G28:M28" si="2">SUM(G29:G40)/12</f>
        <v>175.16666666666666</v>
      </c>
      <c r="H28" s="30">
        <f t="shared" si="2"/>
        <v>44.083333333333336</v>
      </c>
      <c r="I28" s="73">
        <f t="shared" si="2"/>
        <v>158.83333333333334</v>
      </c>
      <c r="J28" s="73">
        <f t="shared" si="2"/>
        <v>96</v>
      </c>
      <c r="K28" s="73">
        <f t="shared" si="2"/>
        <v>107.5</v>
      </c>
      <c r="L28" s="73">
        <f t="shared" si="2"/>
        <v>133.83333333333334</v>
      </c>
      <c r="M28" s="74">
        <f t="shared" si="2"/>
        <v>159.25</v>
      </c>
    </row>
    <row r="29" spans="1:13" ht="14.25" customHeight="1">
      <c r="A29" s="1695"/>
      <c r="B29" s="59" t="s">
        <v>19</v>
      </c>
      <c r="C29" s="75" t="s">
        <v>20</v>
      </c>
      <c r="D29" s="50">
        <f t="shared" ref="D29:D40" si="3">SUM(F29:G29,I29:M29)</f>
        <v>1938</v>
      </c>
      <c r="E29" s="47">
        <v>19.334975369458128</v>
      </c>
      <c r="F29" s="49">
        <v>1002</v>
      </c>
      <c r="G29" s="49">
        <v>192</v>
      </c>
      <c r="H29" s="46">
        <v>45</v>
      </c>
      <c r="I29" s="49">
        <v>188</v>
      </c>
      <c r="J29" s="49">
        <v>97</v>
      </c>
      <c r="K29" s="49">
        <v>113</v>
      </c>
      <c r="L29" s="49">
        <v>152</v>
      </c>
      <c r="M29" s="76">
        <v>194</v>
      </c>
    </row>
    <row r="30" spans="1:13" ht="14.25" customHeight="1">
      <c r="A30" s="1695"/>
      <c r="B30" s="59"/>
      <c r="C30" s="75" t="s">
        <v>21</v>
      </c>
      <c r="D30" s="50">
        <f t="shared" si="3"/>
        <v>1906</v>
      </c>
      <c r="E30" s="47">
        <v>20.328282828282831</v>
      </c>
      <c r="F30" s="49">
        <v>982</v>
      </c>
      <c r="G30" s="49">
        <v>196</v>
      </c>
      <c r="H30" s="46">
        <v>48</v>
      </c>
      <c r="I30" s="49">
        <v>173</v>
      </c>
      <c r="J30" s="49">
        <v>96</v>
      </c>
      <c r="K30" s="49">
        <v>114</v>
      </c>
      <c r="L30" s="49">
        <v>149</v>
      </c>
      <c r="M30" s="76">
        <v>196</v>
      </c>
    </row>
    <row r="31" spans="1:13" ht="14.25" customHeight="1">
      <c r="A31" s="1695"/>
      <c r="B31" s="59"/>
      <c r="C31" s="75" t="s">
        <v>22</v>
      </c>
      <c r="D31" s="50">
        <f t="shared" si="3"/>
        <v>1849</v>
      </c>
      <c r="E31" s="47">
        <v>26.03953646898432</v>
      </c>
      <c r="F31" s="49">
        <v>998</v>
      </c>
      <c r="G31" s="49">
        <v>188</v>
      </c>
      <c r="H31" s="46">
        <v>43</v>
      </c>
      <c r="I31" s="49">
        <v>159</v>
      </c>
      <c r="J31" s="49">
        <v>83</v>
      </c>
      <c r="K31" s="49">
        <v>110</v>
      </c>
      <c r="L31" s="49">
        <v>132</v>
      </c>
      <c r="M31" s="76">
        <v>179</v>
      </c>
    </row>
    <row r="32" spans="1:13" ht="14.25" customHeight="1">
      <c r="A32" s="1695"/>
      <c r="B32" s="59"/>
      <c r="C32" s="75" t="s">
        <v>23</v>
      </c>
      <c r="D32" s="50">
        <f t="shared" si="3"/>
        <v>1735</v>
      </c>
      <c r="E32" s="47">
        <v>18.673050615595074</v>
      </c>
      <c r="F32" s="49">
        <v>926</v>
      </c>
      <c r="G32" s="49">
        <v>177</v>
      </c>
      <c r="H32" s="46">
        <v>45</v>
      </c>
      <c r="I32" s="49">
        <v>144</v>
      </c>
      <c r="J32" s="49">
        <v>95</v>
      </c>
      <c r="K32" s="49">
        <v>104</v>
      </c>
      <c r="L32" s="49">
        <v>123</v>
      </c>
      <c r="M32" s="76">
        <v>166</v>
      </c>
    </row>
    <row r="33" spans="1:13" ht="14.25" customHeight="1">
      <c r="A33" s="1695"/>
      <c r="B33" s="59"/>
      <c r="C33" s="75" t="s">
        <v>24</v>
      </c>
      <c r="D33" s="50">
        <f t="shared" si="3"/>
        <v>1703</v>
      </c>
      <c r="E33" s="47">
        <v>22.341954022988507</v>
      </c>
      <c r="F33" s="49">
        <v>942</v>
      </c>
      <c r="G33" s="49">
        <v>172</v>
      </c>
      <c r="H33" s="46">
        <v>46</v>
      </c>
      <c r="I33" s="49">
        <v>142</v>
      </c>
      <c r="J33" s="49">
        <v>90</v>
      </c>
      <c r="K33" s="49">
        <v>100</v>
      </c>
      <c r="L33" s="49">
        <v>124</v>
      </c>
      <c r="M33" s="76">
        <v>133</v>
      </c>
    </row>
    <row r="34" spans="1:13" ht="14.25" customHeight="1">
      <c r="A34" s="1695"/>
      <c r="B34" s="59"/>
      <c r="C34" s="75" t="s">
        <v>25</v>
      </c>
      <c r="D34" s="50">
        <f t="shared" si="3"/>
        <v>1733</v>
      </c>
      <c r="E34" s="47">
        <v>22.733711048158639</v>
      </c>
      <c r="F34" s="49">
        <v>950</v>
      </c>
      <c r="G34" s="49">
        <v>162</v>
      </c>
      <c r="H34" s="46">
        <v>44</v>
      </c>
      <c r="I34" s="49">
        <v>155</v>
      </c>
      <c r="J34" s="49">
        <v>103</v>
      </c>
      <c r="K34" s="49">
        <v>101</v>
      </c>
      <c r="L34" s="49">
        <v>128</v>
      </c>
      <c r="M34" s="76">
        <v>134</v>
      </c>
    </row>
    <row r="35" spans="1:13" ht="14.25" customHeight="1">
      <c r="A35" s="1695"/>
      <c r="B35" s="59"/>
      <c r="C35" s="75" t="s">
        <v>26</v>
      </c>
      <c r="D35" s="50">
        <f t="shared" si="3"/>
        <v>1827</v>
      </c>
      <c r="E35" s="47">
        <v>22.782258064516128</v>
      </c>
      <c r="F35" s="49">
        <v>1026</v>
      </c>
      <c r="G35" s="49">
        <v>171</v>
      </c>
      <c r="H35" s="46">
        <v>44</v>
      </c>
      <c r="I35" s="49">
        <v>157</v>
      </c>
      <c r="J35" s="49">
        <v>102</v>
      </c>
      <c r="K35" s="49">
        <v>108</v>
      </c>
      <c r="L35" s="49">
        <v>127</v>
      </c>
      <c r="M35" s="76">
        <v>136</v>
      </c>
    </row>
    <row r="36" spans="1:13" ht="14.25" customHeight="1">
      <c r="A36" s="1695"/>
      <c r="B36" s="59"/>
      <c r="C36" s="75" t="s">
        <v>27</v>
      </c>
      <c r="D36" s="50">
        <f t="shared" si="3"/>
        <v>1828</v>
      </c>
      <c r="E36" s="47">
        <v>28.190743338008417</v>
      </c>
      <c r="F36" s="49">
        <v>1023</v>
      </c>
      <c r="G36" s="49">
        <v>175</v>
      </c>
      <c r="H36" s="46">
        <v>45</v>
      </c>
      <c r="I36" s="49">
        <v>156</v>
      </c>
      <c r="J36" s="49">
        <v>97</v>
      </c>
      <c r="K36" s="49">
        <v>109</v>
      </c>
      <c r="L36" s="49">
        <v>127</v>
      </c>
      <c r="M36" s="76">
        <v>141</v>
      </c>
    </row>
    <row r="37" spans="1:13" ht="14.25" customHeight="1">
      <c r="A37" s="1695"/>
      <c r="B37" s="59"/>
      <c r="C37" s="75" t="s">
        <v>28</v>
      </c>
      <c r="D37" s="50">
        <f t="shared" si="3"/>
        <v>1770</v>
      </c>
      <c r="E37" s="47">
        <v>26.97274031563845</v>
      </c>
      <c r="F37" s="49">
        <v>993</v>
      </c>
      <c r="G37" s="49">
        <v>166</v>
      </c>
      <c r="H37" s="46">
        <v>46</v>
      </c>
      <c r="I37" s="49">
        <v>152</v>
      </c>
      <c r="J37" s="49">
        <v>93</v>
      </c>
      <c r="K37" s="49">
        <v>101</v>
      </c>
      <c r="L37" s="49">
        <v>124</v>
      </c>
      <c r="M37" s="76">
        <v>141</v>
      </c>
    </row>
    <row r="38" spans="1:13" ht="14.25" customHeight="1">
      <c r="A38" s="1695"/>
      <c r="B38" s="59" t="s">
        <v>29</v>
      </c>
      <c r="C38" s="75" t="s">
        <v>30</v>
      </c>
      <c r="D38" s="50">
        <f t="shared" si="3"/>
        <v>1806</v>
      </c>
      <c r="E38" s="47">
        <v>16.516129032258064</v>
      </c>
      <c r="F38" s="49">
        <v>991</v>
      </c>
      <c r="G38" s="49">
        <v>165</v>
      </c>
      <c r="H38" s="46">
        <v>44</v>
      </c>
      <c r="I38" s="49">
        <v>152</v>
      </c>
      <c r="J38" s="49">
        <v>96</v>
      </c>
      <c r="K38" s="49">
        <v>112</v>
      </c>
      <c r="L38" s="49">
        <v>136</v>
      </c>
      <c r="M38" s="76">
        <v>154</v>
      </c>
    </row>
    <row r="39" spans="1:13" ht="14.25" customHeight="1">
      <c r="A39" s="1695"/>
      <c r="B39" s="59"/>
      <c r="C39" s="75" t="s">
        <v>31</v>
      </c>
      <c r="D39" s="50">
        <f t="shared" si="3"/>
        <v>1851</v>
      </c>
      <c r="E39" s="47">
        <v>13.837638376383765</v>
      </c>
      <c r="F39" s="49">
        <v>1011</v>
      </c>
      <c r="G39" s="49">
        <v>162</v>
      </c>
      <c r="H39" s="46">
        <v>39</v>
      </c>
      <c r="I39" s="49">
        <v>156</v>
      </c>
      <c r="J39" s="49">
        <v>91</v>
      </c>
      <c r="K39" s="49">
        <v>112</v>
      </c>
      <c r="L39" s="49">
        <v>156</v>
      </c>
      <c r="M39" s="76">
        <v>163</v>
      </c>
    </row>
    <row r="40" spans="1:13" ht="14.25" customHeight="1" thickBot="1">
      <c r="A40" s="1696"/>
      <c r="B40" s="64"/>
      <c r="C40" s="75" t="s">
        <v>32</v>
      </c>
      <c r="D40" s="51">
        <f t="shared" si="3"/>
        <v>1907</v>
      </c>
      <c r="E40" s="78">
        <v>12.374779021803182</v>
      </c>
      <c r="F40" s="52">
        <v>1042</v>
      </c>
      <c r="G40" s="52">
        <v>176</v>
      </c>
      <c r="H40" s="48">
        <v>40</v>
      </c>
      <c r="I40" s="52">
        <v>172</v>
      </c>
      <c r="J40" s="52">
        <v>109</v>
      </c>
      <c r="K40" s="52">
        <v>106</v>
      </c>
      <c r="L40" s="52">
        <v>128</v>
      </c>
      <c r="M40" s="79">
        <v>174</v>
      </c>
    </row>
    <row r="41" spans="1:13" ht="14.25" customHeight="1">
      <c r="A41" s="1703" t="s">
        <v>34</v>
      </c>
      <c r="B41" s="1716" t="s">
        <v>45</v>
      </c>
      <c r="C41" s="1707"/>
      <c r="D41" s="67">
        <v>4909.666666666667</v>
      </c>
      <c r="E41" s="68">
        <v>6.2840741181078616E-2</v>
      </c>
      <c r="F41" s="125">
        <v>2382.3333333333335</v>
      </c>
      <c r="G41" s="125">
        <v>464.83333333333331</v>
      </c>
      <c r="H41" s="20">
        <v>121.83333333333333</v>
      </c>
      <c r="I41" s="125">
        <v>653.58333333333337</v>
      </c>
      <c r="J41" s="125">
        <v>311.91666666666669</v>
      </c>
      <c r="K41" s="125">
        <v>304.66666666666669</v>
      </c>
      <c r="L41" s="125">
        <v>303.58333333333331</v>
      </c>
      <c r="M41" s="126">
        <v>488.75</v>
      </c>
    </row>
    <row r="42" spans="1:13" ht="14.25" customHeight="1">
      <c r="A42" s="1695"/>
      <c r="B42" s="1717" t="s">
        <v>46</v>
      </c>
      <c r="C42" s="1718"/>
      <c r="D42" s="67">
        <v>4861.75</v>
      </c>
      <c r="E42" s="68">
        <v>-0.97596578179103066</v>
      </c>
      <c r="F42" s="69">
        <v>2373.3333333333335</v>
      </c>
      <c r="G42" s="69">
        <v>441.91666666666669</v>
      </c>
      <c r="H42" s="23">
        <v>120.33333333333333</v>
      </c>
      <c r="I42" s="69">
        <v>610.16666666666663</v>
      </c>
      <c r="J42" s="69">
        <v>307.66666666666669</v>
      </c>
      <c r="K42" s="69">
        <v>342.5</v>
      </c>
      <c r="L42" s="69">
        <v>311.75</v>
      </c>
      <c r="M42" s="70">
        <v>474.41666666666669</v>
      </c>
    </row>
    <row r="43" spans="1:13" ht="14.25" customHeight="1">
      <c r="A43" s="1695"/>
      <c r="B43" s="1717" t="s">
        <v>47</v>
      </c>
      <c r="C43" s="1718"/>
      <c r="D43" s="67">
        <v>5000</v>
      </c>
      <c r="E43" s="68">
        <v>2.8436262662621483</v>
      </c>
      <c r="F43" s="69">
        <v>2550.5</v>
      </c>
      <c r="G43" s="69">
        <v>450.25</v>
      </c>
      <c r="H43" s="25">
        <v>122.75</v>
      </c>
      <c r="I43" s="69">
        <v>580.58333333333337</v>
      </c>
      <c r="J43" s="69">
        <v>286.41666666666669</v>
      </c>
      <c r="K43" s="69">
        <v>324.08333333333331</v>
      </c>
      <c r="L43" s="69">
        <v>311.25</v>
      </c>
      <c r="M43" s="70">
        <v>496.91666666666669</v>
      </c>
    </row>
    <row r="44" spans="1:13" ht="14.25" customHeight="1">
      <c r="A44" s="1695"/>
      <c r="B44" s="1719" t="s">
        <v>48</v>
      </c>
      <c r="C44" s="1720"/>
      <c r="D44" s="67">
        <v>5242.2500000000009</v>
      </c>
      <c r="E44" s="68">
        <v>4.8450000000000184</v>
      </c>
      <c r="F44" s="69">
        <v>2733.5833333333335</v>
      </c>
      <c r="G44" s="69">
        <v>465.5</v>
      </c>
      <c r="H44" s="25">
        <v>119.83333333333333</v>
      </c>
      <c r="I44" s="69">
        <v>582.58333333333337</v>
      </c>
      <c r="J44" s="69">
        <v>296</v>
      </c>
      <c r="K44" s="69">
        <v>340.16666666666669</v>
      </c>
      <c r="L44" s="69">
        <v>340.91666666666669</v>
      </c>
      <c r="M44" s="70">
        <v>483.5</v>
      </c>
    </row>
    <row r="45" spans="1:13" ht="14.25" customHeight="1">
      <c r="A45" s="1695"/>
      <c r="B45" s="1717" t="s">
        <v>49</v>
      </c>
      <c r="C45" s="1718"/>
      <c r="D45" s="71">
        <f>SUM(F45:G45,I45:M45)</f>
        <v>6095.3333333333321</v>
      </c>
      <c r="E45" s="72">
        <f>IF(ISERROR((D45-D44)/D44*100),"―",(D45-D44)/D44*100)</f>
        <v>16.273228734481016</v>
      </c>
      <c r="F45" s="73">
        <f>SUM(F46:F57)/12</f>
        <v>3348.25</v>
      </c>
      <c r="G45" s="73">
        <f t="shared" ref="G45:M45" si="4">SUM(G46:G57)/12</f>
        <v>544.91666666666663</v>
      </c>
      <c r="H45" s="30">
        <f t="shared" si="4"/>
        <v>136.16666666666666</v>
      </c>
      <c r="I45" s="73">
        <f t="shared" si="4"/>
        <v>666</v>
      </c>
      <c r="J45" s="73">
        <f t="shared" si="4"/>
        <v>314.58333333333331</v>
      </c>
      <c r="K45" s="73">
        <f t="shared" si="4"/>
        <v>360.33333333333331</v>
      </c>
      <c r="L45" s="73">
        <f t="shared" si="4"/>
        <v>379.91666666666669</v>
      </c>
      <c r="M45" s="74">
        <f t="shared" si="4"/>
        <v>481.33333333333331</v>
      </c>
    </row>
    <row r="46" spans="1:13" ht="14.25" customHeight="1">
      <c r="A46" s="1695"/>
      <c r="B46" s="59" t="s">
        <v>19</v>
      </c>
      <c r="C46" s="75" t="s">
        <v>20</v>
      </c>
      <c r="D46" s="50">
        <f t="shared" ref="D46:D57" si="5">SUM(F46:G46,I46:M46)</f>
        <v>5885</v>
      </c>
      <c r="E46" s="47">
        <v>9.183673469387756</v>
      </c>
      <c r="F46" s="49">
        <v>3024</v>
      </c>
      <c r="G46" s="49">
        <v>568</v>
      </c>
      <c r="H46" s="46">
        <v>129</v>
      </c>
      <c r="I46" s="49">
        <v>712</v>
      </c>
      <c r="J46" s="49">
        <v>316</v>
      </c>
      <c r="K46" s="49">
        <v>359</v>
      </c>
      <c r="L46" s="49">
        <v>379</v>
      </c>
      <c r="M46" s="76">
        <v>527</v>
      </c>
    </row>
    <row r="47" spans="1:13" ht="14.25" customHeight="1">
      <c r="A47" s="1695"/>
      <c r="B47" s="59"/>
      <c r="C47" s="75" t="s">
        <v>21</v>
      </c>
      <c r="D47" s="50">
        <f t="shared" si="5"/>
        <v>5841</v>
      </c>
      <c r="E47" s="47">
        <v>8.4881129271916791</v>
      </c>
      <c r="F47" s="49">
        <v>3030</v>
      </c>
      <c r="G47" s="49">
        <v>559</v>
      </c>
      <c r="H47" s="46">
        <v>120</v>
      </c>
      <c r="I47" s="49">
        <v>676</v>
      </c>
      <c r="J47" s="49">
        <v>314</v>
      </c>
      <c r="K47" s="49">
        <v>367</v>
      </c>
      <c r="L47" s="49">
        <v>390</v>
      </c>
      <c r="M47" s="76">
        <v>505</v>
      </c>
    </row>
    <row r="48" spans="1:13" ht="14.25" customHeight="1">
      <c r="A48" s="1695"/>
      <c r="B48" s="59"/>
      <c r="C48" s="75" t="s">
        <v>22</v>
      </c>
      <c r="D48" s="50">
        <f t="shared" si="5"/>
        <v>6011</v>
      </c>
      <c r="E48" s="47">
        <v>13.543634302984511</v>
      </c>
      <c r="F48" s="49">
        <v>3229</v>
      </c>
      <c r="G48" s="49">
        <v>553</v>
      </c>
      <c r="H48" s="46">
        <v>122</v>
      </c>
      <c r="I48" s="49">
        <v>710</v>
      </c>
      <c r="J48" s="49">
        <v>310</v>
      </c>
      <c r="K48" s="49">
        <v>353</v>
      </c>
      <c r="L48" s="49">
        <v>377</v>
      </c>
      <c r="M48" s="76">
        <v>479</v>
      </c>
    </row>
    <row r="49" spans="1:13" ht="14.25" customHeight="1">
      <c r="A49" s="1695"/>
      <c r="B49" s="59"/>
      <c r="C49" s="75" t="s">
        <v>23</v>
      </c>
      <c r="D49" s="50">
        <f t="shared" si="5"/>
        <v>5913</v>
      </c>
      <c r="E49" s="47">
        <v>12.26504651604329</v>
      </c>
      <c r="F49" s="49">
        <v>3182</v>
      </c>
      <c r="G49" s="49">
        <v>547</v>
      </c>
      <c r="H49" s="46">
        <v>135</v>
      </c>
      <c r="I49" s="49">
        <v>664</v>
      </c>
      <c r="J49" s="49">
        <v>309</v>
      </c>
      <c r="K49" s="49">
        <v>360</v>
      </c>
      <c r="L49" s="49">
        <v>366</v>
      </c>
      <c r="M49" s="76">
        <v>485</v>
      </c>
    </row>
    <row r="50" spans="1:13" ht="14.25" customHeight="1">
      <c r="A50" s="1695"/>
      <c r="B50" s="59"/>
      <c r="C50" s="75" t="s">
        <v>24</v>
      </c>
      <c r="D50" s="50">
        <f t="shared" si="5"/>
        <v>5986</v>
      </c>
      <c r="E50" s="145">
        <v>16.982606996286886</v>
      </c>
      <c r="F50" s="49">
        <v>3302</v>
      </c>
      <c r="G50" s="49">
        <v>545</v>
      </c>
      <c r="H50" s="46">
        <v>143</v>
      </c>
      <c r="I50" s="49">
        <v>644</v>
      </c>
      <c r="J50" s="49">
        <v>316</v>
      </c>
      <c r="K50" s="49">
        <v>337</v>
      </c>
      <c r="L50" s="49">
        <v>392</v>
      </c>
      <c r="M50" s="76">
        <v>450</v>
      </c>
    </row>
    <row r="51" spans="1:13" ht="14.25" customHeight="1">
      <c r="A51" s="1695"/>
      <c r="B51" s="59"/>
      <c r="C51" s="75" t="s">
        <v>25</v>
      </c>
      <c r="D51" s="50">
        <f t="shared" si="5"/>
        <v>6174</v>
      </c>
      <c r="E51" s="47">
        <v>19.02834008097166</v>
      </c>
      <c r="F51" s="49">
        <v>3430</v>
      </c>
      <c r="G51" s="49">
        <v>526</v>
      </c>
      <c r="H51" s="46">
        <v>134</v>
      </c>
      <c r="I51" s="49">
        <v>661</v>
      </c>
      <c r="J51" s="49">
        <v>346</v>
      </c>
      <c r="K51" s="49">
        <v>357</v>
      </c>
      <c r="L51" s="49">
        <v>403</v>
      </c>
      <c r="M51" s="76">
        <v>451</v>
      </c>
    </row>
    <row r="52" spans="1:13" ht="14.25" customHeight="1">
      <c r="A52" s="1695"/>
      <c r="B52" s="59"/>
      <c r="C52" s="75" t="s">
        <v>26</v>
      </c>
      <c r="D52" s="50">
        <f t="shared" si="5"/>
        <v>6485</v>
      </c>
      <c r="E52" s="47">
        <v>22.151064230551892</v>
      </c>
      <c r="F52" s="49">
        <v>3677</v>
      </c>
      <c r="G52" s="49">
        <v>559</v>
      </c>
      <c r="H52" s="46">
        <v>142</v>
      </c>
      <c r="I52" s="49">
        <v>670</v>
      </c>
      <c r="J52" s="49">
        <v>331</v>
      </c>
      <c r="K52" s="49">
        <v>377</v>
      </c>
      <c r="L52" s="49">
        <v>397</v>
      </c>
      <c r="M52" s="76">
        <v>474</v>
      </c>
    </row>
    <row r="53" spans="1:13" ht="14.25" customHeight="1">
      <c r="A53" s="1695"/>
      <c r="B53" s="59"/>
      <c r="C53" s="75" t="s">
        <v>27</v>
      </c>
      <c r="D53" s="50">
        <f t="shared" si="5"/>
        <v>6298</v>
      </c>
      <c r="E53" s="47">
        <v>24.985116094463187</v>
      </c>
      <c r="F53" s="49">
        <v>3546</v>
      </c>
      <c r="G53" s="49">
        <v>558</v>
      </c>
      <c r="H53" s="46">
        <v>151</v>
      </c>
      <c r="I53" s="49">
        <v>663</v>
      </c>
      <c r="J53" s="49">
        <v>303</v>
      </c>
      <c r="K53" s="49">
        <v>363</v>
      </c>
      <c r="L53" s="49">
        <v>382</v>
      </c>
      <c r="M53" s="76">
        <v>483</v>
      </c>
    </row>
    <row r="54" spans="1:13" ht="14.25" customHeight="1">
      <c r="A54" s="1695"/>
      <c r="B54" s="59"/>
      <c r="C54" s="75" t="s">
        <v>28</v>
      </c>
      <c r="D54" s="50">
        <f t="shared" si="5"/>
        <v>5985</v>
      </c>
      <c r="E54" s="47">
        <v>27.043090638930163</v>
      </c>
      <c r="F54" s="49">
        <v>3398</v>
      </c>
      <c r="G54" s="49">
        <v>528</v>
      </c>
      <c r="H54" s="46">
        <v>144</v>
      </c>
      <c r="I54" s="49">
        <v>617</v>
      </c>
      <c r="J54" s="49">
        <v>290</v>
      </c>
      <c r="K54" s="49">
        <v>336</v>
      </c>
      <c r="L54" s="49">
        <v>355</v>
      </c>
      <c r="M54" s="76">
        <v>461</v>
      </c>
    </row>
    <row r="55" spans="1:13" ht="14.25" customHeight="1">
      <c r="A55" s="1695"/>
      <c r="B55" s="59" t="s">
        <v>29</v>
      </c>
      <c r="C55" s="75" t="s">
        <v>30</v>
      </c>
      <c r="D55" s="50">
        <f t="shared" si="5"/>
        <v>6017</v>
      </c>
      <c r="E55" s="47">
        <v>14.872088583428788</v>
      </c>
      <c r="F55" s="49">
        <v>3361</v>
      </c>
      <c r="G55" s="49">
        <v>527</v>
      </c>
      <c r="H55" s="46">
        <v>147</v>
      </c>
      <c r="I55" s="49">
        <v>637</v>
      </c>
      <c r="J55" s="49">
        <v>297</v>
      </c>
      <c r="K55" s="49">
        <v>364</v>
      </c>
      <c r="L55" s="49">
        <v>371</v>
      </c>
      <c r="M55" s="76">
        <v>460</v>
      </c>
    </row>
    <row r="56" spans="1:13" ht="14.25" customHeight="1">
      <c r="A56" s="1695"/>
      <c r="B56" s="59"/>
      <c r="C56" s="75" t="s">
        <v>31</v>
      </c>
      <c r="D56" s="50">
        <f t="shared" si="5"/>
        <v>6126</v>
      </c>
      <c r="E56" s="47">
        <v>13.297577214721656</v>
      </c>
      <c r="F56" s="49">
        <v>3430</v>
      </c>
      <c r="G56" s="49">
        <v>516</v>
      </c>
      <c r="H56" s="46">
        <v>134</v>
      </c>
      <c r="I56" s="49">
        <v>632</v>
      </c>
      <c r="J56" s="49">
        <v>300</v>
      </c>
      <c r="K56" s="49">
        <v>370</v>
      </c>
      <c r="L56" s="49">
        <v>392</v>
      </c>
      <c r="M56" s="76">
        <v>486</v>
      </c>
    </row>
    <row r="57" spans="1:13" ht="14.25" customHeight="1" thickBot="1">
      <c r="A57" s="1696"/>
      <c r="B57" s="64"/>
      <c r="C57" s="77" t="s">
        <v>32</v>
      </c>
      <c r="D57" s="51">
        <f t="shared" si="5"/>
        <v>6423</v>
      </c>
      <c r="E57" s="78">
        <v>15.438533429187634</v>
      </c>
      <c r="F57" s="52">
        <v>3570</v>
      </c>
      <c r="G57" s="52">
        <v>553</v>
      </c>
      <c r="H57" s="48">
        <v>133</v>
      </c>
      <c r="I57" s="52">
        <v>706</v>
      </c>
      <c r="J57" s="52">
        <v>343</v>
      </c>
      <c r="K57" s="52">
        <v>381</v>
      </c>
      <c r="L57" s="52">
        <v>355</v>
      </c>
      <c r="M57" s="79">
        <v>515</v>
      </c>
    </row>
  </sheetData>
  <mergeCells count="30">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 ref="A5:B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1" width="9" style="55"/>
    <col min="252" max="252" width="4.125" style="55" customWidth="1"/>
    <col min="253" max="253" width="5.875" style="55" customWidth="1"/>
    <col min="254" max="254" width="4.5" style="55" customWidth="1"/>
    <col min="255" max="264" width="7.625" style="55" customWidth="1"/>
    <col min="265" max="266" width="9" style="55"/>
    <col min="267" max="267" width="9.125" style="55" bestFit="1" customWidth="1"/>
    <col min="268" max="268" width="9.25" style="55" bestFit="1" customWidth="1"/>
    <col min="269" max="507" width="9" style="55"/>
    <col min="508" max="508" width="4.125" style="55" customWidth="1"/>
    <col min="509" max="509" width="5.875" style="55" customWidth="1"/>
    <col min="510" max="510" width="4.5" style="55" customWidth="1"/>
    <col min="511" max="520" width="7.625" style="55" customWidth="1"/>
    <col min="521" max="522" width="9" style="55"/>
    <col min="523" max="523" width="9.125" style="55" bestFit="1" customWidth="1"/>
    <col min="524" max="524" width="9.25" style="55" bestFit="1" customWidth="1"/>
    <col min="525" max="763" width="9" style="55"/>
    <col min="764" max="764" width="4.125" style="55" customWidth="1"/>
    <col min="765" max="765" width="5.875" style="55" customWidth="1"/>
    <col min="766" max="766" width="4.5" style="55" customWidth="1"/>
    <col min="767" max="776" width="7.625" style="55" customWidth="1"/>
    <col min="777" max="778" width="9" style="55"/>
    <col min="779" max="779" width="9.125" style="55" bestFit="1" customWidth="1"/>
    <col min="780" max="780" width="9.25" style="55" bestFit="1" customWidth="1"/>
    <col min="781" max="1019" width="9" style="55"/>
    <col min="1020" max="1020" width="4.125" style="55" customWidth="1"/>
    <col min="1021" max="1021" width="5.875" style="55" customWidth="1"/>
    <col min="1022" max="1022" width="4.5" style="55" customWidth="1"/>
    <col min="1023" max="1032" width="7.625" style="55" customWidth="1"/>
    <col min="1033" max="1034" width="9" style="55"/>
    <col min="1035" max="1035" width="9.125" style="55" bestFit="1" customWidth="1"/>
    <col min="1036" max="1036" width="9.25" style="55" bestFit="1" customWidth="1"/>
    <col min="1037" max="1275" width="9" style="55"/>
    <col min="1276" max="1276" width="4.125" style="55" customWidth="1"/>
    <col min="1277" max="1277" width="5.875" style="55" customWidth="1"/>
    <col min="1278" max="1278" width="4.5" style="55" customWidth="1"/>
    <col min="1279" max="1288" width="7.625" style="55" customWidth="1"/>
    <col min="1289" max="1290" width="9" style="55"/>
    <col min="1291" max="1291" width="9.125" style="55" bestFit="1" customWidth="1"/>
    <col min="1292" max="1292" width="9.25" style="55" bestFit="1" customWidth="1"/>
    <col min="1293" max="1531" width="9" style="55"/>
    <col min="1532" max="1532" width="4.125" style="55" customWidth="1"/>
    <col min="1533" max="1533" width="5.875" style="55" customWidth="1"/>
    <col min="1534" max="1534" width="4.5" style="55" customWidth="1"/>
    <col min="1535" max="1544" width="7.625" style="55" customWidth="1"/>
    <col min="1545" max="1546" width="9" style="55"/>
    <col min="1547" max="1547" width="9.125" style="55" bestFit="1" customWidth="1"/>
    <col min="1548" max="1548" width="9.25" style="55" bestFit="1" customWidth="1"/>
    <col min="1549" max="1787" width="9" style="55"/>
    <col min="1788" max="1788" width="4.125" style="55" customWidth="1"/>
    <col min="1789" max="1789" width="5.875" style="55" customWidth="1"/>
    <col min="1790" max="1790" width="4.5" style="55" customWidth="1"/>
    <col min="1791" max="1800" width="7.625" style="55" customWidth="1"/>
    <col min="1801" max="1802" width="9" style="55"/>
    <col min="1803" max="1803" width="9.125" style="55" bestFit="1" customWidth="1"/>
    <col min="1804" max="1804" width="9.25" style="55" bestFit="1" customWidth="1"/>
    <col min="1805" max="2043" width="9" style="55"/>
    <col min="2044" max="2044" width="4.125" style="55" customWidth="1"/>
    <col min="2045" max="2045" width="5.875" style="55" customWidth="1"/>
    <col min="2046" max="2046" width="4.5" style="55" customWidth="1"/>
    <col min="2047" max="2056" width="7.625" style="55" customWidth="1"/>
    <col min="2057" max="2058" width="9" style="55"/>
    <col min="2059" max="2059" width="9.125" style="55" bestFit="1" customWidth="1"/>
    <col min="2060" max="2060" width="9.25" style="55" bestFit="1" customWidth="1"/>
    <col min="2061" max="2299" width="9" style="55"/>
    <col min="2300" max="2300" width="4.125" style="55" customWidth="1"/>
    <col min="2301" max="2301" width="5.875" style="55" customWidth="1"/>
    <col min="2302" max="2302" width="4.5" style="55" customWidth="1"/>
    <col min="2303" max="2312" width="7.625" style="55" customWidth="1"/>
    <col min="2313" max="2314" width="9" style="55"/>
    <col min="2315" max="2315" width="9.125" style="55" bestFit="1" customWidth="1"/>
    <col min="2316" max="2316" width="9.25" style="55" bestFit="1" customWidth="1"/>
    <col min="2317" max="2555" width="9" style="55"/>
    <col min="2556" max="2556" width="4.125" style="55" customWidth="1"/>
    <col min="2557" max="2557" width="5.875" style="55" customWidth="1"/>
    <col min="2558" max="2558" width="4.5" style="55" customWidth="1"/>
    <col min="2559" max="2568" width="7.625" style="55" customWidth="1"/>
    <col min="2569" max="2570" width="9" style="55"/>
    <col min="2571" max="2571" width="9.125" style="55" bestFit="1" customWidth="1"/>
    <col min="2572" max="2572" width="9.25" style="55" bestFit="1" customWidth="1"/>
    <col min="2573" max="2811" width="9" style="55"/>
    <col min="2812" max="2812" width="4.125" style="55" customWidth="1"/>
    <col min="2813" max="2813" width="5.875" style="55" customWidth="1"/>
    <col min="2814" max="2814" width="4.5" style="55" customWidth="1"/>
    <col min="2815" max="2824" width="7.625" style="55" customWidth="1"/>
    <col min="2825" max="2826" width="9" style="55"/>
    <col min="2827" max="2827" width="9.125" style="55" bestFit="1" customWidth="1"/>
    <col min="2828" max="2828" width="9.25" style="55" bestFit="1" customWidth="1"/>
    <col min="2829" max="3067" width="9" style="55"/>
    <col min="3068" max="3068" width="4.125" style="55" customWidth="1"/>
    <col min="3069" max="3069" width="5.875" style="55" customWidth="1"/>
    <col min="3070" max="3070" width="4.5" style="55" customWidth="1"/>
    <col min="3071" max="3080" width="7.625" style="55" customWidth="1"/>
    <col min="3081" max="3082" width="9" style="55"/>
    <col min="3083" max="3083" width="9.125" style="55" bestFit="1" customWidth="1"/>
    <col min="3084" max="3084" width="9.25" style="55" bestFit="1" customWidth="1"/>
    <col min="3085" max="3323" width="9" style="55"/>
    <col min="3324" max="3324" width="4.125" style="55" customWidth="1"/>
    <col min="3325" max="3325" width="5.875" style="55" customWidth="1"/>
    <col min="3326" max="3326" width="4.5" style="55" customWidth="1"/>
    <col min="3327" max="3336" width="7.625" style="55" customWidth="1"/>
    <col min="3337" max="3338" width="9" style="55"/>
    <col min="3339" max="3339" width="9.125" style="55" bestFit="1" customWidth="1"/>
    <col min="3340" max="3340" width="9.25" style="55" bestFit="1" customWidth="1"/>
    <col min="3341" max="3579" width="9" style="55"/>
    <col min="3580" max="3580" width="4.125" style="55" customWidth="1"/>
    <col min="3581" max="3581" width="5.875" style="55" customWidth="1"/>
    <col min="3582" max="3582" width="4.5" style="55" customWidth="1"/>
    <col min="3583" max="3592" width="7.625" style="55" customWidth="1"/>
    <col min="3593" max="3594" width="9" style="55"/>
    <col min="3595" max="3595" width="9.125" style="55" bestFit="1" customWidth="1"/>
    <col min="3596" max="3596" width="9.25" style="55" bestFit="1" customWidth="1"/>
    <col min="3597" max="3835" width="9" style="55"/>
    <col min="3836" max="3836" width="4.125" style="55" customWidth="1"/>
    <col min="3837" max="3837" width="5.875" style="55" customWidth="1"/>
    <col min="3838" max="3838" width="4.5" style="55" customWidth="1"/>
    <col min="3839" max="3848" width="7.625" style="55" customWidth="1"/>
    <col min="3849" max="3850" width="9" style="55"/>
    <col min="3851" max="3851" width="9.125" style="55" bestFit="1" customWidth="1"/>
    <col min="3852" max="3852" width="9.25" style="55" bestFit="1" customWidth="1"/>
    <col min="3853" max="4091" width="9" style="55"/>
    <col min="4092" max="4092" width="4.125" style="55" customWidth="1"/>
    <col min="4093" max="4093" width="5.875" style="55" customWidth="1"/>
    <col min="4094" max="4094" width="4.5" style="55" customWidth="1"/>
    <col min="4095" max="4104" width="7.625" style="55" customWidth="1"/>
    <col min="4105" max="4106" width="9" style="55"/>
    <col min="4107" max="4107" width="9.125" style="55" bestFit="1" customWidth="1"/>
    <col min="4108" max="4108" width="9.25" style="55" bestFit="1" customWidth="1"/>
    <col min="4109" max="4347" width="9" style="55"/>
    <col min="4348" max="4348" width="4.125" style="55" customWidth="1"/>
    <col min="4349" max="4349" width="5.875" style="55" customWidth="1"/>
    <col min="4350" max="4350" width="4.5" style="55" customWidth="1"/>
    <col min="4351" max="4360" width="7.625" style="55" customWidth="1"/>
    <col min="4361" max="4362" width="9" style="55"/>
    <col min="4363" max="4363" width="9.125" style="55" bestFit="1" customWidth="1"/>
    <col min="4364" max="4364" width="9.25" style="55" bestFit="1" customWidth="1"/>
    <col min="4365" max="4603" width="9" style="55"/>
    <col min="4604" max="4604" width="4.125" style="55" customWidth="1"/>
    <col min="4605" max="4605" width="5.875" style="55" customWidth="1"/>
    <col min="4606" max="4606" width="4.5" style="55" customWidth="1"/>
    <col min="4607" max="4616" width="7.625" style="55" customWidth="1"/>
    <col min="4617" max="4618" width="9" style="55"/>
    <col min="4619" max="4619" width="9.125" style="55" bestFit="1" customWidth="1"/>
    <col min="4620" max="4620" width="9.25" style="55" bestFit="1" customWidth="1"/>
    <col min="4621" max="4859" width="9" style="55"/>
    <col min="4860" max="4860" width="4.125" style="55" customWidth="1"/>
    <col min="4861" max="4861" width="5.875" style="55" customWidth="1"/>
    <col min="4862" max="4862" width="4.5" style="55" customWidth="1"/>
    <col min="4863" max="4872" width="7.625" style="55" customWidth="1"/>
    <col min="4873" max="4874" width="9" style="55"/>
    <col min="4875" max="4875" width="9.125" style="55" bestFit="1" customWidth="1"/>
    <col min="4876" max="4876" width="9.25" style="55" bestFit="1" customWidth="1"/>
    <col min="4877" max="5115" width="9" style="55"/>
    <col min="5116" max="5116" width="4.125" style="55" customWidth="1"/>
    <col min="5117" max="5117" width="5.875" style="55" customWidth="1"/>
    <col min="5118" max="5118" width="4.5" style="55" customWidth="1"/>
    <col min="5119" max="5128" width="7.625" style="55" customWidth="1"/>
    <col min="5129" max="5130" width="9" style="55"/>
    <col min="5131" max="5131" width="9.125" style="55" bestFit="1" customWidth="1"/>
    <col min="5132" max="5132" width="9.25" style="55" bestFit="1" customWidth="1"/>
    <col min="5133" max="5371" width="9" style="55"/>
    <col min="5372" max="5372" width="4.125" style="55" customWidth="1"/>
    <col min="5373" max="5373" width="5.875" style="55" customWidth="1"/>
    <col min="5374" max="5374" width="4.5" style="55" customWidth="1"/>
    <col min="5375" max="5384" width="7.625" style="55" customWidth="1"/>
    <col min="5385" max="5386" width="9" style="55"/>
    <col min="5387" max="5387" width="9.125" style="55" bestFit="1" customWidth="1"/>
    <col min="5388" max="5388" width="9.25" style="55" bestFit="1" customWidth="1"/>
    <col min="5389" max="5627" width="9" style="55"/>
    <col min="5628" max="5628" width="4.125" style="55" customWidth="1"/>
    <col min="5629" max="5629" width="5.875" style="55" customWidth="1"/>
    <col min="5630" max="5630" width="4.5" style="55" customWidth="1"/>
    <col min="5631" max="5640" width="7.625" style="55" customWidth="1"/>
    <col min="5641" max="5642" width="9" style="55"/>
    <col min="5643" max="5643" width="9.125" style="55" bestFit="1" customWidth="1"/>
    <col min="5644" max="5644" width="9.25" style="55" bestFit="1" customWidth="1"/>
    <col min="5645" max="5883" width="9" style="55"/>
    <col min="5884" max="5884" width="4.125" style="55" customWidth="1"/>
    <col min="5885" max="5885" width="5.875" style="55" customWidth="1"/>
    <col min="5886" max="5886" width="4.5" style="55" customWidth="1"/>
    <col min="5887" max="5896" width="7.625" style="55" customWidth="1"/>
    <col min="5897" max="5898" width="9" style="55"/>
    <col min="5899" max="5899" width="9.125" style="55" bestFit="1" customWidth="1"/>
    <col min="5900" max="5900" width="9.25" style="55" bestFit="1" customWidth="1"/>
    <col min="5901" max="6139" width="9" style="55"/>
    <col min="6140" max="6140" width="4.125" style="55" customWidth="1"/>
    <col min="6141" max="6141" width="5.875" style="55" customWidth="1"/>
    <col min="6142" max="6142" width="4.5" style="55" customWidth="1"/>
    <col min="6143" max="6152" width="7.625" style="55" customWidth="1"/>
    <col min="6153" max="6154" width="9" style="55"/>
    <col min="6155" max="6155" width="9.125" style="55" bestFit="1" customWidth="1"/>
    <col min="6156" max="6156" width="9.25" style="55" bestFit="1" customWidth="1"/>
    <col min="6157" max="6395" width="9" style="55"/>
    <col min="6396" max="6396" width="4.125" style="55" customWidth="1"/>
    <col min="6397" max="6397" width="5.875" style="55" customWidth="1"/>
    <col min="6398" max="6398" width="4.5" style="55" customWidth="1"/>
    <col min="6399" max="6408" width="7.625" style="55" customWidth="1"/>
    <col min="6409" max="6410" width="9" style="55"/>
    <col min="6411" max="6411" width="9.125" style="55" bestFit="1" customWidth="1"/>
    <col min="6412" max="6412" width="9.25" style="55" bestFit="1" customWidth="1"/>
    <col min="6413" max="6651" width="9" style="55"/>
    <col min="6652" max="6652" width="4.125" style="55" customWidth="1"/>
    <col min="6653" max="6653" width="5.875" style="55" customWidth="1"/>
    <col min="6654" max="6654" width="4.5" style="55" customWidth="1"/>
    <col min="6655" max="6664" width="7.625" style="55" customWidth="1"/>
    <col min="6665" max="6666" width="9" style="55"/>
    <col min="6667" max="6667" width="9.125" style="55" bestFit="1" customWidth="1"/>
    <col min="6668" max="6668" width="9.25" style="55" bestFit="1" customWidth="1"/>
    <col min="6669" max="6907" width="9" style="55"/>
    <col min="6908" max="6908" width="4.125" style="55" customWidth="1"/>
    <col min="6909" max="6909" width="5.875" style="55" customWidth="1"/>
    <col min="6910" max="6910" width="4.5" style="55" customWidth="1"/>
    <col min="6911" max="6920" width="7.625" style="55" customWidth="1"/>
    <col min="6921" max="6922" width="9" style="55"/>
    <col min="6923" max="6923" width="9.125" style="55" bestFit="1" customWidth="1"/>
    <col min="6924" max="6924" width="9.25" style="55" bestFit="1" customWidth="1"/>
    <col min="6925" max="7163" width="9" style="55"/>
    <col min="7164" max="7164" width="4.125" style="55" customWidth="1"/>
    <col min="7165" max="7165" width="5.875" style="55" customWidth="1"/>
    <col min="7166" max="7166" width="4.5" style="55" customWidth="1"/>
    <col min="7167" max="7176" width="7.625" style="55" customWidth="1"/>
    <col min="7177" max="7178" width="9" style="55"/>
    <col min="7179" max="7179" width="9.125" style="55" bestFit="1" customWidth="1"/>
    <col min="7180" max="7180" width="9.25" style="55" bestFit="1" customWidth="1"/>
    <col min="7181" max="7419" width="9" style="55"/>
    <col min="7420" max="7420" width="4.125" style="55" customWidth="1"/>
    <col min="7421" max="7421" width="5.875" style="55" customWidth="1"/>
    <col min="7422" max="7422" width="4.5" style="55" customWidth="1"/>
    <col min="7423" max="7432" width="7.625" style="55" customWidth="1"/>
    <col min="7433" max="7434" width="9" style="55"/>
    <col min="7435" max="7435" width="9.125" style="55" bestFit="1" customWidth="1"/>
    <col min="7436" max="7436" width="9.25" style="55" bestFit="1" customWidth="1"/>
    <col min="7437" max="7675" width="9" style="55"/>
    <col min="7676" max="7676" width="4.125" style="55" customWidth="1"/>
    <col min="7677" max="7677" width="5.875" style="55" customWidth="1"/>
    <col min="7678" max="7678" width="4.5" style="55" customWidth="1"/>
    <col min="7679" max="7688" width="7.625" style="55" customWidth="1"/>
    <col min="7689" max="7690" width="9" style="55"/>
    <col min="7691" max="7691" width="9.125" style="55" bestFit="1" customWidth="1"/>
    <col min="7692" max="7692" width="9.25" style="55" bestFit="1" customWidth="1"/>
    <col min="7693" max="7931" width="9" style="55"/>
    <col min="7932" max="7932" width="4.125" style="55" customWidth="1"/>
    <col min="7933" max="7933" width="5.875" style="55" customWidth="1"/>
    <col min="7934" max="7934" width="4.5" style="55" customWidth="1"/>
    <col min="7935" max="7944" width="7.625" style="55" customWidth="1"/>
    <col min="7945" max="7946" width="9" style="55"/>
    <col min="7947" max="7947" width="9.125" style="55" bestFit="1" customWidth="1"/>
    <col min="7948" max="7948" width="9.25" style="55" bestFit="1" customWidth="1"/>
    <col min="7949" max="8187" width="9" style="55"/>
    <col min="8188" max="8188" width="4.125" style="55" customWidth="1"/>
    <col min="8189" max="8189" width="5.875" style="55" customWidth="1"/>
    <col min="8190" max="8190" width="4.5" style="55" customWidth="1"/>
    <col min="8191" max="8200" width="7.625" style="55" customWidth="1"/>
    <col min="8201" max="8202" width="9" style="55"/>
    <col min="8203" max="8203" width="9.125" style="55" bestFit="1" customWidth="1"/>
    <col min="8204" max="8204" width="9.25" style="55" bestFit="1" customWidth="1"/>
    <col min="8205" max="8443" width="9" style="55"/>
    <col min="8444" max="8444" width="4.125" style="55" customWidth="1"/>
    <col min="8445" max="8445" width="5.875" style="55" customWidth="1"/>
    <col min="8446" max="8446" width="4.5" style="55" customWidth="1"/>
    <col min="8447" max="8456" width="7.625" style="55" customWidth="1"/>
    <col min="8457" max="8458" width="9" style="55"/>
    <col min="8459" max="8459" width="9.125" style="55" bestFit="1" customWidth="1"/>
    <col min="8460" max="8460" width="9.25" style="55" bestFit="1" customWidth="1"/>
    <col min="8461" max="8699" width="9" style="55"/>
    <col min="8700" max="8700" width="4.125" style="55" customWidth="1"/>
    <col min="8701" max="8701" width="5.875" style="55" customWidth="1"/>
    <col min="8702" max="8702" width="4.5" style="55" customWidth="1"/>
    <col min="8703" max="8712" width="7.625" style="55" customWidth="1"/>
    <col min="8713" max="8714" width="9" style="55"/>
    <col min="8715" max="8715" width="9.125" style="55" bestFit="1" customWidth="1"/>
    <col min="8716" max="8716" width="9.25" style="55" bestFit="1" customWidth="1"/>
    <col min="8717" max="8955" width="9" style="55"/>
    <col min="8956" max="8956" width="4.125" style="55" customWidth="1"/>
    <col min="8957" max="8957" width="5.875" style="55" customWidth="1"/>
    <col min="8958" max="8958" width="4.5" style="55" customWidth="1"/>
    <col min="8959" max="8968" width="7.625" style="55" customWidth="1"/>
    <col min="8969" max="8970" width="9" style="55"/>
    <col min="8971" max="8971" width="9.125" style="55" bestFit="1" customWidth="1"/>
    <col min="8972" max="8972" width="9.25" style="55" bestFit="1" customWidth="1"/>
    <col min="8973" max="9211" width="9" style="55"/>
    <col min="9212" max="9212" width="4.125" style="55" customWidth="1"/>
    <col min="9213" max="9213" width="5.875" style="55" customWidth="1"/>
    <col min="9214" max="9214" width="4.5" style="55" customWidth="1"/>
    <col min="9215" max="9224" width="7.625" style="55" customWidth="1"/>
    <col min="9225" max="9226" width="9" style="55"/>
    <col min="9227" max="9227" width="9.125" style="55" bestFit="1" customWidth="1"/>
    <col min="9228" max="9228" width="9.25" style="55" bestFit="1" customWidth="1"/>
    <col min="9229" max="9467" width="9" style="55"/>
    <col min="9468" max="9468" width="4.125" style="55" customWidth="1"/>
    <col min="9469" max="9469" width="5.875" style="55" customWidth="1"/>
    <col min="9470" max="9470" width="4.5" style="55" customWidth="1"/>
    <col min="9471" max="9480" width="7.625" style="55" customWidth="1"/>
    <col min="9481" max="9482" width="9" style="55"/>
    <col min="9483" max="9483" width="9.125" style="55" bestFit="1" customWidth="1"/>
    <col min="9484" max="9484" width="9.25" style="55" bestFit="1" customWidth="1"/>
    <col min="9485" max="9723" width="9" style="55"/>
    <col min="9724" max="9724" width="4.125" style="55" customWidth="1"/>
    <col min="9725" max="9725" width="5.875" style="55" customWidth="1"/>
    <col min="9726" max="9726" width="4.5" style="55" customWidth="1"/>
    <col min="9727" max="9736" width="7.625" style="55" customWidth="1"/>
    <col min="9737" max="9738" width="9" style="55"/>
    <col min="9739" max="9739" width="9.125" style="55" bestFit="1" customWidth="1"/>
    <col min="9740" max="9740" width="9.25" style="55" bestFit="1" customWidth="1"/>
    <col min="9741" max="9979" width="9" style="55"/>
    <col min="9980" max="9980" width="4.125" style="55" customWidth="1"/>
    <col min="9981" max="9981" width="5.875" style="55" customWidth="1"/>
    <col min="9982" max="9982" width="4.5" style="55" customWidth="1"/>
    <col min="9983" max="9992" width="7.625" style="55" customWidth="1"/>
    <col min="9993" max="9994" width="9" style="55"/>
    <col min="9995" max="9995" width="9.125" style="55" bestFit="1" customWidth="1"/>
    <col min="9996" max="9996" width="9.25" style="55" bestFit="1" customWidth="1"/>
    <col min="9997" max="10235" width="9" style="55"/>
    <col min="10236" max="10236" width="4.125" style="55" customWidth="1"/>
    <col min="10237" max="10237" width="5.875" style="55" customWidth="1"/>
    <col min="10238" max="10238" width="4.5" style="55" customWidth="1"/>
    <col min="10239" max="10248" width="7.625" style="55" customWidth="1"/>
    <col min="10249" max="10250" width="9" style="55"/>
    <col min="10251" max="10251" width="9.125" style="55" bestFit="1" customWidth="1"/>
    <col min="10252" max="10252" width="9.25" style="55" bestFit="1" customWidth="1"/>
    <col min="10253" max="10491" width="9" style="55"/>
    <col min="10492" max="10492" width="4.125" style="55" customWidth="1"/>
    <col min="10493" max="10493" width="5.875" style="55" customWidth="1"/>
    <col min="10494" max="10494" width="4.5" style="55" customWidth="1"/>
    <col min="10495" max="10504" width="7.625" style="55" customWidth="1"/>
    <col min="10505" max="10506" width="9" style="55"/>
    <col min="10507" max="10507" width="9.125" style="55" bestFit="1" customWidth="1"/>
    <col min="10508" max="10508" width="9.25" style="55" bestFit="1" customWidth="1"/>
    <col min="10509" max="10747" width="9" style="55"/>
    <col min="10748" max="10748" width="4.125" style="55" customWidth="1"/>
    <col min="10749" max="10749" width="5.875" style="55" customWidth="1"/>
    <col min="10750" max="10750" width="4.5" style="55" customWidth="1"/>
    <col min="10751" max="10760" width="7.625" style="55" customWidth="1"/>
    <col min="10761" max="10762" width="9" style="55"/>
    <col min="10763" max="10763" width="9.125" style="55" bestFit="1" customWidth="1"/>
    <col min="10764" max="10764" width="9.25" style="55" bestFit="1" customWidth="1"/>
    <col min="10765" max="11003" width="9" style="55"/>
    <col min="11004" max="11004" width="4.125" style="55" customWidth="1"/>
    <col min="11005" max="11005" width="5.875" style="55" customWidth="1"/>
    <col min="11006" max="11006" width="4.5" style="55" customWidth="1"/>
    <col min="11007" max="11016" width="7.625" style="55" customWidth="1"/>
    <col min="11017" max="11018" width="9" style="55"/>
    <col min="11019" max="11019" width="9.125" style="55" bestFit="1" customWidth="1"/>
    <col min="11020" max="11020" width="9.25" style="55" bestFit="1" customWidth="1"/>
    <col min="11021" max="11259" width="9" style="55"/>
    <col min="11260" max="11260" width="4.125" style="55" customWidth="1"/>
    <col min="11261" max="11261" width="5.875" style="55" customWidth="1"/>
    <col min="11262" max="11262" width="4.5" style="55" customWidth="1"/>
    <col min="11263" max="11272" width="7.625" style="55" customWidth="1"/>
    <col min="11273" max="11274" width="9" style="55"/>
    <col min="11275" max="11275" width="9.125" style="55" bestFit="1" customWidth="1"/>
    <col min="11276" max="11276" width="9.25" style="55" bestFit="1" customWidth="1"/>
    <col min="11277" max="11515" width="9" style="55"/>
    <col min="11516" max="11516" width="4.125" style="55" customWidth="1"/>
    <col min="11517" max="11517" width="5.875" style="55" customWidth="1"/>
    <col min="11518" max="11518" width="4.5" style="55" customWidth="1"/>
    <col min="11519" max="11528" width="7.625" style="55" customWidth="1"/>
    <col min="11529" max="11530" width="9" style="55"/>
    <col min="11531" max="11531" width="9.125" style="55" bestFit="1" customWidth="1"/>
    <col min="11532" max="11532" width="9.25" style="55" bestFit="1" customWidth="1"/>
    <col min="11533" max="11771" width="9" style="55"/>
    <col min="11772" max="11772" width="4.125" style="55" customWidth="1"/>
    <col min="11773" max="11773" width="5.875" style="55" customWidth="1"/>
    <col min="11774" max="11774" width="4.5" style="55" customWidth="1"/>
    <col min="11775" max="11784" width="7.625" style="55" customWidth="1"/>
    <col min="11785" max="11786" width="9" style="55"/>
    <col min="11787" max="11787" width="9.125" style="55" bestFit="1" customWidth="1"/>
    <col min="11788" max="11788" width="9.25" style="55" bestFit="1" customWidth="1"/>
    <col min="11789" max="12027" width="9" style="55"/>
    <col min="12028" max="12028" width="4.125" style="55" customWidth="1"/>
    <col min="12029" max="12029" width="5.875" style="55" customWidth="1"/>
    <col min="12030" max="12030" width="4.5" style="55" customWidth="1"/>
    <col min="12031" max="12040" width="7.625" style="55" customWidth="1"/>
    <col min="12041" max="12042" width="9" style="55"/>
    <col min="12043" max="12043" width="9.125" style="55" bestFit="1" customWidth="1"/>
    <col min="12044" max="12044" width="9.25" style="55" bestFit="1" customWidth="1"/>
    <col min="12045" max="12283" width="9" style="55"/>
    <col min="12284" max="12284" width="4.125" style="55" customWidth="1"/>
    <col min="12285" max="12285" width="5.875" style="55" customWidth="1"/>
    <col min="12286" max="12286" width="4.5" style="55" customWidth="1"/>
    <col min="12287" max="12296" width="7.625" style="55" customWidth="1"/>
    <col min="12297" max="12298" width="9" style="55"/>
    <col min="12299" max="12299" width="9.125" style="55" bestFit="1" customWidth="1"/>
    <col min="12300" max="12300" width="9.25" style="55" bestFit="1" customWidth="1"/>
    <col min="12301" max="12539" width="9" style="55"/>
    <col min="12540" max="12540" width="4.125" style="55" customWidth="1"/>
    <col min="12541" max="12541" width="5.875" style="55" customWidth="1"/>
    <col min="12542" max="12542" width="4.5" style="55" customWidth="1"/>
    <col min="12543" max="12552" width="7.625" style="55" customWidth="1"/>
    <col min="12553" max="12554" width="9" style="55"/>
    <col min="12555" max="12555" width="9.125" style="55" bestFit="1" customWidth="1"/>
    <col min="12556" max="12556" width="9.25" style="55" bestFit="1" customWidth="1"/>
    <col min="12557" max="12795" width="9" style="55"/>
    <col min="12796" max="12796" width="4.125" style="55" customWidth="1"/>
    <col min="12797" max="12797" width="5.875" style="55" customWidth="1"/>
    <col min="12798" max="12798" width="4.5" style="55" customWidth="1"/>
    <col min="12799" max="12808" width="7.625" style="55" customWidth="1"/>
    <col min="12809" max="12810" width="9" style="55"/>
    <col min="12811" max="12811" width="9.125" style="55" bestFit="1" customWidth="1"/>
    <col min="12812" max="12812" width="9.25" style="55" bestFit="1" customWidth="1"/>
    <col min="12813" max="13051" width="9" style="55"/>
    <col min="13052" max="13052" width="4.125" style="55" customWidth="1"/>
    <col min="13053" max="13053" width="5.875" style="55" customWidth="1"/>
    <col min="13054" max="13054" width="4.5" style="55" customWidth="1"/>
    <col min="13055" max="13064" width="7.625" style="55" customWidth="1"/>
    <col min="13065" max="13066" width="9" style="55"/>
    <col min="13067" max="13067" width="9.125" style="55" bestFit="1" customWidth="1"/>
    <col min="13068" max="13068" width="9.25" style="55" bestFit="1" customWidth="1"/>
    <col min="13069" max="13307" width="9" style="55"/>
    <col min="13308" max="13308" width="4.125" style="55" customWidth="1"/>
    <col min="13309" max="13309" width="5.875" style="55" customWidth="1"/>
    <col min="13310" max="13310" width="4.5" style="55" customWidth="1"/>
    <col min="13311" max="13320" width="7.625" style="55" customWidth="1"/>
    <col min="13321" max="13322" width="9" style="55"/>
    <col min="13323" max="13323" width="9.125" style="55" bestFit="1" customWidth="1"/>
    <col min="13324" max="13324" width="9.25" style="55" bestFit="1" customWidth="1"/>
    <col min="13325" max="13563" width="9" style="55"/>
    <col min="13564" max="13564" width="4.125" style="55" customWidth="1"/>
    <col min="13565" max="13565" width="5.875" style="55" customWidth="1"/>
    <col min="13566" max="13566" width="4.5" style="55" customWidth="1"/>
    <col min="13567" max="13576" width="7.625" style="55" customWidth="1"/>
    <col min="13577" max="13578" width="9" style="55"/>
    <col min="13579" max="13579" width="9.125" style="55" bestFit="1" customWidth="1"/>
    <col min="13580" max="13580" width="9.25" style="55" bestFit="1" customWidth="1"/>
    <col min="13581" max="13819" width="9" style="55"/>
    <col min="13820" max="13820" width="4.125" style="55" customWidth="1"/>
    <col min="13821" max="13821" width="5.875" style="55" customWidth="1"/>
    <col min="13822" max="13822" width="4.5" style="55" customWidth="1"/>
    <col min="13823" max="13832" width="7.625" style="55" customWidth="1"/>
    <col min="13833" max="13834" width="9" style="55"/>
    <col min="13835" max="13835" width="9.125" style="55" bestFit="1" customWidth="1"/>
    <col min="13836" max="13836" width="9.25" style="55" bestFit="1" customWidth="1"/>
    <col min="13837" max="14075" width="9" style="55"/>
    <col min="14076" max="14076" width="4.125" style="55" customWidth="1"/>
    <col min="14077" max="14077" width="5.875" style="55" customWidth="1"/>
    <col min="14078" max="14078" width="4.5" style="55" customWidth="1"/>
    <col min="14079" max="14088" width="7.625" style="55" customWidth="1"/>
    <col min="14089" max="14090" width="9" style="55"/>
    <col min="14091" max="14091" width="9.125" style="55" bestFit="1" customWidth="1"/>
    <col min="14092" max="14092" width="9.25" style="55" bestFit="1" customWidth="1"/>
    <col min="14093" max="14331" width="9" style="55"/>
    <col min="14332" max="14332" width="4.125" style="55" customWidth="1"/>
    <col min="14333" max="14333" width="5.875" style="55" customWidth="1"/>
    <col min="14334" max="14334" width="4.5" style="55" customWidth="1"/>
    <col min="14335" max="14344" width="7.625" style="55" customWidth="1"/>
    <col min="14345" max="14346" width="9" style="55"/>
    <col min="14347" max="14347" width="9.125" style="55" bestFit="1" customWidth="1"/>
    <col min="14348" max="14348" width="9.25" style="55" bestFit="1" customWidth="1"/>
    <col min="14349" max="14587" width="9" style="55"/>
    <col min="14588" max="14588" width="4.125" style="55" customWidth="1"/>
    <col min="14589" max="14589" width="5.875" style="55" customWidth="1"/>
    <col min="14590" max="14590" width="4.5" style="55" customWidth="1"/>
    <col min="14591" max="14600" width="7.625" style="55" customWidth="1"/>
    <col min="14601" max="14602" width="9" style="55"/>
    <col min="14603" max="14603" width="9.125" style="55" bestFit="1" customWidth="1"/>
    <col min="14604" max="14604" width="9.25" style="55" bestFit="1" customWidth="1"/>
    <col min="14605" max="14843" width="9" style="55"/>
    <col min="14844" max="14844" width="4.125" style="55" customWidth="1"/>
    <col min="14845" max="14845" width="5.875" style="55" customWidth="1"/>
    <col min="14846" max="14846" width="4.5" style="55" customWidth="1"/>
    <col min="14847" max="14856" width="7.625" style="55" customWidth="1"/>
    <col min="14857" max="14858" width="9" style="55"/>
    <col min="14859" max="14859" width="9.125" style="55" bestFit="1" customWidth="1"/>
    <col min="14860" max="14860" width="9.25" style="55" bestFit="1" customWidth="1"/>
    <col min="14861" max="15099" width="9" style="55"/>
    <col min="15100" max="15100" width="4.125" style="55" customWidth="1"/>
    <col min="15101" max="15101" width="5.875" style="55" customWidth="1"/>
    <col min="15102" max="15102" width="4.5" style="55" customWidth="1"/>
    <col min="15103" max="15112" width="7.625" style="55" customWidth="1"/>
    <col min="15113" max="15114" width="9" style="55"/>
    <col min="15115" max="15115" width="9.125" style="55" bestFit="1" customWidth="1"/>
    <col min="15116" max="15116" width="9.25" style="55" bestFit="1" customWidth="1"/>
    <col min="15117" max="15355" width="9" style="55"/>
    <col min="15356" max="15356" width="4.125" style="55" customWidth="1"/>
    <col min="15357" max="15357" width="5.875" style="55" customWidth="1"/>
    <col min="15358" max="15358" width="4.5" style="55" customWidth="1"/>
    <col min="15359" max="15368" width="7.625" style="55" customWidth="1"/>
    <col min="15369" max="15370" width="9" style="55"/>
    <col min="15371" max="15371" width="9.125" style="55" bestFit="1" customWidth="1"/>
    <col min="15372" max="15372" width="9.25" style="55" bestFit="1" customWidth="1"/>
    <col min="15373" max="15611" width="9" style="55"/>
    <col min="15612" max="15612" width="4.125" style="55" customWidth="1"/>
    <col min="15613" max="15613" width="5.875" style="55" customWidth="1"/>
    <col min="15614" max="15614" width="4.5" style="55" customWidth="1"/>
    <col min="15615" max="15624" width="7.625" style="55" customWidth="1"/>
    <col min="15625" max="15626" width="9" style="55"/>
    <col min="15627" max="15627" width="9.125" style="55" bestFit="1" customWidth="1"/>
    <col min="15628" max="15628" width="9.25" style="55" bestFit="1" customWidth="1"/>
    <col min="15629" max="15867" width="9" style="55"/>
    <col min="15868" max="15868" width="4.125" style="55" customWidth="1"/>
    <col min="15869" max="15869" width="5.875" style="55" customWidth="1"/>
    <col min="15870" max="15870" width="4.5" style="55" customWidth="1"/>
    <col min="15871" max="15880" width="7.625" style="55" customWidth="1"/>
    <col min="15881" max="15882" width="9" style="55"/>
    <col min="15883" max="15883" width="9.125" style="55" bestFit="1" customWidth="1"/>
    <col min="15884" max="15884" width="9.25" style="55" bestFit="1" customWidth="1"/>
    <col min="15885" max="16123" width="9" style="55"/>
    <col min="16124" max="16124" width="4.125" style="55" customWidth="1"/>
    <col min="16125" max="16125" width="5.875" style="55" customWidth="1"/>
    <col min="16126" max="16126" width="4.5" style="55" customWidth="1"/>
    <col min="16127" max="16136" width="7.625" style="55" customWidth="1"/>
    <col min="16137" max="16138" width="9" style="55"/>
    <col min="16139" max="16139" width="9.125" style="55" bestFit="1"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ht="31.5" customHeight="1" thickBot="1">
      <c r="A2" s="1" t="s">
        <v>62</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128" t="s">
        <v>10</v>
      </c>
      <c r="F4" s="1689"/>
      <c r="G4" s="1689"/>
      <c r="H4" s="10" t="s">
        <v>11</v>
      </c>
      <c r="I4" s="1689"/>
      <c r="J4" s="1689"/>
      <c r="K4" s="1689"/>
      <c r="L4" s="1689"/>
      <c r="M4" s="1693"/>
    </row>
    <row r="5" spans="1:13" ht="14.25" customHeight="1">
      <c r="A5" s="58"/>
      <c r="B5" s="59"/>
      <c r="C5" s="60"/>
      <c r="D5" s="1686"/>
      <c r="E5" s="130" t="s">
        <v>12</v>
      </c>
      <c r="F5" s="1689"/>
      <c r="G5" s="1689"/>
      <c r="H5" s="10" t="s">
        <v>13</v>
      </c>
      <c r="I5" s="1689"/>
      <c r="J5" s="1689"/>
      <c r="K5" s="1689"/>
      <c r="L5" s="1689"/>
      <c r="M5" s="1693"/>
    </row>
    <row r="6" spans="1:13" ht="14.25" customHeight="1" thickBot="1">
      <c r="A6" s="63" t="s">
        <v>14</v>
      </c>
      <c r="B6" s="64"/>
      <c r="C6" s="65"/>
      <c r="D6" s="1687"/>
      <c r="E6" s="131" t="s">
        <v>15</v>
      </c>
      <c r="F6" s="1690"/>
      <c r="G6" s="1690"/>
      <c r="H6" s="152"/>
      <c r="I6" s="1690"/>
      <c r="J6" s="1690"/>
      <c r="K6" s="1690"/>
      <c r="L6" s="1690"/>
      <c r="M6" s="1694"/>
    </row>
    <row r="7" spans="1:13" ht="17.25" customHeight="1">
      <c r="A7" s="1703" t="s">
        <v>63</v>
      </c>
      <c r="B7" s="1706" t="s">
        <v>17</v>
      </c>
      <c r="C7" s="1707"/>
      <c r="D7" s="67">
        <v>73792</v>
      </c>
      <c r="E7" s="68">
        <v>2.7414616487754619</v>
      </c>
      <c r="F7" s="125">
        <v>37198</v>
      </c>
      <c r="G7" s="125">
        <v>5685</v>
      </c>
      <c r="H7" s="20">
        <v>1134</v>
      </c>
      <c r="I7" s="125">
        <v>9406</v>
      </c>
      <c r="J7" s="125">
        <v>3172</v>
      </c>
      <c r="K7" s="125">
        <v>8795</v>
      </c>
      <c r="L7" s="125">
        <v>3887</v>
      </c>
      <c r="M7" s="126">
        <v>5649</v>
      </c>
    </row>
    <row r="8" spans="1:13" ht="17.25" customHeight="1">
      <c r="A8" s="1695"/>
      <c r="B8" s="1708">
        <v>29</v>
      </c>
      <c r="C8" s="1709"/>
      <c r="D8" s="67">
        <v>75407</v>
      </c>
      <c r="E8" s="68">
        <v>2.2000000000000002</v>
      </c>
      <c r="F8" s="69">
        <v>38626</v>
      </c>
      <c r="G8" s="69">
        <v>6106</v>
      </c>
      <c r="H8" s="23">
        <v>1088</v>
      </c>
      <c r="I8" s="69">
        <v>9922</v>
      </c>
      <c r="J8" s="69">
        <v>3396</v>
      </c>
      <c r="K8" s="69">
        <v>7659</v>
      </c>
      <c r="L8" s="69">
        <v>3882</v>
      </c>
      <c r="M8" s="70">
        <v>5816</v>
      </c>
    </row>
    <row r="9" spans="1:13" ht="17.25" customHeight="1">
      <c r="A9" s="1695"/>
      <c r="B9" s="1708">
        <v>30</v>
      </c>
      <c r="C9" s="1709"/>
      <c r="D9" s="67">
        <v>76379</v>
      </c>
      <c r="E9" s="68">
        <v>1.2890049995358521</v>
      </c>
      <c r="F9" s="69">
        <v>38399</v>
      </c>
      <c r="G9" s="69">
        <v>6092</v>
      </c>
      <c r="H9" s="25">
        <v>1311</v>
      </c>
      <c r="I9" s="69">
        <v>11588</v>
      </c>
      <c r="J9" s="69">
        <v>3387</v>
      </c>
      <c r="K9" s="69">
        <v>7040</v>
      </c>
      <c r="L9" s="69">
        <v>3899</v>
      </c>
      <c r="M9" s="70">
        <v>5974</v>
      </c>
    </row>
    <row r="10" spans="1:13" ht="17.25" customHeight="1">
      <c r="A10" s="1695"/>
      <c r="B10" s="1708" t="s">
        <v>18</v>
      </c>
      <c r="C10" s="1709"/>
      <c r="D10" s="67">
        <v>75875</v>
      </c>
      <c r="E10" s="68">
        <v>-0.6598672409955616</v>
      </c>
      <c r="F10" s="69">
        <v>37914</v>
      </c>
      <c r="G10" s="69">
        <v>6132</v>
      </c>
      <c r="H10" s="25">
        <v>1470</v>
      </c>
      <c r="I10" s="69">
        <v>11473</v>
      </c>
      <c r="J10" s="69">
        <v>3599</v>
      </c>
      <c r="K10" s="69">
        <v>7230</v>
      </c>
      <c r="L10" s="69">
        <v>3703</v>
      </c>
      <c r="M10" s="70">
        <v>5824</v>
      </c>
    </row>
    <row r="11" spans="1:13" ht="17.25" customHeight="1">
      <c r="A11" s="1695"/>
      <c r="B11" s="1708">
        <v>2</v>
      </c>
      <c r="C11" s="1709"/>
      <c r="D11" s="71">
        <f>SUM(I11:M11,F11:G11)</f>
        <v>65392</v>
      </c>
      <c r="E11" s="72">
        <f>IF(ISERROR((D11-D10)/D10*100),"―",(D11-D10)/D10*100)</f>
        <v>-13.816144975288303</v>
      </c>
      <c r="F11" s="73">
        <f>SUM(F12:F23)</f>
        <v>31636</v>
      </c>
      <c r="G11" s="73">
        <f t="shared" ref="G11:M11" si="0">SUM(G12:G23)</f>
        <v>5270</v>
      </c>
      <c r="H11" s="30">
        <f t="shared" si="0"/>
        <v>1259</v>
      </c>
      <c r="I11" s="73">
        <f t="shared" si="0"/>
        <v>9634</v>
      </c>
      <c r="J11" s="73">
        <f t="shared" si="0"/>
        <v>3484</v>
      </c>
      <c r="K11" s="73">
        <f t="shared" si="0"/>
        <v>7089</v>
      </c>
      <c r="L11" s="73">
        <f t="shared" si="0"/>
        <v>3325</v>
      </c>
      <c r="M11" s="74">
        <f t="shared" si="0"/>
        <v>4954</v>
      </c>
    </row>
    <row r="12" spans="1:13" ht="14.25" customHeight="1">
      <c r="A12" s="1695"/>
      <c r="B12" s="59" t="s">
        <v>19</v>
      </c>
      <c r="C12" s="75" t="s">
        <v>20</v>
      </c>
      <c r="D12" s="50">
        <f>SUM(F12:G12,I12:M12)</f>
        <v>4926</v>
      </c>
      <c r="E12" s="47">
        <v>-23.616064506124982</v>
      </c>
      <c r="F12" s="139">
        <f>'1-8'!F12+'1-9'!F12</f>
        <v>2118</v>
      </c>
      <c r="G12" s="139">
        <f>'1-8'!G12+'1-9'!G12</f>
        <v>472</v>
      </c>
      <c r="H12" s="153">
        <f>'1-8'!H12+'1-9'!H12</f>
        <v>117</v>
      </c>
      <c r="I12" s="139">
        <f>'1-8'!I12+'1-9'!I12</f>
        <v>912</v>
      </c>
      <c r="J12" s="139">
        <f>'1-8'!J12+'1-9'!J12</f>
        <v>302</v>
      </c>
      <c r="K12" s="139">
        <f>'1-8'!K12+'1-9'!K12</f>
        <v>512</v>
      </c>
      <c r="L12" s="139">
        <f>'1-8'!L12+'1-9'!L12</f>
        <v>231</v>
      </c>
      <c r="M12" s="140">
        <f>'1-8'!M12+'1-9'!M12</f>
        <v>379</v>
      </c>
    </row>
    <row r="13" spans="1:13" ht="14.25" customHeight="1">
      <c r="A13" s="1695"/>
      <c r="B13" s="59"/>
      <c r="C13" s="75" t="s">
        <v>21</v>
      </c>
      <c r="D13" s="50">
        <f>SUM(F13:G13,I13:M13)</f>
        <v>4660</v>
      </c>
      <c r="E13" s="47">
        <v>-28.963414634146339</v>
      </c>
      <c r="F13" s="139">
        <f>'1-8'!F13+'1-9'!F13</f>
        <v>2506</v>
      </c>
      <c r="G13" s="139">
        <f>'1-8'!G13+'1-9'!G13</f>
        <v>330</v>
      </c>
      <c r="H13" s="36">
        <f>'1-8'!H13+'1-9'!H13</f>
        <v>94</v>
      </c>
      <c r="I13" s="139">
        <f>'1-8'!I13+'1-9'!I13</f>
        <v>612</v>
      </c>
      <c r="J13" s="139">
        <f>'1-8'!J13+'1-9'!J13</f>
        <v>242</v>
      </c>
      <c r="K13" s="139">
        <f>'1-8'!K13+'1-9'!K13</f>
        <v>409</v>
      </c>
      <c r="L13" s="139">
        <f>'1-8'!L13+'1-9'!L13</f>
        <v>227</v>
      </c>
      <c r="M13" s="140">
        <f>'1-8'!M13+'1-9'!M13</f>
        <v>334</v>
      </c>
    </row>
    <row r="14" spans="1:13" ht="14.25" customHeight="1">
      <c r="A14" s="1695"/>
      <c r="B14" s="59"/>
      <c r="C14" s="75" t="s">
        <v>22</v>
      </c>
      <c r="D14" s="50">
        <f>SUM(F14:G14,I14:M14)</f>
        <v>5694</v>
      </c>
      <c r="E14" s="47">
        <v>-10.018963337547408</v>
      </c>
      <c r="F14" s="139">
        <f>'1-8'!F14+'1-9'!F14</f>
        <v>2879</v>
      </c>
      <c r="G14" s="139">
        <f>'1-8'!G14+'1-9'!G14</f>
        <v>439</v>
      </c>
      <c r="H14" s="36">
        <f>'1-8'!H14+'1-9'!H14</f>
        <v>90</v>
      </c>
      <c r="I14" s="139">
        <f>'1-8'!I14+'1-9'!I14</f>
        <v>886</v>
      </c>
      <c r="J14" s="139">
        <f>'1-8'!J14+'1-9'!J14</f>
        <v>241</v>
      </c>
      <c r="K14" s="139">
        <f>'1-8'!K14+'1-9'!K14</f>
        <v>588</v>
      </c>
      <c r="L14" s="139">
        <f>'1-8'!L14+'1-9'!L14</f>
        <v>243</v>
      </c>
      <c r="M14" s="140">
        <f>'1-8'!M14+'1-9'!M14</f>
        <v>418</v>
      </c>
    </row>
    <row r="15" spans="1:13" ht="14.25" customHeight="1">
      <c r="A15" s="1695"/>
      <c r="B15" s="59"/>
      <c r="C15" s="75" t="s">
        <v>23</v>
      </c>
      <c r="D15" s="50">
        <f t="shared" ref="D15:D22" si="1">SUM(F15:G15,I15:M15)</f>
        <v>5134</v>
      </c>
      <c r="E15" s="47">
        <v>-19.643136641101894</v>
      </c>
      <c r="F15" s="139">
        <f>'1-8'!F15+'1-9'!F15</f>
        <v>2498</v>
      </c>
      <c r="G15" s="139">
        <f>'1-8'!G15+'1-9'!G15</f>
        <v>417</v>
      </c>
      <c r="H15" s="36">
        <f>'1-8'!H15+'1-9'!H15</f>
        <v>99</v>
      </c>
      <c r="I15" s="139">
        <f>'1-8'!I15+'1-9'!I15</f>
        <v>781</v>
      </c>
      <c r="J15" s="139">
        <f>'1-8'!J15+'1-9'!J15</f>
        <v>265</v>
      </c>
      <c r="K15" s="139">
        <f>'1-8'!K15+'1-9'!K15</f>
        <v>549</v>
      </c>
      <c r="L15" s="139">
        <f>'1-8'!L15+'1-9'!L15</f>
        <v>243</v>
      </c>
      <c r="M15" s="140">
        <f>'1-8'!M15+'1-9'!M15</f>
        <v>381</v>
      </c>
    </row>
    <row r="16" spans="1:13" ht="14.25" customHeight="1">
      <c r="A16" s="1695"/>
      <c r="B16" s="59"/>
      <c r="C16" s="75" t="s">
        <v>24</v>
      </c>
      <c r="D16" s="50">
        <f t="shared" si="1"/>
        <v>5056</v>
      </c>
      <c r="E16" s="47">
        <v>-22.215384615384615</v>
      </c>
      <c r="F16" s="139">
        <f>'1-8'!F16+'1-9'!F16</f>
        <v>2448</v>
      </c>
      <c r="G16" s="139">
        <f>'1-8'!G16+'1-9'!G16</f>
        <v>343</v>
      </c>
      <c r="H16" s="36">
        <f>'1-8'!H16+'1-9'!H16</f>
        <v>87</v>
      </c>
      <c r="I16" s="139">
        <f>'1-8'!I16+'1-9'!I16</f>
        <v>664</v>
      </c>
      <c r="J16" s="139">
        <f>'1-8'!J16+'1-9'!J16</f>
        <v>281</v>
      </c>
      <c r="K16" s="139">
        <f>'1-8'!K16+'1-9'!K16</f>
        <v>630</v>
      </c>
      <c r="L16" s="139">
        <f>'1-8'!L16+'1-9'!L16</f>
        <v>238</v>
      </c>
      <c r="M16" s="140">
        <f>'1-8'!M16+'1-9'!M16</f>
        <v>452</v>
      </c>
    </row>
    <row r="17" spans="1:13" ht="14.25" customHeight="1">
      <c r="A17" s="1695"/>
      <c r="B17" s="59"/>
      <c r="C17" s="75" t="s">
        <v>25</v>
      </c>
      <c r="D17" s="50">
        <f t="shared" si="1"/>
        <v>5755</v>
      </c>
      <c r="E17" s="47">
        <v>-8.5491816303829662</v>
      </c>
      <c r="F17" s="139">
        <f>'1-8'!F17+'1-9'!F17</f>
        <v>2771</v>
      </c>
      <c r="G17" s="139">
        <f>'1-8'!G17+'1-9'!G17</f>
        <v>445</v>
      </c>
      <c r="H17" s="36">
        <f>'1-8'!H17+'1-9'!H17</f>
        <v>95</v>
      </c>
      <c r="I17" s="139">
        <f>'1-8'!I17+'1-9'!I17</f>
        <v>836</v>
      </c>
      <c r="J17" s="139">
        <f>'1-8'!J17+'1-9'!J17</f>
        <v>268</v>
      </c>
      <c r="K17" s="139">
        <f>'1-8'!K17+'1-9'!K17</f>
        <v>711</v>
      </c>
      <c r="L17" s="139">
        <f>'1-8'!L17+'1-9'!L17</f>
        <v>299</v>
      </c>
      <c r="M17" s="140">
        <f>'1-8'!M17+'1-9'!M17</f>
        <v>425</v>
      </c>
    </row>
    <row r="18" spans="1:13" ht="14.25" customHeight="1">
      <c r="A18" s="1695"/>
      <c r="B18" s="59"/>
      <c r="C18" s="75" t="s">
        <v>26</v>
      </c>
      <c r="D18" s="50">
        <f t="shared" si="1"/>
        <v>5675</v>
      </c>
      <c r="E18" s="47">
        <v>-18.180507497116494</v>
      </c>
      <c r="F18" s="139">
        <f>'1-8'!F18+'1-9'!F18</f>
        <v>2430</v>
      </c>
      <c r="G18" s="139">
        <f>'1-8'!G18+'1-9'!G18</f>
        <v>450</v>
      </c>
      <c r="H18" s="36">
        <f>'1-8'!H18+'1-9'!H18</f>
        <v>114</v>
      </c>
      <c r="I18" s="139">
        <f>'1-8'!I18+'1-9'!I18</f>
        <v>911</v>
      </c>
      <c r="J18" s="139">
        <f>'1-8'!J18+'1-9'!J18</f>
        <v>287</v>
      </c>
      <c r="K18" s="139">
        <f>'1-8'!K18+'1-9'!K18</f>
        <v>785</v>
      </c>
      <c r="L18" s="139">
        <f>'1-8'!L18+'1-9'!L18</f>
        <v>336</v>
      </c>
      <c r="M18" s="140">
        <f>'1-8'!M18+'1-9'!M18</f>
        <v>476</v>
      </c>
    </row>
    <row r="19" spans="1:13" ht="14.25" customHeight="1">
      <c r="A19" s="1695"/>
      <c r="B19" s="59"/>
      <c r="C19" s="75" t="s">
        <v>27</v>
      </c>
      <c r="D19" s="50">
        <f t="shared" si="1"/>
        <v>5516</v>
      </c>
      <c r="E19" s="47">
        <v>-15.567120771467932</v>
      </c>
      <c r="F19" s="139">
        <f>'1-8'!F19+'1-9'!F19</f>
        <v>2613</v>
      </c>
      <c r="G19" s="139">
        <f>'1-8'!G19+'1-9'!G19</f>
        <v>463</v>
      </c>
      <c r="H19" s="36">
        <f>'1-8'!H19+'1-9'!H19</f>
        <v>121</v>
      </c>
      <c r="I19" s="139">
        <f>'1-8'!I19+'1-9'!I19</f>
        <v>775</v>
      </c>
      <c r="J19" s="139">
        <f>'1-8'!J19+'1-9'!J19</f>
        <v>349</v>
      </c>
      <c r="K19" s="139">
        <f>'1-8'!K19+'1-9'!K19</f>
        <v>627</v>
      </c>
      <c r="L19" s="139">
        <f>'1-8'!L19+'1-9'!L19</f>
        <v>284</v>
      </c>
      <c r="M19" s="140">
        <f>'1-8'!M19+'1-9'!M19</f>
        <v>405</v>
      </c>
    </row>
    <row r="20" spans="1:13" ht="14.25" customHeight="1">
      <c r="A20" s="1695"/>
      <c r="B20" s="59"/>
      <c r="C20" s="75" t="s">
        <v>28</v>
      </c>
      <c r="D20" s="50">
        <f t="shared" si="1"/>
        <v>5443</v>
      </c>
      <c r="E20" s="47">
        <v>-6.6380789022298448</v>
      </c>
      <c r="F20" s="139">
        <f>'1-8'!F20+'1-9'!F20</f>
        <v>2762</v>
      </c>
      <c r="G20" s="139">
        <f>'1-8'!G20+'1-9'!G20</f>
        <v>451</v>
      </c>
      <c r="H20" s="36">
        <f>'1-8'!H20+'1-9'!H20</f>
        <v>93</v>
      </c>
      <c r="I20" s="139">
        <f>'1-8'!I20+'1-9'!I20</f>
        <v>740</v>
      </c>
      <c r="J20" s="139">
        <f>'1-8'!J20+'1-9'!J20</f>
        <v>298</v>
      </c>
      <c r="K20" s="139">
        <f>'1-8'!K20+'1-9'!K20</f>
        <v>537</v>
      </c>
      <c r="L20" s="139">
        <f>'1-8'!L20+'1-9'!L20</f>
        <v>299</v>
      </c>
      <c r="M20" s="140">
        <f>'1-8'!M20+'1-9'!M20</f>
        <v>356</v>
      </c>
    </row>
    <row r="21" spans="1:13" ht="14.25" customHeight="1">
      <c r="A21" s="1695"/>
      <c r="B21" s="59" t="s">
        <v>29</v>
      </c>
      <c r="C21" s="75" t="s">
        <v>30</v>
      </c>
      <c r="D21" s="50">
        <f t="shared" si="1"/>
        <v>5578</v>
      </c>
      <c r="E21" s="47">
        <v>-11.065051020408163</v>
      </c>
      <c r="F21" s="139">
        <f>'1-8'!F21+'1-9'!F21</f>
        <v>2555</v>
      </c>
      <c r="G21" s="139">
        <f>'1-8'!G21+'1-9'!G21</f>
        <v>485</v>
      </c>
      <c r="H21" s="36">
        <f>'1-8'!H21+'1-9'!H21</f>
        <v>114</v>
      </c>
      <c r="I21" s="139">
        <f>'1-8'!I21+'1-9'!I21</f>
        <v>852</v>
      </c>
      <c r="J21" s="139">
        <f>'1-8'!J21+'1-9'!J21</f>
        <v>305</v>
      </c>
      <c r="K21" s="139">
        <f>'1-8'!K21+'1-9'!K21</f>
        <v>620</v>
      </c>
      <c r="L21" s="139">
        <f>'1-8'!L21+'1-9'!L21</f>
        <v>281</v>
      </c>
      <c r="M21" s="140">
        <f>'1-8'!M21+'1-9'!M21</f>
        <v>480</v>
      </c>
    </row>
    <row r="22" spans="1:13" ht="14.25" customHeight="1">
      <c r="A22" s="1695"/>
      <c r="B22" s="59"/>
      <c r="C22" s="75" t="s">
        <v>31</v>
      </c>
      <c r="D22" s="50">
        <f t="shared" si="1"/>
        <v>5781</v>
      </c>
      <c r="E22" s="47">
        <v>-6.9831053901850364</v>
      </c>
      <c r="F22" s="139">
        <f>'1-8'!F22+'1-9'!F22</f>
        <v>2846</v>
      </c>
      <c r="G22" s="139">
        <f>'1-8'!G22+'1-9'!G22</f>
        <v>507</v>
      </c>
      <c r="H22" s="36">
        <f>'1-8'!H22+'1-9'!H22</f>
        <v>114</v>
      </c>
      <c r="I22" s="139">
        <f>'1-8'!I22+'1-9'!I22</f>
        <v>814</v>
      </c>
      <c r="J22" s="139">
        <f>'1-8'!J22+'1-9'!J22</f>
        <v>321</v>
      </c>
      <c r="K22" s="139">
        <f>'1-8'!K22+'1-9'!K22</f>
        <v>540</v>
      </c>
      <c r="L22" s="139">
        <f>'1-8'!L22+'1-9'!L22</f>
        <v>308</v>
      </c>
      <c r="M22" s="140">
        <f>'1-8'!M22+'1-9'!M22</f>
        <v>445</v>
      </c>
    </row>
    <row r="23" spans="1:13" ht="14.25" customHeight="1" thickBot="1">
      <c r="A23" s="1696"/>
      <c r="B23" s="64"/>
      <c r="C23" s="77" t="s">
        <v>32</v>
      </c>
      <c r="D23" s="51">
        <f>SUM(F23:G23,I23:M23)</f>
        <v>6174</v>
      </c>
      <c r="E23" s="78">
        <v>10.843806104129264</v>
      </c>
      <c r="F23" s="142">
        <f>'1-8'!F23+'1-9'!F23</f>
        <v>3210</v>
      </c>
      <c r="G23" s="142">
        <f>'1-8'!G23+'1-9'!G23</f>
        <v>468</v>
      </c>
      <c r="H23" s="43">
        <f>'1-8'!H23+'1-9'!H23</f>
        <v>121</v>
      </c>
      <c r="I23" s="142">
        <f>'1-8'!I23+'1-9'!I23</f>
        <v>851</v>
      </c>
      <c r="J23" s="142">
        <f>'1-8'!J23+'1-9'!J23</f>
        <v>325</v>
      </c>
      <c r="K23" s="142">
        <f>'1-8'!K23+'1-9'!K23</f>
        <v>581</v>
      </c>
      <c r="L23" s="142">
        <f>'1-8'!L23+'1-9'!L23</f>
        <v>336</v>
      </c>
      <c r="M23" s="143">
        <f>'1-8'!M23+'1-9'!M23</f>
        <v>403</v>
      </c>
    </row>
    <row r="24" spans="1:13" ht="17.25" customHeight="1">
      <c r="A24" s="1703" t="s">
        <v>34</v>
      </c>
      <c r="B24" s="1706" t="s">
        <v>17</v>
      </c>
      <c r="C24" s="1707"/>
      <c r="D24" s="67">
        <v>65880</v>
      </c>
      <c r="E24" s="68">
        <v>3.8036113824725049</v>
      </c>
      <c r="F24" s="147">
        <v>33709</v>
      </c>
      <c r="G24" s="147">
        <v>5214</v>
      </c>
      <c r="H24" s="137">
        <v>1018</v>
      </c>
      <c r="I24" s="147">
        <v>8421</v>
      </c>
      <c r="J24" s="147">
        <v>2881</v>
      </c>
      <c r="K24" s="147">
        <v>7254</v>
      </c>
      <c r="L24" s="147">
        <v>3621</v>
      </c>
      <c r="M24" s="148">
        <v>4780</v>
      </c>
    </row>
    <row r="25" spans="1:13" ht="17.25" customHeight="1">
      <c r="A25" s="1695"/>
      <c r="B25" s="1708">
        <v>29</v>
      </c>
      <c r="C25" s="1709"/>
      <c r="D25" s="67">
        <v>66904</v>
      </c>
      <c r="E25" s="68">
        <v>1.6</v>
      </c>
      <c r="F25" s="69">
        <v>34673</v>
      </c>
      <c r="G25" s="69">
        <v>5586</v>
      </c>
      <c r="H25" s="23">
        <v>954</v>
      </c>
      <c r="I25" s="69">
        <v>8795</v>
      </c>
      <c r="J25" s="69">
        <v>3141</v>
      </c>
      <c r="K25" s="69">
        <v>6343</v>
      </c>
      <c r="L25" s="69">
        <v>3631</v>
      </c>
      <c r="M25" s="70">
        <v>4735</v>
      </c>
    </row>
    <row r="26" spans="1:13" ht="17.25" customHeight="1">
      <c r="A26" s="1695"/>
      <c r="B26" s="1708">
        <v>30</v>
      </c>
      <c r="C26" s="1709"/>
      <c r="D26" s="67">
        <v>68023</v>
      </c>
      <c r="E26" s="68">
        <v>1.6725457371756549</v>
      </c>
      <c r="F26" s="69">
        <v>34205</v>
      </c>
      <c r="G26" s="69">
        <v>5647</v>
      </c>
      <c r="H26" s="25">
        <v>1154</v>
      </c>
      <c r="I26" s="69">
        <v>10510</v>
      </c>
      <c r="J26" s="69">
        <v>3100</v>
      </c>
      <c r="K26" s="69">
        <v>5862</v>
      </c>
      <c r="L26" s="69">
        <v>3620</v>
      </c>
      <c r="M26" s="70">
        <v>5079</v>
      </c>
    </row>
    <row r="27" spans="1:13" ht="17.25" customHeight="1">
      <c r="A27" s="1695"/>
      <c r="B27" s="1708" t="s">
        <v>18</v>
      </c>
      <c r="C27" s="1709"/>
      <c r="D27" s="67">
        <v>68463</v>
      </c>
      <c r="E27" s="68">
        <v>0.64684003939843882</v>
      </c>
      <c r="F27" s="69">
        <v>34761</v>
      </c>
      <c r="G27" s="69">
        <v>5721</v>
      </c>
      <c r="H27" s="25">
        <v>1310</v>
      </c>
      <c r="I27" s="69">
        <v>10163</v>
      </c>
      <c r="J27" s="69">
        <v>3318</v>
      </c>
      <c r="K27" s="69">
        <v>6123</v>
      </c>
      <c r="L27" s="69">
        <v>3515</v>
      </c>
      <c r="M27" s="70">
        <v>4862</v>
      </c>
    </row>
    <row r="28" spans="1:13" ht="17.25" customHeight="1">
      <c r="A28" s="1695"/>
      <c r="B28" s="1708">
        <v>2</v>
      </c>
      <c r="C28" s="1709"/>
      <c r="D28" s="71">
        <f>SUM(F28:G28,I28:M28)</f>
        <v>59186</v>
      </c>
      <c r="E28" s="72">
        <f>IF(ISERROR((D28-D27)/D27*100),"―",(D28-D27)/D27*100)</f>
        <v>-13.550384879423921</v>
      </c>
      <c r="F28" s="73">
        <f>SUM(F29:F40)</f>
        <v>29054</v>
      </c>
      <c r="G28" s="73">
        <f t="shared" ref="G28:M28" si="2">SUM(G29:G40)</f>
        <v>4922</v>
      </c>
      <c r="H28" s="30">
        <f t="shared" si="2"/>
        <v>1149</v>
      </c>
      <c r="I28" s="73">
        <f t="shared" si="2"/>
        <v>8780</v>
      </c>
      <c r="J28" s="73">
        <f t="shared" si="2"/>
        <v>3281</v>
      </c>
      <c r="K28" s="73">
        <f t="shared" si="2"/>
        <v>5903</v>
      </c>
      <c r="L28" s="73">
        <f t="shared" si="2"/>
        <v>2990</v>
      </c>
      <c r="M28" s="74">
        <f t="shared" si="2"/>
        <v>4256</v>
      </c>
    </row>
    <row r="29" spans="1:13" ht="14.25" customHeight="1">
      <c r="A29" s="1695"/>
      <c r="B29" s="59" t="s">
        <v>19</v>
      </c>
      <c r="C29" s="75" t="s">
        <v>20</v>
      </c>
      <c r="D29" s="50">
        <f>SUM(F29:G29,I29:M29)</f>
        <v>4377</v>
      </c>
      <c r="E29" s="47">
        <v>-23.438866538394262</v>
      </c>
      <c r="F29" s="139">
        <f>'1-8'!F29+'1-9'!F29</f>
        <v>1912</v>
      </c>
      <c r="G29" s="139">
        <f>'1-8'!G29+'1-9'!G29</f>
        <v>453</v>
      </c>
      <c r="H29" s="36">
        <f>'1-8'!H29+'1-9'!H29</f>
        <v>117</v>
      </c>
      <c r="I29" s="139">
        <f>'1-8'!I29+'1-9'!I29</f>
        <v>695</v>
      </c>
      <c r="J29" s="139">
        <f>'1-8'!J29+'1-9'!J29</f>
        <v>291</v>
      </c>
      <c r="K29" s="139">
        <f>'1-8'!K29+'1-9'!K29</f>
        <v>466</v>
      </c>
      <c r="L29" s="139">
        <f>'1-8'!L29+'1-9'!L29</f>
        <v>216</v>
      </c>
      <c r="M29" s="140">
        <f>'1-8'!M29+'1-9'!M29</f>
        <v>344</v>
      </c>
    </row>
    <row r="30" spans="1:13" ht="14.25" customHeight="1">
      <c r="A30" s="1695"/>
      <c r="B30" s="59"/>
      <c r="C30" s="75" t="s">
        <v>21</v>
      </c>
      <c r="D30" s="50">
        <f>SUM(F30:G30,I30:M30)</f>
        <v>4355</v>
      </c>
      <c r="E30" s="47">
        <v>-25.287356321839084</v>
      </c>
      <c r="F30" s="139">
        <f>'1-8'!F30+'1-9'!F30</f>
        <v>2350</v>
      </c>
      <c r="G30" s="139">
        <f>'1-8'!G30+'1-9'!G30</f>
        <v>306</v>
      </c>
      <c r="H30" s="36">
        <f>'1-8'!H30+'1-9'!H30</f>
        <v>83</v>
      </c>
      <c r="I30" s="139">
        <f>'1-8'!I30+'1-9'!I30</f>
        <v>549</v>
      </c>
      <c r="J30" s="139">
        <f>'1-8'!J30+'1-9'!J30</f>
        <v>227</v>
      </c>
      <c r="K30" s="139">
        <f>'1-8'!K30+'1-9'!K30</f>
        <v>389</v>
      </c>
      <c r="L30" s="139">
        <f>'1-8'!L30+'1-9'!L30</f>
        <v>219</v>
      </c>
      <c r="M30" s="140">
        <f>'1-8'!M30+'1-9'!M30</f>
        <v>315</v>
      </c>
    </row>
    <row r="31" spans="1:13" ht="14.25" customHeight="1">
      <c r="A31" s="1695"/>
      <c r="B31" s="59"/>
      <c r="C31" s="75" t="s">
        <v>22</v>
      </c>
      <c r="D31" s="50">
        <f t="shared" ref="D31:D39" si="3">SUM(F31:G31,I31:M31)</f>
        <v>5318</v>
      </c>
      <c r="E31" s="47">
        <v>-6.4720365810763276</v>
      </c>
      <c r="F31" s="139">
        <f>'1-8'!F31+'1-9'!F31</f>
        <v>2690</v>
      </c>
      <c r="G31" s="139">
        <f>'1-8'!G31+'1-9'!G31</f>
        <v>409</v>
      </c>
      <c r="H31" s="36">
        <f>'1-8'!H31+'1-9'!H31</f>
        <v>85</v>
      </c>
      <c r="I31" s="139">
        <f>'1-8'!I31+'1-9'!I31</f>
        <v>847</v>
      </c>
      <c r="J31" s="139">
        <f>'1-8'!J31+'1-9'!J31</f>
        <v>231</v>
      </c>
      <c r="K31" s="139">
        <f>'1-8'!K31+'1-9'!K31</f>
        <v>550</v>
      </c>
      <c r="L31" s="139">
        <f>'1-8'!L31+'1-9'!L31</f>
        <v>223</v>
      </c>
      <c r="M31" s="140">
        <f>'1-8'!M31+'1-9'!M31</f>
        <v>368</v>
      </c>
    </row>
    <row r="32" spans="1:13" ht="14.25" customHeight="1">
      <c r="A32" s="1695"/>
      <c r="B32" s="59"/>
      <c r="C32" s="75" t="s">
        <v>23</v>
      </c>
      <c r="D32" s="50">
        <f t="shared" si="3"/>
        <v>4604</v>
      </c>
      <c r="E32" s="47">
        <v>-20.249437034470812</v>
      </c>
      <c r="F32" s="139">
        <f>'1-8'!F32+'1-9'!F32</f>
        <v>2197</v>
      </c>
      <c r="G32" s="139">
        <f>'1-8'!G32+'1-9'!G32</f>
        <v>398</v>
      </c>
      <c r="H32" s="36">
        <f>'1-8'!H32+'1-9'!H32</f>
        <v>97</v>
      </c>
      <c r="I32" s="139">
        <f>'1-8'!I32+'1-9'!I32</f>
        <v>704</v>
      </c>
      <c r="J32" s="139">
        <f>'1-8'!J32+'1-9'!J32</f>
        <v>255</v>
      </c>
      <c r="K32" s="139">
        <f>'1-8'!K32+'1-9'!K32</f>
        <v>496</v>
      </c>
      <c r="L32" s="139">
        <f>'1-8'!L32+'1-9'!L32</f>
        <v>219</v>
      </c>
      <c r="M32" s="140">
        <f>'1-8'!M32+'1-9'!M32</f>
        <v>335</v>
      </c>
    </row>
    <row r="33" spans="1:13" ht="14.25" customHeight="1">
      <c r="A33" s="1695"/>
      <c r="B33" s="59"/>
      <c r="C33" s="75" t="s">
        <v>24</v>
      </c>
      <c r="D33" s="50">
        <f t="shared" si="3"/>
        <v>4494</v>
      </c>
      <c r="E33" s="47">
        <v>-22.370012091898428</v>
      </c>
      <c r="F33" s="139">
        <f>'1-8'!F33+'1-9'!F33</f>
        <v>2311</v>
      </c>
      <c r="G33" s="139">
        <f>'1-8'!G33+'1-9'!G33</f>
        <v>331</v>
      </c>
      <c r="H33" s="36">
        <f>'1-8'!H33+'1-9'!H33</f>
        <v>79</v>
      </c>
      <c r="I33" s="139">
        <f>'1-8'!I33+'1-9'!I33</f>
        <v>618</v>
      </c>
      <c r="J33" s="139">
        <f>'1-8'!J33+'1-9'!J33</f>
        <v>269</v>
      </c>
      <c r="K33" s="139">
        <f>'1-8'!K33+'1-9'!K33</f>
        <v>434</v>
      </c>
      <c r="L33" s="139">
        <f>'1-8'!L33+'1-9'!L33</f>
        <v>215</v>
      </c>
      <c r="M33" s="140">
        <f>'1-8'!M33+'1-9'!M33</f>
        <v>316</v>
      </c>
    </row>
    <row r="34" spans="1:13" ht="14.25" customHeight="1">
      <c r="A34" s="1695"/>
      <c r="B34" s="59"/>
      <c r="C34" s="75" t="s">
        <v>25</v>
      </c>
      <c r="D34" s="50">
        <f t="shared" si="3"/>
        <v>5151</v>
      </c>
      <c r="E34" s="47">
        <v>-10.401809010262655</v>
      </c>
      <c r="F34" s="139">
        <f>'1-8'!F34+'1-9'!F34</f>
        <v>2552</v>
      </c>
      <c r="G34" s="139">
        <f>'1-8'!G34+'1-9'!G34</f>
        <v>423</v>
      </c>
      <c r="H34" s="36">
        <f>'1-8'!H34+'1-9'!H34</f>
        <v>92</v>
      </c>
      <c r="I34" s="139">
        <f>'1-8'!I34+'1-9'!I34</f>
        <v>797</v>
      </c>
      <c r="J34" s="139">
        <f>'1-8'!J34+'1-9'!J34</f>
        <v>245</v>
      </c>
      <c r="K34" s="139">
        <f>'1-8'!K34+'1-9'!K34</f>
        <v>530</v>
      </c>
      <c r="L34" s="139">
        <f>'1-8'!L34+'1-9'!L34</f>
        <v>254</v>
      </c>
      <c r="M34" s="140">
        <f>'1-8'!M34+'1-9'!M34</f>
        <v>350</v>
      </c>
    </row>
    <row r="35" spans="1:13" ht="14.25" customHeight="1">
      <c r="A35" s="1695"/>
      <c r="B35" s="59"/>
      <c r="C35" s="75" t="s">
        <v>26</v>
      </c>
      <c r="D35" s="50">
        <f t="shared" si="3"/>
        <v>4862</v>
      </c>
      <c r="E35" s="47">
        <v>-20.67221406428455</v>
      </c>
      <c r="F35" s="139">
        <f>'1-8'!F35+'1-9'!F35</f>
        <v>2185</v>
      </c>
      <c r="G35" s="139">
        <f>'1-8'!G35+'1-9'!G35</f>
        <v>422</v>
      </c>
      <c r="H35" s="36">
        <f>'1-8'!H35+'1-9'!H35</f>
        <v>106</v>
      </c>
      <c r="I35" s="139">
        <f>'1-8'!I35+'1-9'!I35</f>
        <v>794</v>
      </c>
      <c r="J35" s="139">
        <f>'1-8'!J35+'1-9'!J35</f>
        <v>270</v>
      </c>
      <c r="K35" s="139">
        <f>'1-8'!K35+'1-9'!K35</f>
        <v>489</v>
      </c>
      <c r="L35" s="139">
        <f>'1-8'!L35+'1-9'!L35</f>
        <v>267</v>
      </c>
      <c r="M35" s="140">
        <f>'1-8'!M35+'1-9'!M35</f>
        <v>435</v>
      </c>
    </row>
    <row r="36" spans="1:13" ht="14.25" customHeight="1">
      <c r="A36" s="1695"/>
      <c r="B36" s="59"/>
      <c r="C36" s="75" t="s">
        <v>27</v>
      </c>
      <c r="D36" s="50">
        <f t="shared" si="3"/>
        <v>4825</v>
      </c>
      <c r="E36" s="47">
        <v>-18.220338983050848</v>
      </c>
      <c r="F36" s="139">
        <f>'1-8'!F36+'1-9'!F36</f>
        <v>2404</v>
      </c>
      <c r="G36" s="139">
        <f>'1-8'!G36+'1-9'!G36</f>
        <v>403</v>
      </c>
      <c r="H36" s="36">
        <f>'1-8'!H36+'1-9'!H36</f>
        <v>90</v>
      </c>
      <c r="I36" s="139">
        <f>'1-8'!I36+'1-9'!I36</f>
        <v>718</v>
      </c>
      <c r="J36" s="139">
        <f>'1-8'!J36+'1-9'!J36</f>
        <v>314</v>
      </c>
      <c r="K36" s="139">
        <f>'1-8'!K36+'1-9'!K36</f>
        <v>444</v>
      </c>
      <c r="L36" s="139">
        <f>'1-8'!L36+'1-9'!L36</f>
        <v>233</v>
      </c>
      <c r="M36" s="140">
        <f>'1-8'!M36+'1-9'!M36</f>
        <v>309</v>
      </c>
    </row>
    <row r="37" spans="1:13" ht="14.25" customHeight="1">
      <c r="A37" s="1695"/>
      <c r="B37" s="59"/>
      <c r="C37" s="75" t="s">
        <v>28</v>
      </c>
      <c r="D37" s="50">
        <f t="shared" si="3"/>
        <v>5028</v>
      </c>
      <c r="E37" s="47">
        <v>-4.7005307050796059</v>
      </c>
      <c r="F37" s="139">
        <f>'1-8'!F37+'1-9'!F37</f>
        <v>2550</v>
      </c>
      <c r="G37" s="139">
        <f>'1-8'!G37+'1-9'!G37</f>
        <v>430</v>
      </c>
      <c r="H37" s="36">
        <f>'1-8'!H37+'1-9'!H37</f>
        <v>87</v>
      </c>
      <c r="I37" s="139">
        <f>'1-8'!I37+'1-9'!I37</f>
        <v>690</v>
      </c>
      <c r="J37" s="139">
        <f>'1-8'!J37+'1-9'!J37</f>
        <v>282</v>
      </c>
      <c r="K37" s="139">
        <f>'1-8'!K37+'1-9'!K37</f>
        <v>495</v>
      </c>
      <c r="L37" s="139">
        <f>'1-8'!L37+'1-9'!L37</f>
        <v>274</v>
      </c>
      <c r="M37" s="140">
        <f>'1-8'!M37+'1-9'!M37</f>
        <v>307</v>
      </c>
    </row>
    <row r="38" spans="1:13" ht="14.25" customHeight="1">
      <c r="A38" s="1695"/>
      <c r="B38" s="59" t="s">
        <v>29</v>
      </c>
      <c r="C38" s="75" t="s">
        <v>30</v>
      </c>
      <c r="D38" s="50">
        <f t="shared" si="3"/>
        <v>5040</v>
      </c>
      <c r="E38" s="47">
        <v>-10.73326248671626</v>
      </c>
      <c r="F38" s="139">
        <f>'1-8'!F38+'1-9'!F38</f>
        <v>2230</v>
      </c>
      <c r="G38" s="139">
        <f>'1-8'!G38+'1-9'!G38</f>
        <v>459</v>
      </c>
      <c r="H38" s="36">
        <f>'1-8'!H38+'1-9'!H38</f>
        <v>113</v>
      </c>
      <c r="I38" s="139">
        <f>'1-8'!I38+'1-9'!I38</f>
        <v>799</v>
      </c>
      <c r="J38" s="139">
        <f>'1-8'!J38+'1-9'!J38</f>
        <v>282</v>
      </c>
      <c r="K38" s="139">
        <f>'1-8'!K38+'1-9'!K38</f>
        <v>557</v>
      </c>
      <c r="L38" s="139">
        <f>'1-8'!L38+'1-9'!L38</f>
        <v>265</v>
      </c>
      <c r="M38" s="140">
        <f>'1-8'!M38+'1-9'!M38</f>
        <v>448</v>
      </c>
    </row>
    <row r="39" spans="1:13" ht="14.25" customHeight="1">
      <c r="A39" s="1695"/>
      <c r="B39" s="59"/>
      <c r="C39" s="75" t="s">
        <v>31</v>
      </c>
      <c r="D39" s="50">
        <f t="shared" si="3"/>
        <v>5405</v>
      </c>
      <c r="E39" s="47">
        <v>-7.858847596317764</v>
      </c>
      <c r="F39" s="139">
        <f>'1-8'!F39+'1-9'!F39</f>
        <v>2680</v>
      </c>
      <c r="G39" s="139">
        <f>'1-8'!G39+'1-9'!G39</f>
        <v>440</v>
      </c>
      <c r="H39" s="36">
        <f>'1-8'!H39+'1-9'!H39</f>
        <v>91</v>
      </c>
      <c r="I39" s="139">
        <f>'1-8'!I39+'1-9'!I39</f>
        <v>782</v>
      </c>
      <c r="J39" s="139">
        <f>'1-8'!J39+'1-9'!J39</f>
        <v>307</v>
      </c>
      <c r="K39" s="139">
        <f>'1-8'!K39+'1-9'!K39</f>
        <v>508</v>
      </c>
      <c r="L39" s="139">
        <f>'1-8'!L39+'1-9'!L39</f>
        <v>294</v>
      </c>
      <c r="M39" s="140">
        <f>'1-8'!M39+'1-9'!M39</f>
        <v>394</v>
      </c>
    </row>
    <row r="40" spans="1:13" ht="14.25" customHeight="1" thickBot="1">
      <c r="A40" s="1696"/>
      <c r="B40" s="64"/>
      <c r="C40" s="77" t="s">
        <v>32</v>
      </c>
      <c r="D40" s="51">
        <f>SUM(F40:G40,I40:M40)</f>
        <v>5727</v>
      </c>
      <c r="E40" s="78">
        <v>12.228101116990006</v>
      </c>
      <c r="F40" s="142">
        <f>'1-8'!F40+'1-9'!F40</f>
        <v>2993</v>
      </c>
      <c r="G40" s="142">
        <f>'1-8'!G40+'1-9'!G40</f>
        <v>448</v>
      </c>
      <c r="H40" s="43">
        <f>'1-8'!H40+'1-9'!H40</f>
        <v>109</v>
      </c>
      <c r="I40" s="142">
        <f>'1-8'!I40+'1-9'!I40</f>
        <v>787</v>
      </c>
      <c r="J40" s="142">
        <f>'1-8'!J40+'1-9'!J40</f>
        <v>308</v>
      </c>
      <c r="K40" s="142">
        <f>'1-8'!K40+'1-9'!K40</f>
        <v>545</v>
      </c>
      <c r="L40" s="142">
        <f>'1-8'!L40+'1-9'!L40</f>
        <v>311</v>
      </c>
      <c r="M40" s="143">
        <f>'1-8'!M40+'1-9'!M40</f>
        <v>335</v>
      </c>
    </row>
    <row r="41" spans="1:13" ht="17.25" customHeight="1"/>
    <row r="42" spans="1:13" ht="17.25" customHeight="1"/>
    <row r="43" spans="1:13" ht="17.25" customHeight="1"/>
    <row r="44" spans="1:13" ht="17.25" customHeight="1"/>
    <row r="45" spans="1:13" ht="17.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2" width="9" style="55"/>
    <col min="253" max="253" width="4.125" style="55" customWidth="1"/>
    <col min="254" max="254" width="5.875" style="55" customWidth="1"/>
    <col min="255" max="255" width="4.5" style="55" customWidth="1"/>
    <col min="256" max="265" width="7.625" style="55" customWidth="1"/>
    <col min="266" max="266" width="7.875" style="55" customWidth="1"/>
    <col min="267" max="267" width="9" style="55"/>
    <col min="268" max="268" width="9.125" style="55" bestFit="1" customWidth="1"/>
    <col min="269" max="269" width="9.25" style="55" bestFit="1" customWidth="1"/>
    <col min="270" max="508" width="9" style="55"/>
    <col min="509" max="509" width="4.125" style="55" customWidth="1"/>
    <col min="510" max="510" width="5.875" style="55" customWidth="1"/>
    <col min="511" max="511" width="4.5" style="55" customWidth="1"/>
    <col min="512" max="521" width="7.625" style="55" customWidth="1"/>
    <col min="522" max="522" width="7.875" style="55" customWidth="1"/>
    <col min="523" max="523" width="9" style="55"/>
    <col min="524" max="524" width="9.125" style="55" bestFit="1" customWidth="1"/>
    <col min="525" max="525" width="9.25" style="55" bestFit="1" customWidth="1"/>
    <col min="526" max="764" width="9" style="55"/>
    <col min="765" max="765" width="4.125" style="55" customWidth="1"/>
    <col min="766" max="766" width="5.875" style="55" customWidth="1"/>
    <col min="767" max="767" width="4.5" style="55" customWidth="1"/>
    <col min="768" max="777" width="7.625" style="55" customWidth="1"/>
    <col min="778" max="778" width="7.875" style="55" customWidth="1"/>
    <col min="779" max="779" width="9" style="55"/>
    <col min="780" max="780" width="9.125" style="55" bestFit="1" customWidth="1"/>
    <col min="781" max="781" width="9.25" style="55" bestFit="1" customWidth="1"/>
    <col min="782" max="1020" width="9" style="55"/>
    <col min="1021" max="1021" width="4.125" style="55" customWidth="1"/>
    <col min="1022" max="1022" width="5.875" style="55" customWidth="1"/>
    <col min="1023" max="1023" width="4.5" style="55" customWidth="1"/>
    <col min="1024" max="1033" width="7.625" style="55" customWidth="1"/>
    <col min="1034" max="1034" width="7.875" style="55" customWidth="1"/>
    <col min="1035" max="1035" width="9" style="55"/>
    <col min="1036" max="1036" width="9.125" style="55" bestFit="1" customWidth="1"/>
    <col min="1037" max="1037" width="9.25" style="55" bestFit="1" customWidth="1"/>
    <col min="1038" max="1276" width="9" style="55"/>
    <col min="1277" max="1277" width="4.125" style="55" customWidth="1"/>
    <col min="1278" max="1278" width="5.875" style="55" customWidth="1"/>
    <col min="1279" max="1279" width="4.5" style="55" customWidth="1"/>
    <col min="1280" max="1289" width="7.625" style="55" customWidth="1"/>
    <col min="1290" max="1290" width="7.875" style="55" customWidth="1"/>
    <col min="1291" max="1291" width="9" style="55"/>
    <col min="1292" max="1292" width="9.125" style="55" bestFit="1" customWidth="1"/>
    <col min="1293" max="1293" width="9.25" style="55" bestFit="1" customWidth="1"/>
    <col min="1294" max="1532" width="9" style="55"/>
    <col min="1533" max="1533" width="4.125" style="55" customWidth="1"/>
    <col min="1534" max="1534" width="5.875" style="55" customWidth="1"/>
    <col min="1535" max="1535" width="4.5" style="55" customWidth="1"/>
    <col min="1536" max="1545" width="7.625" style="55" customWidth="1"/>
    <col min="1546" max="1546" width="7.875" style="55" customWidth="1"/>
    <col min="1547" max="1547" width="9" style="55"/>
    <col min="1548" max="1548" width="9.125" style="55" bestFit="1" customWidth="1"/>
    <col min="1549" max="1549" width="9.25" style="55" bestFit="1" customWidth="1"/>
    <col min="1550" max="1788" width="9" style="55"/>
    <col min="1789" max="1789" width="4.125" style="55" customWidth="1"/>
    <col min="1790" max="1790" width="5.875" style="55" customWidth="1"/>
    <col min="1791" max="1791" width="4.5" style="55" customWidth="1"/>
    <col min="1792" max="1801" width="7.625" style="55" customWidth="1"/>
    <col min="1802" max="1802" width="7.875" style="55" customWidth="1"/>
    <col min="1803" max="1803" width="9" style="55"/>
    <col min="1804" max="1804" width="9.125" style="55" bestFit="1" customWidth="1"/>
    <col min="1805" max="1805" width="9.25" style="55" bestFit="1" customWidth="1"/>
    <col min="1806" max="2044" width="9" style="55"/>
    <col min="2045" max="2045" width="4.125" style="55" customWidth="1"/>
    <col min="2046" max="2046" width="5.875" style="55" customWidth="1"/>
    <col min="2047" max="2047" width="4.5" style="55" customWidth="1"/>
    <col min="2048" max="2057" width="7.625" style="55" customWidth="1"/>
    <col min="2058" max="2058" width="7.875" style="55" customWidth="1"/>
    <col min="2059" max="2059" width="9" style="55"/>
    <col min="2060" max="2060" width="9.125" style="55" bestFit="1" customWidth="1"/>
    <col min="2061" max="2061" width="9.25" style="55" bestFit="1" customWidth="1"/>
    <col min="2062" max="2300" width="9" style="55"/>
    <col min="2301" max="2301" width="4.125" style="55" customWidth="1"/>
    <col min="2302" max="2302" width="5.875" style="55" customWidth="1"/>
    <col min="2303" max="2303" width="4.5" style="55" customWidth="1"/>
    <col min="2304" max="2313" width="7.625" style="55" customWidth="1"/>
    <col min="2314" max="2314" width="7.875" style="55" customWidth="1"/>
    <col min="2315" max="2315" width="9" style="55"/>
    <col min="2316" max="2316" width="9.125" style="55" bestFit="1" customWidth="1"/>
    <col min="2317" max="2317" width="9.25" style="55" bestFit="1" customWidth="1"/>
    <col min="2318" max="2556" width="9" style="55"/>
    <col min="2557" max="2557" width="4.125" style="55" customWidth="1"/>
    <col min="2558" max="2558" width="5.875" style="55" customWidth="1"/>
    <col min="2559" max="2559" width="4.5" style="55" customWidth="1"/>
    <col min="2560" max="2569" width="7.625" style="55" customWidth="1"/>
    <col min="2570" max="2570" width="7.875" style="55" customWidth="1"/>
    <col min="2571" max="2571" width="9" style="55"/>
    <col min="2572" max="2572" width="9.125" style="55" bestFit="1" customWidth="1"/>
    <col min="2573" max="2573" width="9.25" style="55" bestFit="1" customWidth="1"/>
    <col min="2574" max="2812" width="9" style="55"/>
    <col min="2813" max="2813" width="4.125" style="55" customWidth="1"/>
    <col min="2814" max="2814" width="5.875" style="55" customWidth="1"/>
    <col min="2815" max="2815" width="4.5" style="55" customWidth="1"/>
    <col min="2816" max="2825" width="7.625" style="55" customWidth="1"/>
    <col min="2826" max="2826" width="7.875" style="55" customWidth="1"/>
    <col min="2827" max="2827" width="9" style="55"/>
    <col min="2828" max="2828" width="9.125" style="55" bestFit="1" customWidth="1"/>
    <col min="2829" max="2829" width="9.25" style="55" bestFit="1" customWidth="1"/>
    <col min="2830" max="3068" width="9" style="55"/>
    <col min="3069" max="3069" width="4.125" style="55" customWidth="1"/>
    <col min="3070" max="3070" width="5.875" style="55" customWidth="1"/>
    <col min="3071" max="3071" width="4.5" style="55" customWidth="1"/>
    <col min="3072" max="3081" width="7.625" style="55" customWidth="1"/>
    <col min="3082" max="3082" width="7.875" style="55" customWidth="1"/>
    <col min="3083" max="3083" width="9" style="55"/>
    <col min="3084" max="3084" width="9.125" style="55" bestFit="1" customWidth="1"/>
    <col min="3085" max="3085" width="9.25" style="55" bestFit="1" customWidth="1"/>
    <col min="3086" max="3324" width="9" style="55"/>
    <col min="3325" max="3325" width="4.125" style="55" customWidth="1"/>
    <col min="3326" max="3326" width="5.875" style="55" customWidth="1"/>
    <col min="3327" max="3327" width="4.5" style="55" customWidth="1"/>
    <col min="3328" max="3337" width="7.625" style="55" customWidth="1"/>
    <col min="3338" max="3338" width="7.875" style="55" customWidth="1"/>
    <col min="3339" max="3339" width="9" style="55"/>
    <col min="3340" max="3340" width="9.125" style="55" bestFit="1" customWidth="1"/>
    <col min="3341" max="3341" width="9.25" style="55" bestFit="1" customWidth="1"/>
    <col min="3342" max="3580" width="9" style="55"/>
    <col min="3581" max="3581" width="4.125" style="55" customWidth="1"/>
    <col min="3582" max="3582" width="5.875" style="55" customWidth="1"/>
    <col min="3583" max="3583" width="4.5" style="55" customWidth="1"/>
    <col min="3584" max="3593" width="7.625" style="55" customWidth="1"/>
    <col min="3594" max="3594" width="7.875" style="55" customWidth="1"/>
    <col min="3595" max="3595" width="9" style="55"/>
    <col min="3596" max="3596" width="9.125" style="55" bestFit="1" customWidth="1"/>
    <col min="3597" max="3597" width="9.25" style="55" bestFit="1" customWidth="1"/>
    <col min="3598" max="3836" width="9" style="55"/>
    <col min="3837" max="3837" width="4.125" style="55" customWidth="1"/>
    <col min="3838" max="3838" width="5.875" style="55" customWidth="1"/>
    <col min="3839" max="3839" width="4.5" style="55" customWidth="1"/>
    <col min="3840" max="3849" width="7.625" style="55" customWidth="1"/>
    <col min="3850" max="3850" width="7.875" style="55" customWidth="1"/>
    <col min="3851" max="3851" width="9" style="55"/>
    <col min="3852" max="3852" width="9.125" style="55" bestFit="1" customWidth="1"/>
    <col min="3853" max="3853" width="9.25" style="55" bestFit="1" customWidth="1"/>
    <col min="3854" max="4092" width="9" style="55"/>
    <col min="4093" max="4093" width="4.125" style="55" customWidth="1"/>
    <col min="4094" max="4094" width="5.875" style="55" customWidth="1"/>
    <col min="4095" max="4095" width="4.5" style="55" customWidth="1"/>
    <col min="4096" max="4105" width="7.625" style="55" customWidth="1"/>
    <col min="4106" max="4106" width="7.875" style="55" customWidth="1"/>
    <col min="4107" max="4107" width="9" style="55"/>
    <col min="4108" max="4108" width="9.125" style="55" bestFit="1" customWidth="1"/>
    <col min="4109" max="4109" width="9.25" style="55" bestFit="1" customWidth="1"/>
    <col min="4110" max="4348" width="9" style="55"/>
    <col min="4349" max="4349" width="4.125" style="55" customWidth="1"/>
    <col min="4350" max="4350" width="5.875" style="55" customWidth="1"/>
    <col min="4351" max="4351" width="4.5" style="55" customWidth="1"/>
    <col min="4352" max="4361" width="7.625" style="55" customWidth="1"/>
    <col min="4362" max="4362" width="7.875" style="55" customWidth="1"/>
    <col min="4363" max="4363" width="9" style="55"/>
    <col min="4364" max="4364" width="9.125" style="55" bestFit="1" customWidth="1"/>
    <col min="4365" max="4365" width="9.25" style="55" bestFit="1" customWidth="1"/>
    <col min="4366" max="4604" width="9" style="55"/>
    <col min="4605" max="4605" width="4.125" style="55" customWidth="1"/>
    <col min="4606" max="4606" width="5.875" style="55" customWidth="1"/>
    <col min="4607" max="4607" width="4.5" style="55" customWidth="1"/>
    <col min="4608" max="4617" width="7.625" style="55" customWidth="1"/>
    <col min="4618" max="4618" width="7.875" style="55" customWidth="1"/>
    <col min="4619" max="4619" width="9" style="55"/>
    <col min="4620" max="4620" width="9.125" style="55" bestFit="1" customWidth="1"/>
    <col min="4621" max="4621" width="9.25" style="55" bestFit="1" customWidth="1"/>
    <col min="4622" max="4860" width="9" style="55"/>
    <col min="4861" max="4861" width="4.125" style="55" customWidth="1"/>
    <col min="4862" max="4862" width="5.875" style="55" customWidth="1"/>
    <col min="4863" max="4863" width="4.5" style="55" customWidth="1"/>
    <col min="4864" max="4873" width="7.625" style="55" customWidth="1"/>
    <col min="4874" max="4874" width="7.875" style="55" customWidth="1"/>
    <col min="4875" max="4875" width="9" style="55"/>
    <col min="4876" max="4876" width="9.125" style="55" bestFit="1" customWidth="1"/>
    <col min="4877" max="4877" width="9.25" style="55" bestFit="1" customWidth="1"/>
    <col min="4878" max="5116" width="9" style="55"/>
    <col min="5117" max="5117" width="4.125" style="55" customWidth="1"/>
    <col min="5118" max="5118" width="5.875" style="55" customWidth="1"/>
    <col min="5119" max="5119" width="4.5" style="55" customWidth="1"/>
    <col min="5120" max="5129" width="7.625" style="55" customWidth="1"/>
    <col min="5130" max="5130" width="7.875" style="55" customWidth="1"/>
    <col min="5131" max="5131" width="9" style="55"/>
    <col min="5132" max="5132" width="9.125" style="55" bestFit="1" customWidth="1"/>
    <col min="5133" max="5133" width="9.25" style="55" bestFit="1" customWidth="1"/>
    <col min="5134" max="5372" width="9" style="55"/>
    <col min="5373" max="5373" width="4.125" style="55" customWidth="1"/>
    <col min="5374" max="5374" width="5.875" style="55" customWidth="1"/>
    <col min="5375" max="5375" width="4.5" style="55" customWidth="1"/>
    <col min="5376" max="5385" width="7.625" style="55" customWidth="1"/>
    <col min="5386" max="5386" width="7.875" style="55" customWidth="1"/>
    <col min="5387" max="5387" width="9" style="55"/>
    <col min="5388" max="5388" width="9.125" style="55" bestFit="1" customWidth="1"/>
    <col min="5389" max="5389" width="9.25" style="55" bestFit="1" customWidth="1"/>
    <col min="5390" max="5628" width="9" style="55"/>
    <col min="5629" max="5629" width="4.125" style="55" customWidth="1"/>
    <col min="5630" max="5630" width="5.875" style="55" customWidth="1"/>
    <col min="5631" max="5631" width="4.5" style="55" customWidth="1"/>
    <col min="5632" max="5641" width="7.625" style="55" customWidth="1"/>
    <col min="5642" max="5642" width="7.875" style="55" customWidth="1"/>
    <col min="5643" max="5643" width="9" style="55"/>
    <col min="5644" max="5644" width="9.125" style="55" bestFit="1" customWidth="1"/>
    <col min="5645" max="5645" width="9.25" style="55" bestFit="1" customWidth="1"/>
    <col min="5646" max="5884" width="9" style="55"/>
    <col min="5885" max="5885" width="4.125" style="55" customWidth="1"/>
    <col min="5886" max="5886" width="5.875" style="55" customWidth="1"/>
    <col min="5887" max="5887" width="4.5" style="55" customWidth="1"/>
    <col min="5888" max="5897" width="7.625" style="55" customWidth="1"/>
    <col min="5898" max="5898" width="7.875" style="55" customWidth="1"/>
    <col min="5899" max="5899" width="9" style="55"/>
    <col min="5900" max="5900" width="9.125" style="55" bestFit="1" customWidth="1"/>
    <col min="5901" max="5901" width="9.25" style="55" bestFit="1" customWidth="1"/>
    <col min="5902" max="6140" width="9" style="55"/>
    <col min="6141" max="6141" width="4.125" style="55" customWidth="1"/>
    <col min="6142" max="6142" width="5.875" style="55" customWidth="1"/>
    <col min="6143" max="6143" width="4.5" style="55" customWidth="1"/>
    <col min="6144" max="6153" width="7.625" style="55" customWidth="1"/>
    <col min="6154" max="6154" width="7.875" style="55" customWidth="1"/>
    <col min="6155" max="6155" width="9" style="55"/>
    <col min="6156" max="6156" width="9.125" style="55" bestFit="1" customWidth="1"/>
    <col min="6157" max="6157" width="9.25" style="55" bestFit="1" customWidth="1"/>
    <col min="6158" max="6396" width="9" style="55"/>
    <col min="6397" max="6397" width="4.125" style="55" customWidth="1"/>
    <col min="6398" max="6398" width="5.875" style="55" customWidth="1"/>
    <col min="6399" max="6399" width="4.5" style="55" customWidth="1"/>
    <col min="6400" max="6409" width="7.625" style="55" customWidth="1"/>
    <col min="6410" max="6410" width="7.875" style="55" customWidth="1"/>
    <col min="6411" max="6411" width="9" style="55"/>
    <col min="6412" max="6412" width="9.125" style="55" bestFit="1" customWidth="1"/>
    <col min="6413" max="6413" width="9.25" style="55" bestFit="1" customWidth="1"/>
    <col min="6414" max="6652" width="9" style="55"/>
    <col min="6653" max="6653" width="4.125" style="55" customWidth="1"/>
    <col min="6654" max="6654" width="5.875" style="55" customWidth="1"/>
    <col min="6655" max="6655" width="4.5" style="55" customWidth="1"/>
    <col min="6656" max="6665" width="7.625" style="55" customWidth="1"/>
    <col min="6666" max="6666" width="7.875" style="55" customWidth="1"/>
    <col min="6667" max="6667" width="9" style="55"/>
    <col min="6668" max="6668" width="9.125" style="55" bestFit="1" customWidth="1"/>
    <col min="6669" max="6669" width="9.25" style="55" bestFit="1" customWidth="1"/>
    <col min="6670" max="6908" width="9" style="55"/>
    <col min="6909" max="6909" width="4.125" style="55" customWidth="1"/>
    <col min="6910" max="6910" width="5.875" style="55" customWidth="1"/>
    <col min="6911" max="6911" width="4.5" style="55" customWidth="1"/>
    <col min="6912" max="6921" width="7.625" style="55" customWidth="1"/>
    <col min="6922" max="6922" width="7.875" style="55" customWidth="1"/>
    <col min="6923" max="6923" width="9" style="55"/>
    <col min="6924" max="6924" width="9.125" style="55" bestFit="1" customWidth="1"/>
    <col min="6925" max="6925" width="9.25" style="55" bestFit="1" customWidth="1"/>
    <col min="6926" max="7164" width="9" style="55"/>
    <col min="7165" max="7165" width="4.125" style="55" customWidth="1"/>
    <col min="7166" max="7166" width="5.875" style="55" customWidth="1"/>
    <col min="7167" max="7167" width="4.5" style="55" customWidth="1"/>
    <col min="7168" max="7177" width="7.625" style="55" customWidth="1"/>
    <col min="7178" max="7178" width="7.875" style="55" customWidth="1"/>
    <col min="7179" max="7179" width="9" style="55"/>
    <col min="7180" max="7180" width="9.125" style="55" bestFit="1" customWidth="1"/>
    <col min="7181" max="7181" width="9.25" style="55" bestFit="1" customWidth="1"/>
    <col min="7182" max="7420" width="9" style="55"/>
    <col min="7421" max="7421" width="4.125" style="55" customWidth="1"/>
    <col min="7422" max="7422" width="5.875" style="55" customWidth="1"/>
    <col min="7423" max="7423" width="4.5" style="55" customWidth="1"/>
    <col min="7424" max="7433" width="7.625" style="55" customWidth="1"/>
    <col min="7434" max="7434" width="7.875" style="55" customWidth="1"/>
    <col min="7435" max="7435" width="9" style="55"/>
    <col min="7436" max="7436" width="9.125" style="55" bestFit="1" customWidth="1"/>
    <col min="7437" max="7437" width="9.25" style="55" bestFit="1" customWidth="1"/>
    <col min="7438" max="7676" width="9" style="55"/>
    <col min="7677" max="7677" width="4.125" style="55" customWidth="1"/>
    <col min="7678" max="7678" width="5.875" style="55" customWidth="1"/>
    <col min="7679" max="7679" width="4.5" style="55" customWidth="1"/>
    <col min="7680" max="7689" width="7.625" style="55" customWidth="1"/>
    <col min="7690" max="7690" width="7.875" style="55" customWidth="1"/>
    <col min="7691" max="7691" width="9" style="55"/>
    <col min="7692" max="7692" width="9.125" style="55" bestFit="1" customWidth="1"/>
    <col min="7693" max="7693" width="9.25" style="55" bestFit="1" customWidth="1"/>
    <col min="7694" max="7932" width="9" style="55"/>
    <col min="7933" max="7933" width="4.125" style="55" customWidth="1"/>
    <col min="7934" max="7934" width="5.875" style="55" customWidth="1"/>
    <col min="7935" max="7935" width="4.5" style="55" customWidth="1"/>
    <col min="7936" max="7945" width="7.625" style="55" customWidth="1"/>
    <col min="7946" max="7946" width="7.875" style="55" customWidth="1"/>
    <col min="7947" max="7947" width="9" style="55"/>
    <col min="7948" max="7948" width="9.125" style="55" bestFit="1" customWidth="1"/>
    <col min="7949" max="7949" width="9.25" style="55" bestFit="1" customWidth="1"/>
    <col min="7950" max="8188" width="9" style="55"/>
    <col min="8189" max="8189" width="4.125" style="55" customWidth="1"/>
    <col min="8190" max="8190" width="5.875" style="55" customWidth="1"/>
    <col min="8191" max="8191" width="4.5" style="55" customWidth="1"/>
    <col min="8192" max="8201" width="7.625" style="55" customWidth="1"/>
    <col min="8202" max="8202" width="7.875" style="55" customWidth="1"/>
    <col min="8203" max="8203" width="9" style="55"/>
    <col min="8204" max="8204" width="9.125" style="55" bestFit="1" customWidth="1"/>
    <col min="8205" max="8205" width="9.25" style="55" bestFit="1" customWidth="1"/>
    <col min="8206" max="8444" width="9" style="55"/>
    <col min="8445" max="8445" width="4.125" style="55" customWidth="1"/>
    <col min="8446" max="8446" width="5.875" style="55" customWidth="1"/>
    <col min="8447" max="8447" width="4.5" style="55" customWidth="1"/>
    <col min="8448" max="8457" width="7.625" style="55" customWidth="1"/>
    <col min="8458" max="8458" width="7.875" style="55" customWidth="1"/>
    <col min="8459" max="8459" width="9" style="55"/>
    <col min="8460" max="8460" width="9.125" style="55" bestFit="1" customWidth="1"/>
    <col min="8461" max="8461" width="9.25" style="55" bestFit="1" customWidth="1"/>
    <col min="8462" max="8700" width="9" style="55"/>
    <col min="8701" max="8701" width="4.125" style="55" customWidth="1"/>
    <col min="8702" max="8702" width="5.875" style="55" customWidth="1"/>
    <col min="8703" max="8703" width="4.5" style="55" customWidth="1"/>
    <col min="8704" max="8713" width="7.625" style="55" customWidth="1"/>
    <col min="8714" max="8714" width="7.875" style="55" customWidth="1"/>
    <col min="8715" max="8715" width="9" style="55"/>
    <col min="8716" max="8716" width="9.125" style="55" bestFit="1" customWidth="1"/>
    <col min="8717" max="8717" width="9.25" style="55" bestFit="1" customWidth="1"/>
    <col min="8718" max="8956" width="9" style="55"/>
    <col min="8957" max="8957" width="4.125" style="55" customWidth="1"/>
    <col min="8958" max="8958" width="5.875" style="55" customWidth="1"/>
    <col min="8959" max="8959" width="4.5" style="55" customWidth="1"/>
    <col min="8960" max="8969" width="7.625" style="55" customWidth="1"/>
    <col min="8970" max="8970" width="7.875" style="55" customWidth="1"/>
    <col min="8971" max="8971" width="9" style="55"/>
    <col min="8972" max="8972" width="9.125" style="55" bestFit="1" customWidth="1"/>
    <col min="8973" max="8973" width="9.25" style="55" bestFit="1" customWidth="1"/>
    <col min="8974" max="9212" width="9" style="55"/>
    <col min="9213" max="9213" width="4.125" style="55" customWidth="1"/>
    <col min="9214" max="9214" width="5.875" style="55" customWidth="1"/>
    <col min="9215" max="9215" width="4.5" style="55" customWidth="1"/>
    <col min="9216" max="9225" width="7.625" style="55" customWidth="1"/>
    <col min="9226" max="9226" width="7.875" style="55" customWidth="1"/>
    <col min="9227" max="9227" width="9" style="55"/>
    <col min="9228" max="9228" width="9.125" style="55" bestFit="1" customWidth="1"/>
    <col min="9229" max="9229" width="9.25" style="55" bestFit="1" customWidth="1"/>
    <col min="9230" max="9468" width="9" style="55"/>
    <col min="9469" max="9469" width="4.125" style="55" customWidth="1"/>
    <col min="9470" max="9470" width="5.875" style="55" customWidth="1"/>
    <col min="9471" max="9471" width="4.5" style="55" customWidth="1"/>
    <col min="9472" max="9481" width="7.625" style="55" customWidth="1"/>
    <col min="9482" max="9482" width="7.875" style="55" customWidth="1"/>
    <col min="9483" max="9483" width="9" style="55"/>
    <col min="9484" max="9484" width="9.125" style="55" bestFit="1" customWidth="1"/>
    <col min="9485" max="9485" width="9.25" style="55" bestFit="1" customWidth="1"/>
    <col min="9486" max="9724" width="9" style="55"/>
    <col min="9725" max="9725" width="4.125" style="55" customWidth="1"/>
    <col min="9726" max="9726" width="5.875" style="55" customWidth="1"/>
    <col min="9727" max="9727" width="4.5" style="55" customWidth="1"/>
    <col min="9728" max="9737" width="7.625" style="55" customWidth="1"/>
    <col min="9738" max="9738" width="7.875" style="55" customWidth="1"/>
    <col min="9739" max="9739" width="9" style="55"/>
    <col min="9740" max="9740" width="9.125" style="55" bestFit="1" customWidth="1"/>
    <col min="9741" max="9741" width="9.25" style="55" bestFit="1" customWidth="1"/>
    <col min="9742" max="9980" width="9" style="55"/>
    <col min="9981" max="9981" width="4.125" style="55" customWidth="1"/>
    <col min="9982" max="9982" width="5.875" style="55" customWidth="1"/>
    <col min="9983" max="9983" width="4.5" style="55" customWidth="1"/>
    <col min="9984" max="9993" width="7.625" style="55" customWidth="1"/>
    <col min="9994" max="9994" width="7.875" style="55" customWidth="1"/>
    <col min="9995" max="9995" width="9" style="55"/>
    <col min="9996" max="9996" width="9.125" style="55" bestFit="1" customWidth="1"/>
    <col min="9997" max="9997" width="9.25" style="55" bestFit="1" customWidth="1"/>
    <col min="9998" max="10236" width="9" style="55"/>
    <col min="10237" max="10237" width="4.125" style="55" customWidth="1"/>
    <col min="10238" max="10238" width="5.875" style="55" customWidth="1"/>
    <col min="10239" max="10239" width="4.5" style="55" customWidth="1"/>
    <col min="10240" max="10249" width="7.625" style="55" customWidth="1"/>
    <col min="10250" max="10250" width="7.875" style="55" customWidth="1"/>
    <col min="10251" max="10251" width="9" style="55"/>
    <col min="10252" max="10252" width="9.125" style="55" bestFit="1" customWidth="1"/>
    <col min="10253" max="10253" width="9.25" style="55" bestFit="1" customWidth="1"/>
    <col min="10254" max="10492" width="9" style="55"/>
    <col min="10493" max="10493" width="4.125" style="55" customWidth="1"/>
    <col min="10494" max="10494" width="5.875" style="55" customWidth="1"/>
    <col min="10495" max="10495" width="4.5" style="55" customWidth="1"/>
    <col min="10496" max="10505" width="7.625" style="55" customWidth="1"/>
    <col min="10506" max="10506" width="7.875" style="55" customWidth="1"/>
    <col min="10507" max="10507" width="9" style="55"/>
    <col min="10508" max="10508" width="9.125" style="55" bestFit="1" customWidth="1"/>
    <col min="10509" max="10509" width="9.25" style="55" bestFit="1" customWidth="1"/>
    <col min="10510" max="10748" width="9" style="55"/>
    <col min="10749" max="10749" width="4.125" style="55" customWidth="1"/>
    <col min="10750" max="10750" width="5.875" style="55" customWidth="1"/>
    <col min="10751" max="10751" width="4.5" style="55" customWidth="1"/>
    <col min="10752" max="10761" width="7.625" style="55" customWidth="1"/>
    <col min="10762" max="10762" width="7.875" style="55" customWidth="1"/>
    <col min="10763" max="10763" width="9" style="55"/>
    <col min="10764" max="10764" width="9.125" style="55" bestFit="1" customWidth="1"/>
    <col min="10765" max="10765" width="9.25" style="55" bestFit="1" customWidth="1"/>
    <col min="10766" max="11004" width="9" style="55"/>
    <col min="11005" max="11005" width="4.125" style="55" customWidth="1"/>
    <col min="11006" max="11006" width="5.875" style="55" customWidth="1"/>
    <col min="11007" max="11007" width="4.5" style="55" customWidth="1"/>
    <col min="11008" max="11017" width="7.625" style="55" customWidth="1"/>
    <col min="11018" max="11018" width="7.875" style="55" customWidth="1"/>
    <col min="11019" max="11019" width="9" style="55"/>
    <col min="11020" max="11020" width="9.125" style="55" bestFit="1" customWidth="1"/>
    <col min="11021" max="11021" width="9.25" style="55" bestFit="1" customWidth="1"/>
    <col min="11022" max="11260" width="9" style="55"/>
    <col min="11261" max="11261" width="4.125" style="55" customWidth="1"/>
    <col min="11262" max="11262" width="5.875" style="55" customWidth="1"/>
    <col min="11263" max="11263" width="4.5" style="55" customWidth="1"/>
    <col min="11264" max="11273" width="7.625" style="55" customWidth="1"/>
    <col min="11274" max="11274" width="7.875" style="55" customWidth="1"/>
    <col min="11275" max="11275" width="9" style="55"/>
    <col min="11276" max="11276" width="9.125" style="55" bestFit="1" customWidth="1"/>
    <col min="11277" max="11277" width="9.25" style="55" bestFit="1" customWidth="1"/>
    <col min="11278" max="11516" width="9" style="55"/>
    <col min="11517" max="11517" width="4.125" style="55" customWidth="1"/>
    <col min="11518" max="11518" width="5.875" style="55" customWidth="1"/>
    <col min="11519" max="11519" width="4.5" style="55" customWidth="1"/>
    <col min="11520" max="11529" width="7.625" style="55" customWidth="1"/>
    <col min="11530" max="11530" width="7.875" style="55" customWidth="1"/>
    <col min="11531" max="11531" width="9" style="55"/>
    <col min="11532" max="11532" width="9.125" style="55" bestFit="1" customWidth="1"/>
    <col min="11533" max="11533" width="9.25" style="55" bestFit="1" customWidth="1"/>
    <col min="11534" max="11772" width="9" style="55"/>
    <col min="11773" max="11773" width="4.125" style="55" customWidth="1"/>
    <col min="11774" max="11774" width="5.875" style="55" customWidth="1"/>
    <col min="11775" max="11775" width="4.5" style="55" customWidth="1"/>
    <col min="11776" max="11785" width="7.625" style="55" customWidth="1"/>
    <col min="11786" max="11786" width="7.875" style="55" customWidth="1"/>
    <col min="11787" max="11787" width="9" style="55"/>
    <col min="11788" max="11788" width="9.125" style="55" bestFit="1" customWidth="1"/>
    <col min="11789" max="11789" width="9.25" style="55" bestFit="1" customWidth="1"/>
    <col min="11790" max="12028" width="9" style="55"/>
    <col min="12029" max="12029" width="4.125" style="55" customWidth="1"/>
    <col min="12030" max="12030" width="5.875" style="55" customWidth="1"/>
    <col min="12031" max="12031" width="4.5" style="55" customWidth="1"/>
    <col min="12032" max="12041" width="7.625" style="55" customWidth="1"/>
    <col min="12042" max="12042" width="7.875" style="55" customWidth="1"/>
    <col min="12043" max="12043" width="9" style="55"/>
    <col min="12044" max="12044" width="9.125" style="55" bestFit="1" customWidth="1"/>
    <col min="12045" max="12045" width="9.25" style="55" bestFit="1" customWidth="1"/>
    <col min="12046" max="12284" width="9" style="55"/>
    <col min="12285" max="12285" width="4.125" style="55" customWidth="1"/>
    <col min="12286" max="12286" width="5.875" style="55" customWidth="1"/>
    <col min="12287" max="12287" width="4.5" style="55" customWidth="1"/>
    <col min="12288" max="12297" width="7.625" style="55" customWidth="1"/>
    <col min="12298" max="12298" width="7.875" style="55" customWidth="1"/>
    <col min="12299" max="12299" width="9" style="55"/>
    <col min="12300" max="12300" width="9.125" style="55" bestFit="1" customWidth="1"/>
    <col min="12301" max="12301" width="9.25" style="55" bestFit="1" customWidth="1"/>
    <col min="12302" max="12540" width="9" style="55"/>
    <col min="12541" max="12541" width="4.125" style="55" customWidth="1"/>
    <col min="12542" max="12542" width="5.875" style="55" customWidth="1"/>
    <col min="12543" max="12543" width="4.5" style="55" customWidth="1"/>
    <col min="12544" max="12553" width="7.625" style="55" customWidth="1"/>
    <col min="12554" max="12554" width="7.875" style="55" customWidth="1"/>
    <col min="12555" max="12555" width="9" style="55"/>
    <col min="12556" max="12556" width="9.125" style="55" bestFit="1" customWidth="1"/>
    <col min="12557" max="12557" width="9.25" style="55" bestFit="1" customWidth="1"/>
    <col min="12558" max="12796" width="9" style="55"/>
    <col min="12797" max="12797" width="4.125" style="55" customWidth="1"/>
    <col min="12798" max="12798" width="5.875" style="55" customWidth="1"/>
    <col min="12799" max="12799" width="4.5" style="55" customWidth="1"/>
    <col min="12800" max="12809" width="7.625" style="55" customWidth="1"/>
    <col min="12810" max="12810" width="7.875" style="55" customWidth="1"/>
    <col min="12811" max="12811" width="9" style="55"/>
    <col min="12812" max="12812" width="9.125" style="55" bestFit="1" customWidth="1"/>
    <col min="12813" max="12813" width="9.25" style="55" bestFit="1" customWidth="1"/>
    <col min="12814" max="13052" width="9" style="55"/>
    <col min="13053" max="13053" width="4.125" style="55" customWidth="1"/>
    <col min="13054" max="13054" width="5.875" style="55" customWidth="1"/>
    <col min="13055" max="13055" width="4.5" style="55" customWidth="1"/>
    <col min="13056" max="13065" width="7.625" style="55" customWidth="1"/>
    <col min="13066" max="13066" width="7.875" style="55" customWidth="1"/>
    <col min="13067" max="13067" width="9" style="55"/>
    <col min="13068" max="13068" width="9.125" style="55" bestFit="1" customWidth="1"/>
    <col min="13069" max="13069" width="9.25" style="55" bestFit="1" customWidth="1"/>
    <col min="13070" max="13308" width="9" style="55"/>
    <col min="13309" max="13309" width="4.125" style="55" customWidth="1"/>
    <col min="13310" max="13310" width="5.875" style="55" customWidth="1"/>
    <col min="13311" max="13311" width="4.5" style="55" customWidth="1"/>
    <col min="13312" max="13321" width="7.625" style="55" customWidth="1"/>
    <col min="13322" max="13322" width="7.875" style="55" customWidth="1"/>
    <col min="13323" max="13323" width="9" style="55"/>
    <col min="13324" max="13324" width="9.125" style="55" bestFit="1" customWidth="1"/>
    <col min="13325" max="13325" width="9.25" style="55" bestFit="1" customWidth="1"/>
    <col min="13326" max="13564" width="9" style="55"/>
    <col min="13565" max="13565" width="4.125" style="55" customWidth="1"/>
    <col min="13566" max="13566" width="5.875" style="55" customWidth="1"/>
    <col min="13567" max="13567" width="4.5" style="55" customWidth="1"/>
    <col min="13568" max="13577" width="7.625" style="55" customWidth="1"/>
    <col min="13578" max="13578" width="7.875" style="55" customWidth="1"/>
    <col min="13579" max="13579" width="9" style="55"/>
    <col min="13580" max="13580" width="9.125" style="55" bestFit="1" customWidth="1"/>
    <col min="13581" max="13581" width="9.25" style="55" bestFit="1" customWidth="1"/>
    <col min="13582" max="13820" width="9" style="55"/>
    <col min="13821" max="13821" width="4.125" style="55" customWidth="1"/>
    <col min="13822" max="13822" width="5.875" style="55" customWidth="1"/>
    <col min="13823" max="13823" width="4.5" style="55" customWidth="1"/>
    <col min="13824" max="13833" width="7.625" style="55" customWidth="1"/>
    <col min="13834" max="13834" width="7.875" style="55" customWidth="1"/>
    <col min="13835" max="13835" width="9" style="55"/>
    <col min="13836" max="13836" width="9.125" style="55" bestFit="1" customWidth="1"/>
    <col min="13837" max="13837" width="9.25" style="55" bestFit="1" customWidth="1"/>
    <col min="13838" max="14076" width="9" style="55"/>
    <col min="14077" max="14077" width="4.125" style="55" customWidth="1"/>
    <col min="14078" max="14078" width="5.875" style="55" customWidth="1"/>
    <col min="14079" max="14079" width="4.5" style="55" customWidth="1"/>
    <col min="14080" max="14089" width="7.625" style="55" customWidth="1"/>
    <col min="14090" max="14090" width="7.875" style="55" customWidth="1"/>
    <col min="14091" max="14091" width="9" style="55"/>
    <col min="14092" max="14092" width="9.125" style="55" bestFit="1" customWidth="1"/>
    <col min="14093" max="14093" width="9.25" style="55" bestFit="1" customWidth="1"/>
    <col min="14094" max="14332" width="9" style="55"/>
    <col min="14333" max="14333" width="4.125" style="55" customWidth="1"/>
    <col min="14334" max="14334" width="5.875" style="55" customWidth="1"/>
    <col min="14335" max="14335" width="4.5" style="55" customWidth="1"/>
    <col min="14336" max="14345" width="7.625" style="55" customWidth="1"/>
    <col min="14346" max="14346" width="7.875" style="55" customWidth="1"/>
    <col min="14347" max="14347" width="9" style="55"/>
    <col min="14348" max="14348" width="9.125" style="55" bestFit="1" customWidth="1"/>
    <col min="14349" max="14349" width="9.25" style="55" bestFit="1" customWidth="1"/>
    <col min="14350" max="14588" width="9" style="55"/>
    <col min="14589" max="14589" width="4.125" style="55" customWidth="1"/>
    <col min="14590" max="14590" width="5.875" style="55" customWidth="1"/>
    <col min="14591" max="14591" width="4.5" style="55" customWidth="1"/>
    <col min="14592" max="14601" width="7.625" style="55" customWidth="1"/>
    <col min="14602" max="14602" width="7.875" style="55" customWidth="1"/>
    <col min="14603" max="14603" width="9" style="55"/>
    <col min="14604" max="14604" width="9.125" style="55" bestFit="1" customWidth="1"/>
    <col min="14605" max="14605" width="9.25" style="55" bestFit="1" customWidth="1"/>
    <col min="14606" max="14844" width="9" style="55"/>
    <col min="14845" max="14845" width="4.125" style="55" customWidth="1"/>
    <col min="14846" max="14846" width="5.875" style="55" customWidth="1"/>
    <col min="14847" max="14847" width="4.5" style="55" customWidth="1"/>
    <col min="14848" max="14857" width="7.625" style="55" customWidth="1"/>
    <col min="14858" max="14858" width="7.875" style="55" customWidth="1"/>
    <col min="14859" max="14859" width="9" style="55"/>
    <col min="14860" max="14860" width="9.125" style="55" bestFit="1" customWidth="1"/>
    <col min="14861" max="14861" width="9.25" style="55" bestFit="1" customWidth="1"/>
    <col min="14862" max="15100" width="9" style="55"/>
    <col min="15101" max="15101" width="4.125" style="55" customWidth="1"/>
    <col min="15102" max="15102" width="5.875" style="55" customWidth="1"/>
    <col min="15103" max="15103" width="4.5" style="55" customWidth="1"/>
    <col min="15104" max="15113" width="7.625" style="55" customWidth="1"/>
    <col min="15114" max="15114" width="7.875" style="55" customWidth="1"/>
    <col min="15115" max="15115" width="9" style="55"/>
    <col min="15116" max="15116" width="9.125" style="55" bestFit="1" customWidth="1"/>
    <col min="15117" max="15117" width="9.25" style="55" bestFit="1" customWidth="1"/>
    <col min="15118" max="15356" width="9" style="55"/>
    <col min="15357" max="15357" width="4.125" style="55" customWidth="1"/>
    <col min="15358" max="15358" width="5.875" style="55" customWidth="1"/>
    <col min="15359" max="15359" width="4.5" style="55" customWidth="1"/>
    <col min="15360" max="15369" width="7.625" style="55" customWidth="1"/>
    <col min="15370" max="15370" width="7.875" style="55" customWidth="1"/>
    <col min="15371" max="15371" width="9" style="55"/>
    <col min="15372" max="15372" width="9.125" style="55" bestFit="1" customWidth="1"/>
    <col min="15373" max="15373" width="9.25" style="55" bestFit="1" customWidth="1"/>
    <col min="15374" max="15612" width="9" style="55"/>
    <col min="15613" max="15613" width="4.125" style="55" customWidth="1"/>
    <col min="15614" max="15614" width="5.875" style="55" customWidth="1"/>
    <col min="15615" max="15615" width="4.5" style="55" customWidth="1"/>
    <col min="15616" max="15625" width="7.625" style="55" customWidth="1"/>
    <col min="15626" max="15626" width="7.875" style="55" customWidth="1"/>
    <col min="15627" max="15627" width="9" style="55"/>
    <col min="15628" max="15628" width="9.125" style="55" bestFit="1" customWidth="1"/>
    <col min="15629" max="15629" width="9.25" style="55" bestFit="1" customWidth="1"/>
    <col min="15630" max="15868" width="9" style="55"/>
    <col min="15869" max="15869" width="4.125" style="55" customWidth="1"/>
    <col min="15870" max="15870" width="5.875" style="55" customWidth="1"/>
    <col min="15871" max="15871" width="4.5" style="55" customWidth="1"/>
    <col min="15872" max="15881" width="7.625" style="55" customWidth="1"/>
    <col min="15882" max="15882" width="7.875" style="55" customWidth="1"/>
    <col min="15883" max="15883" width="9" style="55"/>
    <col min="15884" max="15884" width="9.125" style="55" bestFit="1" customWidth="1"/>
    <col min="15885" max="15885" width="9.25" style="55" bestFit="1" customWidth="1"/>
    <col min="15886" max="16124" width="9" style="55"/>
    <col min="16125" max="16125" width="4.125" style="55" customWidth="1"/>
    <col min="16126" max="16126" width="5.875" style="55" customWidth="1"/>
    <col min="16127" max="16127" width="4.5" style="55" customWidth="1"/>
    <col min="16128" max="16137" width="7.625" style="55" customWidth="1"/>
    <col min="16138" max="16138" width="7.875" style="55" customWidth="1"/>
    <col min="16139" max="16139" width="9" style="55"/>
    <col min="16140"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31.5" customHeight="1" thickBot="1">
      <c r="A2" s="1" t="s">
        <v>64</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128" t="s">
        <v>10</v>
      </c>
      <c r="F4" s="1689"/>
      <c r="G4" s="1689"/>
      <c r="H4" s="10" t="s">
        <v>11</v>
      </c>
      <c r="I4" s="1689"/>
      <c r="J4" s="1689"/>
      <c r="K4" s="1689"/>
      <c r="L4" s="1689"/>
      <c r="M4" s="1693"/>
    </row>
    <row r="5" spans="1:13" ht="14.25" customHeight="1">
      <c r="A5" s="58"/>
      <c r="B5" s="59"/>
      <c r="C5" s="60"/>
      <c r="D5" s="1686"/>
      <c r="E5" s="130" t="s">
        <v>12</v>
      </c>
      <c r="F5" s="1689"/>
      <c r="G5" s="1689"/>
      <c r="H5" s="10" t="s">
        <v>13</v>
      </c>
      <c r="I5" s="1689"/>
      <c r="J5" s="1689"/>
      <c r="K5" s="1689"/>
      <c r="L5" s="1689"/>
      <c r="M5" s="1693"/>
    </row>
    <row r="6" spans="1:13" ht="14.25" customHeight="1" thickBot="1">
      <c r="A6" s="63" t="s">
        <v>14</v>
      </c>
      <c r="B6" s="64"/>
      <c r="C6" s="65"/>
      <c r="D6" s="1687"/>
      <c r="E6" s="131" t="s">
        <v>15</v>
      </c>
      <c r="F6" s="1690"/>
      <c r="G6" s="1690"/>
      <c r="H6" s="152"/>
      <c r="I6" s="1690"/>
      <c r="J6" s="1690"/>
      <c r="K6" s="1690"/>
      <c r="L6" s="1690"/>
      <c r="M6" s="1694"/>
    </row>
    <row r="7" spans="1:13" ht="17.25" customHeight="1">
      <c r="A7" s="1703" t="s">
        <v>63</v>
      </c>
      <c r="B7" s="1706" t="s">
        <v>17</v>
      </c>
      <c r="C7" s="1707"/>
      <c r="D7" s="67">
        <v>37408</v>
      </c>
      <c r="E7" s="68">
        <v>0.73515551366635257</v>
      </c>
      <c r="F7" s="125">
        <v>19943</v>
      </c>
      <c r="G7" s="125">
        <v>2407</v>
      </c>
      <c r="H7" s="20">
        <v>519</v>
      </c>
      <c r="I7" s="125">
        <v>5069</v>
      </c>
      <c r="J7" s="125">
        <v>1716</v>
      </c>
      <c r="K7" s="125">
        <v>3649</v>
      </c>
      <c r="L7" s="125">
        <v>2110</v>
      </c>
      <c r="M7" s="126">
        <v>2514</v>
      </c>
    </row>
    <row r="8" spans="1:13" ht="17.25" customHeight="1">
      <c r="A8" s="1695"/>
      <c r="B8" s="1708">
        <v>29</v>
      </c>
      <c r="C8" s="1709"/>
      <c r="D8" s="67">
        <v>38537</v>
      </c>
      <c r="E8" s="68">
        <v>3.0180710008554321</v>
      </c>
      <c r="F8" s="69">
        <v>20858</v>
      </c>
      <c r="G8" s="69">
        <v>2829</v>
      </c>
      <c r="H8" s="23">
        <v>472</v>
      </c>
      <c r="I8" s="69">
        <v>5269</v>
      </c>
      <c r="J8" s="69">
        <v>1822</v>
      </c>
      <c r="K8" s="69">
        <v>3285</v>
      </c>
      <c r="L8" s="69">
        <v>2095</v>
      </c>
      <c r="M8" s="70">
        <v>2379</v>
      </c>
    </row>
    <row r="9" spans="1:13" ht="17.25" customHeight="1">
      <c r="A9" s="1695"/>
      <c r="B9" s="1708">
        <v>30</v>
      </c>
      <c r="C9" s="1709"/>
      <c r="D9" s="67">
        <v>40032</v>
      </c>
      <c r="E9" s="68">
        <v>3.879388639489322</v>
      </c>
      <c r="F9" s="69">
        <v>20605</v>
      </c>
      <c r="G9" s="69">
        <v>2992</v>
      </c>
      <c r="H9" s="25">
        <v>594</v>
      </c>
      <c r="I9" s="69">
        <v>6348</v>
      </c>
      <c r="J9" s="69">
        <v>1881</v>
      </c>
      <c r="K9" s="69">
        <v>3280</v>
      </c>
      <c r="L9" s="69">
        <v>2212</v>
      </c>
      <c r="M9" s="70">
        <v>2714</v>
      </c>
    </row>
    <row r="10" spans="1:13" ht="17.25" customHeight="1">
      <c r="A10" s="1695"/>
      <c r="B10" s="1708" t="s">
        <v>18</v>
      </c>
      <c r="C10" s="1709"/>
      <c r="D10" s="67">
        <v>39490</v>
      </c>
      <c r="E10" s="68">
        <v>-1.3539168665067947</v>
      </c>
      <c r="F10" s="69">
        <v>20265</v>
      </c>
      <c r="G10" s="69">
        <v>2862</v>
      </c>
      <c r="H10" s="25">
        <v>630</v>
      </c>
      <c r="I10" s="69">
        <v>6239</v>
      </c>
      <c r="J10" s="69">
        <v>1928</v>
      </c>
      <c r="K10" s="69">
        <v>3448</v>
      </c>
      <c r="L10" s="69">
        <v>2111</v>
      </c>
      <c r="M10" s="70">
        <v>2637</v>
      </c>
    </row>
    <row r="11" spans="1:13" ht="17.25" customHeight="1">
      <c r="A11" s="1695"/>
      <c r="B11" s="1708">
        <v>2</v>
      </c>
      <c r="C11" s="1709"/>
      <c r="D11" s="71">
        <f>SUM(F11:G11,I11:M11)</f>
        <v>34985</v>
      </c>
      <c r="E11" s="72">
        <f>IF(ISERROR((D11-D10)/D10*100),"―",(D11-D10)/D10*100)</f>
        <v>-11.407951380096225</v>
      </c>
      <c r="F11" s="73">
        <f>SUM(F12:F23)</f>
        <v>17472</v>
      </c>
      <c r="G11" s="73">
        <f t="shared" ref="G11:M11" si="0">SUM(G12:G23)</f>
        <v>2552</v>
      </c>
      <c r="H11" s="30">
        <f t="shared" si="0"/>
        <v>631</v>
      </c>
      <c r="I11" s="73">
        <f t="shared" si="0"/>
        <v>5560</v>
      </c>
      <c r="J11" s="73">
        <f t="shared" si="0"/>
        <v>1976</v>
      </c>
      <c r="K11" s="73">
        <f t="shared" si="0"/>
        <v>3408</v>
      </c>
      <c r="L11" s="73">
        <f t="shared" si="0"/>
        <v>1738</v>
      </c>
      <c r="M11" s="74">
        <f t="shared" si="0"/>
        <v>2279</v>
      </c>
    </row>
    <row r="12" spans="1:13" ht="14.25" customHeight="1">
      <c r="A12" s="1695"/>
      <c r="B12" s="59" t="s">
        <v>19</v>
      </c>
      <c r="C12" s="75" t="s">
        <v>20</v>
      </c>
      <c r="D12" s="50">
        <f>SUM(F12:G12,I12:M12)</f>
        <v>2595</v>
      </c>
      <c r="E12" s="47">
        <v>-23.54154390100177</v>
      </c>
      <c r="F12" s="49">
        <v>1162</v>
      </c>
      <c r="G12" s="49">
        <v>226</v>
      </c>
      <c r="H12" s="46">
        <v>57</v>
      </c>
      <c r="I12" s="49">
        <v>480</v>
      </c>
      <c r="J12" s="49">
        <v>147</v>
      </c>
      <c r="K12" s="49">
        <v>274</v>
      </c>
      <c r="L12" s="49">
        <v>113</v>
      </c>
      <c r="M12" s="76">
        <v>193</v>
      </c>
    </row>
    <row r="13" spans="1:13" ht="14.25" customHeight="1">
      <c r="A13" s="1695"/>
      <c r="B13" s="59"/>
      <c r="C13" s="75" t="s">
        <v>21</v>
      </c>
      <c r="D13" s="50">
        <f>SUM(F13:G13,I13:M13)</f>
        <v>2436</v>
      </c>
      <c r="E13" s="47">
        <v>-30.080367393800227</v>
      </c>
      <c r="F13" s="49">
        <v>1282</v>
      </c>
      <c r="G13" s="49">
        <v>172</v>
      </c>
      <c r="H13" s="46">
        <v>48</v>
      </c>
      <c r="I13" s="49">
        <v>357</v>
      </c>
      <c r="J13" s="49">
        <v>135</v>
      </c>
      <c r="K13" s="49">
        <v>215</v>
      </c>
      <c r="L13" s="49">
        <v>130</v>
      </c>
      <c r="M13" s="76">
        <v>145</v>
      </c>
    </row>
    <row r="14" spans="1:13" ht="14.25" customHeight="1">
      <c r="A14" s="1695"/>
      <c r="B14" s="59"/>
      <c r="C14" s="75" t="s">
        <v>22</v>
      </c>
      <c r="D14" s="50">
        <f t="shared" ref="D14:D22" si="1">SUM(F14:G14,I14:M14)</f>
        <v>3175</v>
      </c>
      <c r="E14" s="47">
        <v>-4.3098251959011451</v>
      </c>
      <c r="F14" s="49">
        <v>1622</v>
      </c>
      <c r="G14" s="49">
        <v>206</v>
      </c>
      <c r="H14" s="46">
        <v>41</v>
      </c>
      <c r="I14" s="49">
        <v>540</v>
      </c>
      <c r="J14" s="49">
        <v>143</v>
      </c>
      <c r="K14" s="49">
        <v>323</v>
      </c>
      <c r="L14" s="49">
        <v>153</v>
      </c>
      <c r="M14" s="76">
        <v>188</v>
      </c>
    </row>
    <row r="15" spans="1:13" ht="14.25" customHeight="1">
      <c r="A15" s="1695"/>
      <c r="B15" s="59"/>
      <c r="C15" s="75" t="s">
        <v>23</v>
      </c>
      <c r="D15" s="50">
        <f t="shared" si="1"/>
        <v>2751</v>
      </c>
      <c r="E15" s="47">
        <v>-20.237750072484779</v>
      </c>
      <c r="F15" s="49">
        <v>1328</v>
      </c>
      <c r="G15" s="49">
        <v>217</v>
      </c>
      <c r="H15" s="46">
        <v>58</v>
      </c>
      <c r="I15" s="49">
        <v>451</v>
      </c>
      <c r="J15" s="49">
        <v>154</v>
      </c>
      <c r="K15" s="49">
        <v>298</v>
      </c>
      <c r="L15" s="49">
        <v>115</v>
      </c>
      <c r="M15" s="76">
        <v>188</v>
      </c>
    </row>
    <row r="16" spans="1:13" ht="14.25" customHeight="1">
      <c r="A16" s="1695"/>
      <c r="B16" s="59"/>
      <c r="C16" s="75" t="s">
        <v>24</v>
      </c>
      <c r="D16" s="50">
        <f t="shared" si="1"/>
        <v>2666</v>
      </c>
      <c r="E16" s="47">
        <v>-22.836468885672936</v>
      </c>
      <c r="F16" s="49">
        <v>1355</v>
      </c>
      <c r="G16" s="49">
        <v>188</v>
      </c>
      <c r="H16" s="46">
        <v>48</v>
      </c>
      <c r="I16" s="49">
        <v>416</v>
      </c>
      <c r="J16" s="49">
        <v>174</v>
      </c>
      <c r="K16" s="49">
        <v>236</v>
      </c>
      <c r="L16" s="49">
        <v>129</v>
      </c>
      <c r="M16" s="76">
        <v>168</v>
      </c>
    </row>
    <row r="17" spans="1:13" ht="14.25" customHeight="1">
      <c r="A17" s="1695"/>
      <c r="B17" s="59"/>
      <c r="C17" s="75" t="s">
        <v>25</v>
      </c>
      <c r="D17" s="50">
        <f t="shared" si="1"/>
        <v>3110</v>
      </c>
      <c r="E17" s="47">
        <v>-6.4661654135338349</v>
      </c>
      <c r="F17" s="49">
        <v>1655</v>
      </c>
      <c r="G17" s="49">
        <v>191</v>
      </c>
      <c r="H17" s="46">
        <v>37</v>
      </c>
      <c r="I17" s="49">
        <v>463</v>
      </c>
      <c r="J17" s="49">
        <v>162</v>
      </c>
      <c r="K17" s="49">
        <v>284</v>
      </c>
      <c r="L17" s="49">
        <v>153</v>
      </c>
      <c r="M17" s="76">
        <v>202</v>
      </c>
    </row>
    <row r="18" spans="1:13" ht="14.25" customHeight="1">
      <c r="A18" s="1695"/>
      <c r="B18" s="59"/>
      <c r="C18" s="75" t="s">
        <v>26</v>
      </c>
      <c r="D18" s="50">
        <f t="shared" si="1"/>
        <v>2836</v>
      </c>
      <c r="E18" s="47">
        <v>-20.180129468055163</v>
      </c>
      <c r="F18" s="49">
        <v>1227</v>
      </c>
      <c r="G18" s="49">
        <v>236</v>
      </c>
      <c r="H18" s="46">
        <v>66</v>
      </c>
      <c r="I18" s="49">
        <v>526</v>
      </c>
      <c r="J18" s="49">
        <v>163</v>
      </c>
      <c r="K18" s="49">
        <v>297</v>
      </c>
      <c r="L18" s="49">
        <v>149</v>
      </c>
      <c r="M18" s="76">
        <v>238</v>
      </c>
    </row>
    <row r="19" spans="1:13" ht="14.25" customHeight="1">
      <c r="A19" s="1695"/>
      <c r="B19" s="59"/>
      <c r="C19" s="75" t="s">
        <v>27</v>
      </c>
      <c r="D19" s="50">
        <f t="shared" si="1"/>
        <v>2871</v>
      </c>
      <c r="E19" s="47">
        <v>-12.894417475728156</v>
      </c>
      <c r="F19" s="49">
        <v>1423</v>
      </c>
      <c r="G19" s="49">
        <v>223</v>
      </c>
      <c r="H19" s="46">
        <v>64</v>
      </c>
      <c r="I19" s="49">
        <v>463</v>
      </c>
      <c r="J19" s="49">
        <v>180</v>
      </c>
      <c r="K19" s="49">
        <v>264</v>
      </c>
      <c r="L19" s="49">
        <v>139</v>
      </c>
      <c r="M19" s="76">
        <v>179</v>
      </c>
    </row>
    <row r="20" spans="1:13" ht="14.25" customHeight="1">
      <c r="A20" s="1695"/>
      <c r="B20" s="59"/>
      <c r="C20" s="75" t="s">
        <v>28</v>
      </c>
      <c r="D20" s="50">
        <f t="shared" si="1"/>
        <v>3118</v>
      </c>
      <c r="E20" s="47">
        <v>7.2214580467675384</v>
      </c>
      <c r="F20" s="49">
        <v>1687</v>
      </c>
      <c r="G20" s="49">
        <v>214</v>
      </c>
      <c r="H20" s="46">
        <v>37</v>
      </c>
      <c r="I20" s="49">
        <v>435</v>
      </c>
      <c r="J20" s="49">
        <v>178</v>
      </c>
      <c r="K20" s="49">
        <v>280</v>
      </c>
      <c r="L20" s="49">
        <v>158</v>
      </c>
      <c r="M20" s="76">
        <v>166</v>
      </c>
    </row>
    <row r="21" spans="1:13" ht="14.25" customHeight="1">
      <c r="A21" s="1695"/>
      <c r="B21" s="59" t="s">
        <v>29</v>
      </c>
      <c r="C21" s="75" t="s">
        <v>30</v>
      </c>
      <c r="D21" s="50">
        <f t="shared" si="1"/>
        <v>3066</v>
      </c>
      <c r="E21" s="47">
        <v>-3.1279620853080567</v>
      </c>
      <c r="F21" s="49">
        <v>1426</v>
      </c>
      <c r="G21" s="49">
        <v>241</v>
      </c>
      <c r="H21" s="46">
        <v>64</v>
      </c>
      <c r="I21" s="49">
        <v>508</v>
      </c>
      <c r="J21" s="49">
        <v>177</v>
      </c>
      <c r="K21" s="49">
        <v>320</v>
      </c>
      <c r="L21" s="49">
        <v>147</v>
      </c>
      <c r="M21" s="76">
        <v>247</v>
      </c>
    </row>
    <row r="22" spans="1:13" ht="14.25" customHeight="1">
      <c r="A22" s="1695"/>
      <c r="B22" s="59"/>
      <c r="C22" s="75" t="s">
        <v>31</v>
      </c>
      <c r="D22" s="50">
        <f t="shared" si="1"/>
        <v>2982</v>
      </c>
      <c r="E22" s="47">
        <v>-6.5496709495455967</v>
      </c>
      <c r="F22" s="49">
        <v>1445</v>
      </c>
      <c r="G22" s="49">
        <v>246</v>
      </c>
      <c r="H22" s="46">
        <v>66</v>
      </c>
      <c r="I22" s="49">
        <v>454</v>
      </c>
      <c r="J22" s="49">
        <v>176</v>
      </c>
      <c r="K22" s="49">
        <v>321</v>
      </c>
      <c r="L22" s="49">
        <v>155</v>
      </c>
      <c r="M22" s="76">
        <v>185</v>
      </c>
    </row>
    <row r="23" spans="1:13" ht="14.25" customHeight="1" thickBot="1">
      <c r="A23" s="1696"/>
      <c r="B23" s="64"/>
      <c r="C23" s="77" t="s">
        <v>32</v>
      </c>
      <c r="D23" s="51">
        <f>SUM(F23:G23,I23:M23)</f>
        <v>3379</v>
      </c>
      <c r="E23" s="78">
        <v>14.464769647696476</v>
      </c>
      <c r="F23" s="52">
        <v>1860</v>
      </c>
      <c r="G23" s="52">
        <v>192</v>
      </c>
      <c r="H23" s="48">
        <v>45</v>
      </c>
      <c r="I23" s="52">
        <v>467</v>
      </c>
      <c r="J23" s="52">
        <v>187</v>
      </c>
      <c r="K23" s="52">
        <v>296</v>
      </c>
      <c r="L23" s="52">
        <v>197</v>
      </c>
      <c r="M23" s="79">
        <v>180</v>
      </c>
    </row>
    <row r="24" spans="1:13" ht="17.25" customHeight="1">
      <c r="A24" s="1703" t="s">
        <v>34</v>
      </c>
      <c r="B24" s="1706" t="s">
        <v>17</v>
      </c>
      <c r="C24" s="1707"/>
      <c r="D24" s="67">
        <v>35023</v>
      </c>
      <c r="E24" s="68">
        <v>0.89303719067784404</v>
      </c>
      <c r="F24" s="125">
        <v>18832</v>
      </c>
      <c r="G24" s="125">
        <v>2311</v>
      </c>
      <c r="H24" s="20">
        <v>504</v>
      </c>
      <c r="I24" s="125">
        <v>4550</v>
      </c>
      <c r="J24" s="125">
        <v>1603</v>
      </c>
      <c r="K24" s="125">
        <v>3446</v>
      </c>
      <c r="L24" s="125">
        <v>1969</v>
      </c>
      <c r="M24" s="126">
        <v>2312</v>
      </c>
    </row>
    <row r="25" spans="1:13" ht="17.25" customHeight="1">
      <c r="A25" s="1695"/>
      <c r="B25" s="1708">
        <v>29</v>
      </c>
      <c r="C25" s="1709"/>
      <c r="D25" s="67">
        <v>35963</v>
      </c>
      <c r="E25" s="68">
        <v>2.6839505467835423</v>
      </c>
      <c r="F25" s="69">
        <v>19517</v>
      </c>
      <c r="G25" s="69">
        <v>2696</v>
      </c>
      <c r="H25" s="23">
        <v>454</v>
      </c>
      <c r="I25" s="69">
        <v>4731</v>
      </c>
      <c r="J25" s="69">
        <v>1738</v>
      </c>
      <c r="K25" s="69">
        <v>3095</v>
      </c>
      <c r="L25" s="69">
        <v>1979</v>
      </c>
      <c r="M25" s="70">
        <v>2207</v>
      </c>
    </row>
    <row r="26" spans="1:13" ht="17.25" customHeight="1">
      <c r="A26" s="1695"/>
      <c r="B26" s="1708">
        <v>30</v>
      </c>
      <c r="C26" s="1709"/>
      <c r="D26" s="67">
        <v>37621</v>
      </c>
      <c r="E26" s="68">
        <v>4.6102939131885545</v>
      </c>
      <c r="F26" s="69">
        <v>19431</v>
      </c>
      <c r="G26" s="69">
        <v>2854</v>
      </c>
      <c r="H26" s="25">
        <v>553</v>
      </c>
      <c r="I26" s="69">
        <v>5766</v>
      </c>
      <c r="J26" s="69">
        <v>1785</v>
      </c>
      <c r="K26" s="69">
        <v>3086</v>
      </c>
      <c r="L26" s="69">
        <v>2121</v>
      </c>
      <c r="M26" s="70">
        <v>2578</v>
      </c>
    </row>
    <row r="27" spans="1:13" ht="17.25" customHeight="1">
      <c r="A27" s="1695"/>
      <c r="B27" s="1708" t="s">
        <v>18</v>
      </c>
      <c r="C27" s="1709"/>
      <c r="D27" s="67">
        <v>37619</v>
      </c>
      <c r="E27" s="68">
        <v>-5.3161797932006058E-3</v>
      </c>
      <c r="F27" s="69">
        <v>19415</v>
      </c>
      <c r="G27" s="69">
        <v>2804</v>
      </c>
      <c r="H27" s="25">
        <v>613</v>
      </c>
      <c r="I27" s="69">
        <v>5735</v>
      </c>
      <c r="J27" s="69">
        <v>1849</v>
      </c>
      <c r="K27" s="69">
        <v>3296</v>
      </c>
      <c r="L27" s="69">
        <v>2058</v>
      </c>
      <c r="M27" s="70">
        <v>2462</v>
      </c>
    </row>
    <row r="28" spans="1:13" ht="17.25" customHeight="1">
      <c r="A28" s="1695"/>
      <c r="B28" s="1708">
        <v>2</v>
      </c>
      <c r="C28" s="1709"/>
      <c r="D28" s="71">
        <f>SUM(F28:G28,I28:M28)</f>
        <v>33694</v>
      </c>
      <c r="E28" s="72">
        <f>IF(ISERROR((D28-D27)/D27*100),"―",(D28-D27)/D27*100)</f>
        <v>-10.433557510832292</v>
      </c>
      <c r="F28" s="73">
        <f>SUM(F29:F40)</f>
        <v>16866</v>
      </c>
      <c r="G28" s="73">
        <f t="shared" ref="G28:M28" si="2">SUM(G29:G40)</f>
        <v>2503</v>
      </c>
      <c r="H28" s="30">
        <f t="shared" si="2"/>
        <v>600</v>
      </c>
      <c r="I28" s="73">
        <f t="shared" si="2"/>
        <v>5237</v>
      </c>
      <c r="J28" s="73">
        <f t="shared" si="2"/>
        <v>1934</v>
      </c>
      <c r="K28" s="73">
        <f t="shared" si="2"/>
        <v>3317</v>
      </c>
      <c r="L28" s="73">
        <f t="shared" si="2"/>
        <v>1660</v>
      </c>
      <c r="M28" s="74">
        <f t="shared" si="2"/>
        <v>2177</v>
      </c>
    </row>
    <row r="29" spans="1:13" ht="14.25" customHeight="1">
      <c r="A29" s="1695"/>
      <c r="B29" s="59" t="s">
        <v>19</v>
      </c>
      <c r="C29" s="75" t="s">
        <v>20</v>
      </c>
      <c r="D29" s="50">
        <f>SUM(F29:G29,I29:M29)</f>
        <v>2445</v>
      </c>
      <c r="E29" s="47">
        <v>-22.821969696969695</v>
      </c>
      <c r="F29" s="49">
        <v>1107</v>
      </c>
      <c r="G29" s="49">
        <v>226</v>
      </c>
      <c r="H29" s="46">
        <v>57</v>
      </c>
      <c r="I29" s="49">
        <v>408</v>
      </c>
      <c r="J29" s="49">
        <v>144</v>
      </c>
      <c r="K29" s="49">
        <v>264</v>
      </c>
      <c r="L29" s="49">
        <v>107</v>
      </c>
      <c r="M29" s="76">
        <v>189</v>
      </c>
    </row>
    <row r="30" spans="1:13" ht="14.25" customHeight="1">
      <c r="A30" s="1695"/>
      <c r="B30" s="59"/>
      <c r="C30" s="75" t="s">
        <v>21</v>
      </c>
      <c r="D30" s="50">
        <f>SUM(F30:G30,I30:M30)</f>
        <v>2334</v>
      </c>
      <c r="E30" s="47">
        <v>-27.650340979541227</v>
      </c>
      <c r="F30" s="49">
        <v>1237</v>
      </c>
      <c r="G30" s="49">
        <v>169</v>
      </c>
      <c r="H30" s="46">
        <v>45</v>
      </c>
      <c r="I30" s="49">
        <v>318</v>
      </c>
      <c r="J30" s="49">
        <v>133</v>
      </c>
      <c r="K30" s="49">
        <v>207</v>
      </c>
      <c r="L30" s="49">
        <v>127</v>
      </c>
      <c r="M30" s="76">
        <v>143</v>
      </c>
    </row>
    <row r="31" spans="1:13" ht="14.25" customHeight="1">
      <c r="A31" s="1695"/>
      <c r="B31" s="59"/>
      <c r="C31" s="75" t="s">
        <v>22</v>
      </c>
      <c r="D31" s="50">
        <f t="shared" ref="D31:D39" si="3">SUM(F31:G31,I31:M31)</f>
        <v>3089</v>
      </c>
      <c r="E31" s="47">
        <v>-0.86649550706033374</v>
      </c>
      <c r="F31" s="49">
        <v>1582</v>
      </c>
      <c r="G31" s="49">
        <v>205</v>
      </c>
      <c r="H31" s="46">
        <v>40</v>
      </c>
      <c r="I31" s="49">
        <v>522</v>
      </c>
      <c r="J31" s="49">
        <v>139</v>
      </c>
      <c r="K31" s="49">
        <v>311</v>
      </c>
      <c r="L31" s="49">
        <v>145</v>
      </c>
      <c r="M31" s="76">
        <v>185</v>
      </c>
    </row>
    <row r="32" spans="1:13" ht="14.25" customHeight="1">
      <c r="A32" s="1695"/>
      <c r="B32" s="59"/>
      <c r="C32" s="75" t="s">
        <v>23</v>
      </c>
      <c r="D32" s="50">
        <f t="shared" si="3"/>
        <v>2622</v>
      </c>
      <c r="E32" s="47">
        <v>-20.5213701121552</v>
      </c>
      <c r="F32" s="49">
        <v>1238</v>
      </c>
      <c r="G32" s="49">
        <v>217</v>
      </c>
      <c r="H32" s="46">
        <v>58</v>
      </c>
      <c r="I32" s="49">
        <v>427</v>
      </c>
      <c r="J32" s="49">
        <v>152</v>
      </c>
      <c r="K32" s="49">
        <v>294</v>
      </c>
      <c r="L32" s="49">
        <v>109</v>
      </c>
      <c r="M32" s="76">
        <v>185</v>
      </c>
    </row>
    <row r="33" spans="1:13" ht="14.25" customHeight="1">
      <c r="A33" s="1695"/>
      <c r="B33" s="59"/>
      <c r="C33" s="75" t="s">
        <v>24</v>
      </c>
      <c r="D33" s="50">
        <f t="shared" si="3"/>
        <v>2566</v>
      </c>
      <c r="E33" s="47">
        <v>-22.171671216257202</v>
      </c>
      <c r="F33" s="49">
        <v>1315</v>
      </c>
      <c r="G33" s="49">
        <v>184</v>
      </c>
      <c r="H33" s="46">
        <v>44</v>
      </c>
      <c r="I33" s="49">
        <v>395</v>
      </c>
      <c r="J33" s="49">
        <v>172</v>
      </c>
      <c r="K33" s="49">
        <v>235</v>
      </c>
      <c r="L33" s="49">
        <v>123</v>
      </c>
      <c r="M33" s="76">
        <v>142</v>
      </c>
    </row>
    <row r="34" spans="1:13" ht="14.25" customHeight="1">
      <c r="A34" s="1695"/>
      <c r="B34" s="59"/>
      <c r="C34" s="75" t="s">
        <v>25</v>
      </c>
      <c r="D34" s="50">
        <f t="shared" si="3"/>
        <v>3021</v>
      </c>
      <c r="E34" s="47">
        <v>-6.3546187228766273</v>
      </c>
      <c r="F34" s="49">
        <v>1595</v>
      </c>
      <c r="G34" s="49">
        <v>191</v>
      </c>
      <c r="H34" s="46">
        <v>37</v>
      </c>
      <c r="I34" s="49">
        <v>453</v>
      </c>
      <c r="J34" s="49">
        <v>159</v>
      </c>
      <c r="K34" s="49">
        <v>276</v>
      </c>
      <c r="L34" s="49">
        <v>150</v>
      </c>
      <c r="M34" s="76">
        <v>197</v>
      </c>
    </row>
    <row r="35" spans="1:13" ht="14.25" customHeight="1">
      <c r="A35" s="1695"/>
      <c r="B35" s="59"/>
      <c r="C35" s="75" t="s">
        <v>26</v>
      </c>
      <c r="D35" s="50">
        <f t="shared" si="3"/>
        <v>2725</v>
      </c>
      <c r="E35" s="47">
        <v>-20.34492838351359</v>
      </c>
      <c r="F35" s="49">
        <v>1196</v>
      </c>
      <c r="G35" s="49">
        <v>234</v>
      </c>
      <c r="H35" s="46">
        <v>65</v>
      </c>
      <c r="I35" s="49">
        <v>471</v>
      </c>
      <c r="J35" s="49">
        <v>159</v>
      </c>
      <c r="K35" s="49">
        <v>291</v>
      </c>
      <c r="L35" s="49">
        <v>141</v>
      </c>
      <c r="M35" s="76">
        <v>233</v>
      </c>
    </row>
    <row r="36" spans="1:13" ht="14.25" customHeight="1">
      <c r="A36" s="1695"/>
      <c r="B36" s="59"/>
      <c r="C36" s="75" t="s">
        <v>27</v>
      </c>
      <c r="D36" s="50">
        <f t="shared" si="3"/>
        <v>2739</v>
      </c>
      <c r="E36" s="47">
        <v>-13.81371932032725</v>
      </c>
      <c r="F36" s="49">
        <v>1364</v>
      </c>
      <c r="G36" s="49">
        <v>213</v>
      </c>
      <c r="H36" s="46">
        <v>54</v>
      </c>
      <c r="I36" s="49">
        <v>446</v>
      </c>
      <c r="J36" s="49">
        <v>178</v>
      </c>
      <c r="K36" s="49">
        <v>257</v>
      </c>
      <c r="L36" s="49">
        <v>129</v>
      </c>
      <c r="M36" s="76">
        <v>152</v>
      </c>
    </row>
    <row r="37" spans="1:13" ht="14.25" customHeight="1">
      <c r="A37" s="1695"/>
      <c r="B37" s="59"/>
      <c r="C37" s="75" t="s">
        <v>28</v>
      </c>
      <c r="D37" s="50">
        <f t="shared" si="3"/>
        <v>3037</v>
      </c>
      <c r="E37" s="47">
        <v>9.0876436781609193</v>
      </c>
      <c r="F37" s="49">
        <v>1655</v>
      </c>
      <c r="G37" s="49">
        <v>207</v>
      </c>
      <c r="H37" s="46">
        <v>36</v>
      </c>
      <c r="I37" s="49">
        <v>421</v>
      </c>
      <c r="J37" s="49">
        <v>171</v>
      </c>
      <c r="K37" s="49">
        <v>268</v>
      </c>
      <c r="L37" s="49">
        <v>154</v>
      </c>
      <c r="M37" s="76">
        <v>161</v>
      </c>
    </row>
    <row r="38" spans="1:13" ht="14.25" customHeight="1">
      <c r="A38" s="1695"/>
      <c r="B38" s="59" t="s">
        <v>29</v>
      </c>
      <c r="C38" s="75" t="s">
        <v>30</v>
      </c>
      <c r="D38" s="50">
        <f t="shared" si="3"/>
        <v>2942</v>
      </c>
      <c r="E38" s="47">
        <v>-1.4405360134003351</v>
      </c>
      <c r="F38" s="49">
        <v>1340</v>
      </c>
      <c r="G38" s="49">
        <v>238</v>
      </c>
      <c r="H38" s="46">
        <v>64</v>
      </c>
      <c r="I38" s="49">
        <v>503</v>
      </c>
      <c r="J38" s="49">
        <v>172</v>
      </c>
      <c r="K38" s="49">
        <v>314</v>
      </c>
      <c r="L38" s="49">
        <v>139</v>
      </c>
      <c r="M38" s="76">
        <v>236</v>
      </c>
    </row>
    <row r="39" spans="1:13" ht="14.25" customHeight="1">
      <c r="A39" s="1695"/>
      <c r="B39" s="59"/>
      <c r="C39" s="75" t="s">
        <v>31</v>
      </c>
      <c r="D39" s="50">
        <f t="shared" si="3"/>
        <v>2897</v>
      </c>
      <c r="E39" s="47">
        <v>-6.0940032414910856</v>
      </c>
      <c r="F39" s="49">
        <v>1414</v>
      </c>
      <c r="G39" s="49">
        <v>232</v>
      </c>
      <c r="H39" s="46">
        <v>58</v>
      </c>
      <c r="I39" s="49">
        <v>439</v>
      </c>
      <c r="J39" s="49">
        <v>172</v>
      </c>
      <c r="K39" s="49">
        <v>314</v>
      </c>
      <c r="L39" s="49">
        <v>148</v>
      </c>
      <c r="M39" s="76">
        <v>178</v>
      </c>
    </row>
    <row r="40" spans="1:13" ht="14.25" customHeight="1" thickBot="1">
      <c r="A40" s="1696"/>
      <c r="B40" s="64"/>
      <c r="C40" s="77" t="s">
        <v>32</v>
      </c>
      <c r="D40" s="51">
        <f>SUM(F40:G40,I40:M40)</f>
        <v>3277</v>
      </c>
      <c r="E40" s="78">
        <v>15.631616090331688</v>
      </c>
      <c r="F40" s="52">
        <v>1823</v>
      </c>
      <c r="G40" s="52">
        <v>187</v>
      </c>
      <c r="H40" s="48">
        <v>42</v>
      </c>
      <c r="I40" s="52">
        <v>434</v>
      </c>
      <c r="J40" s="52">
        <v>183</v>
      </c>
      <c r="K40" s="52">
        <v>286</v>
      </c>
      <c r="L40" s="52">
        <v>188</v>
      </c>
      <c r="M40" s="79">
        <v>176</v>
      </c>
    </row>
    <row r="41" spans="1:13" ht="17.25" customHeight="1">
      <c r="H41" s="135"/>
    </row>
    <row r="42" spans="1:13" ht="17.25" customHeight="1"/>
    <row r="43" spans="1:13" ht="17.25" customHeight="1"/>
    <row r="44" spans="1:13" ht="17.25" customHeight="1"/>
    <row r="45" spans="1:13" ht="17.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
  <sheetViews>
    <sheetView view="pageBreakPreview" zoomScale="124" zoomScaleNormal="100" zoomScaleSheetLayoutView="124" workbookViewId="0">
      <selection sqref="A1:I209"/>
    </sheetView>
  </sheetViews>
  <sheetFormatPr defaultRowHeight="18.75"/>
  <cols>
    <col min="2" max="2" width="9.25" customWidth="1"/>
  </cols>
  <sheetData>
    <row r="1" spans="1:9">
      <c r="A1" s="1640" t="s">
        <v>1126</v>
      </c>
      <c r="B1" s="1640"/>
      <c r="C1" s="1640"/>
      <c r="D1" s="1640"/>
      <c r="E1" s="1640"/>
      <c r="F1" s="1640"/>
      <c r="G1" s="1640"/>
      <c r="H1" s="1640"/>
      <c r="I1" s="1640"/>
    </row>
    <row r="4" spans="1:9">
      <c r="A4" t="s">
        <v>1127</v>
      </c>
    </row>
    <row r="5" spans="1:9">
      <c r="A5" t="s">
        <v>1128</v>
      </c>
    </row>
    <row r="6" spans="1:9">
      <c r="A6" s="1620" t="s">
        <v>1253</v>
      </c>
    </row>
    <row r="8" spans="1:9">
      <c r="A8" t="s">
        <v>1129</v>
      </c>
    </row>
    <row r="9" spans="1:9" ht="18.75" customHeight="1">
      <c r="A9" s="1638" t="s">
        <v>1254</v>
      </c>
      <c r="B9" s="1638"/>
      <c r="C9" s="1638"/>
      <c r="D9" s="1638"/>
      <c r="E9" s="1638"/>
      <c r="F9" s="1638"/>
      <c r="G9" s="1638"/>
      <c r="H9" s="1638"/>
      <c r="I9" s="1638"/>
    </row>
    <row r="10" spans="1:9">
      <c r="A10" s="1638"/>
      <c r="B10" s="1638"/>
      <c r="C10" s="1638"/>
      <c r="D10" s="1638"/>
      <c r="E10" s="1638"/>
      <c r="F10" s="1638"/>
      <c r="G10" s="1638"/>
      <c r="H10" s="1638"/>
      <c r="I10" s="1638"/>
    </row>
    <row r="12" spans="1:9">
      <c r="A12" t="s">
        <v>1130</v>
      </c>
    </row>
    <row r="13" spans="1:9" ht="18.75" customHeight="1">
      <c r="A13" s="1638" t="s">
        <v>1255</v>
      </c>
      <c r="B13" s="1638"/>
      <c r="C13" s="1638"/>
      <c r="D13" s="1638"/>
      <c r="E13" s="1638"/>
      <c r="F13" s="1638"/>
      <c r="G13" s="1638"/>
      <c r="H13" s="1638"/>
      <c r="I13" s="1638"/>
    </row>
    <row r="14" spans="1:9">
      <c r="A14" s="1638"/>
      <c r="B14" s="1638"/>
      <c r="C14" s="1638"/>
      <c r="D14" s="1638"/>
      <c r="E14" s="1638"/>
      <c r="F14" s="1638"/>
      <c r="G14" s="1638"/>
      <c r="H14" s="1638"/>
      <c r="I14" s="1638"/>
    </row>
    <row r="15" spans="1:9">
      <c r="A15" s="1638"/>
      <c r="B15" s="1638"/>
      <c r="C15" s="1638"/>
      <c r="D15" s="1638"/>
      <c r="E15" s="1638"/>
      <c r="F15" s="1638"/>
      <c r="G15" s="1638"/>
      <c r="H15" s="1638"/>
      <c r="I15" s="1638"/>
    </row>
    <row r="17" spans="1:9">
      <c r="A17" t="s">
        <v>1131</v>
      </c>
    </row>
    <row r="18" spans="1:9" ht="18.75" customHeight="1">
      <c r="A18" s="1638" t="s">
        <v>1256</v>
      </c>
      <c r="B18" s="1638"/>
      <c r="C18" s="1638"/>
      <c r="D18" s="1638"/>
      <c r="E18" s="1638"/>
      <c r="F18" s="1638"/>
      <c r="G18" s="1638"/>
      <c r="H18" s="1638"/>
      <c r="I18" s="1638"/>
    </row>
    <row r="19" spans="1:9">
      <c r="A19" s="1638"/>
      <c r="B19" s="1638"/>
      <c r="C19" s="1638"/>
      <c r="D19" s="1638"/>
      <c r="E19" s="1638"/>
      <c r="F19" s="1638"/>
      <c r="G19" s="1638"/>
      <c r="H19" s="1638"/>
      <c r="I19" s="1638"/>
    </row>
    <row r="21" spans="1:9">
      <c r="A21" t="s">
        <v>1132</v>
      </c>
    </row>
    <row r="22" spans="1:9">
      <c r="A22" s="1620" t="s">
        <v>1257</v>
      </c>
    </row>
    <row r="24" spans="1:9">
      <c r="A24" t="s">
        <v>1133</v>
      </c>
    </row>
    <row r="25" spans="1:9" ht="18.75" customHeight="1">
      <c r="A25" s="1638" t="s">
        <v>1258</v>
      </c>
      <c r="B25" s="1638"/>
      <c r="C25" s="1638"/>
      <c r="D25" s="1638"/>
      <c r="E25" s="1638"/>
      <c r="F25" s="1638"/>
      <c r="G25" s="1638"/>
      <c r="H25" s="1638"/>
      <c r="I25" s="1638"/>
    </row>
    <row r="26" spans="1:9">
      <c r="A26" s="1638"/>
      <c r="B26" s="1638"/>
      <c r="C26" s="1638"/>
      <c r="D26" s="1638"/>
      <c r="E26" s="1638"/>
      <c r="F26" s="1638"/>
      <c r="G26" s="1638"/>
      <c r="H26" s="1638"/>
      <c r="I26" s="1638"/>
    </row>
    <row r="28" spans="1:9">
      <c r="A28" t="s">
        <v>1134</v>
      </c>
    </row>
    <row r="29" spans="1:9" ht="18.75" customHeight="1">
      <c r="A29" s="1638" t="s">
        <v>1259</v>
      </c>
      <c r="B29" s="1638"/>
      <c r="C29" s="1638"/>
      <c r="D29" s="1638"/>
      <c r="E29" s="1638"/>
      <c r="F29" s="1638"/>
      <c r="G29" s="1638"/>
      <c r="H29" s="1638"/>
      <c r="I29" s="1638"/>
    </row>
    <row r="30" spans="1:9">
      <c r="A30" s="1638"/>
      <c r="B30" s="1638"/>
      <c r="C30" s="1638"/>
      <c r="D30" s="1638"/>
      <c r="E30" s="1638"/>
      <c r="F30" s="1638"/>
      <c r="G30" s="1638"/>
      <c r="H30" s="1638"/>
      <c r="I30" s="1638"/>
    </row>
    <row r="31" spans="1:9">
      <c r="A31" s="1638"/>
      <c r="B31" s="1638"/>
      <c r="C31" s="1638"/>
      <c r="D31" s="1638"/>
      <c r="E31" s="1638"/>
      <c r="F31" s="1638"/>
      <c r="G31" s="1638"/>
      <c r="H31" s="1638"/>
      <c r="I31" s="1638"/>
    </row>
    <row r="33" spans="1:9">
      <c r="A33" t="s">
        <v>1135</v>
      </c>
    </row>
    <row r="34" spans="1:9">
      <c r="A34" s="1620" t="s">
        <v>1260</v>
      </c>
    </row>
    <row r="36" spans="1:9">
      <c r="A36" t="s">
        <v>1136</v>
      </c>
    </row>
    <row r="37" spans="1:9" ht="18.75" customHeight="1">
      <c r="A37" s="1638" t="s">
        <v>1261</v>
      </c>
      <c r="B37" s="1638"/>
      <c r="C37" s="1638"/>
      <c r="D37" s="1638"/>
      <c r="E37" s="1638"/>
      <c r="F37" s="1638"/>
      <c r="G37" s="1638"/>
      <c r="H37" s="1638"/>
      <c r="I37" s="1638"/>
    </row>
    <row r="38" spans="1:9">
      <c r="A38" s="1638"/>
      <c r="B38" s="1638"/>
      <c r="C38" s="1638"/>
      <c r="D38" s="1638"/>
      <c r="E38" s="1638"/>
      <c r="F38" s="1638"/>
      <c r="G38" s="1638"/>
      <c r="H38" s="1638"/>
      <c r="I38" s="1638"/>
    </row>
    <row r="41" spans="1:9">
      <c r="A41" t="s">
        <v>1137</v>
      </c>
    </row>
    <row r="42" spans="1:9" ht="18.75" customHeight="1">
      <c r="A42" s="1622" t="s">
        <v>1262</v>
      </c>
      <c r="B42" s="1619"/>
      <c r="C42" s="1619"/>
      <c r="D42" s="1619"/>
      <c r="E42" s="1619"/>
      <c r="F42" s="1619"/>
      <c r="G42" s="1619"/>
      <c r="H42" s="1619"/>
    </row>
    <row r="44" spans="1:9">
      <c r="A44" t="s">
        <v>1138</v>
      </c>
    </row>
    <row r="45" spans="1:9" ht="18.75" customHeight="1">
      <c r="A45" s="1638" t="s">
        <v>1263</v>
      </c>
      <c r="B45" s="1638"/>
      <c r="C45" s="1638"/>
      <c r="D45" s="1638"/>
      <c r="E45" s="1638"/>
      <c r="F45" s="1638"/>
      <c r="G45" s="1638"/>
      <c r="H45" s="1638"/>
      <c r="I45" s="1638"/>
    </row>
    <row r="46" spans="1:9">
      <c r="A46" s="1638"/>
      <c r="B46" s="1638"/>
      <c r="C46" s="1638"/>
      <c r="D46" s="1638"/>
      <c r="E46" s="1638"/>
      <c r="F46" s="1638"/>
      <c r="G46" s="1638"/>
      <c r="H46" s="1638"/>
      <c r="I46" s="1638"/>
    </row>
    <row r="48" spans="1:9">
      <c r="A48" t="s">
        <v>1139</v>
      </c>
    </row>
    <row r="49" spans="1:9">
      <c r="A49" s="1620" t="s">
        <v>1264</v>
      </c>
    </row>
    <row r="51" spans="1:9">
      <c r="A51" t="s">
        <v>1140</v>
      </c>
    </row>
    <row r="52" spans="1:9" ht="18.75" customHeight="1">
      <c r="A52" s="1638" t="s">
        <v>1265</v>
      </c>
      <c r="B52" s="1638"/>
      <c r="C52" s="1638"/>
      <c r="D52" s="1638"/>
      <c r="E52" s="1638"/>
      <c r="F52" s="1638"/>
      <c r="G52" s="1638"/>
      <c r="H52" s="1638"/>
      <c r="I52" s="1638"/>
    </row>
    <row r="53" spans="1:9">
      <c r="A53" s="1638"/>
      <c r="B53" s="1638"/>
      <c r="C53" s="1638"/>
      <c r="D53" s="1638"/>
      <c r="E53" s="1638"/>
      <c r="F53" s="1638"/>
      <c r="G53" s="1638"/>
      <c r="H53" s="1638"/>
      <c r="I53" s="1638"/>
    </row>
    <row r="54" spans="1:9">
      <c r="A54" s="1638"/>
      <c r="B54" s="1638"/>
      <c r="C54" s="1638"/>
      <c r="D54" s="1638"/>
      <c r="E54" s="1638"/>
      <c r="F54" s="1638"/>
      <c r="G54" s="1638"/>
      <c r="H54" s="1638"/>
      <c r="I54" s="1638"/>
    </row>
    <row r="56" spans="1:9">
      <c r="A56" t="s">
        <v>1141</v>
      </c>
    </row>
    <row r="57" spans="1:9">
      <c r="A57" s="1620" t="s">
        <v>1266</v>
      </c>
    </row>
    <row r="59" spans="1:9">
      <c r="A59" t="s">
        <v>1142</v>
      </c>
    </row>
    <row r="60" spans="1:9" ht="18.75" customHeight="1">
      <c r="A60" s="1638" t="s">
        <v>1267</v>
      </c>
      <c r="B60" s="1638"/>
      <c r="C60" s="1638"/>
      <c r="D60" s="1638"/>
      <c r="E60" s="1638"/>
      <c r="F60" s="1638"/>
      <c r="G60" s="1638"/>
      <c r="H60" s="1638"/>
      <c r="I60" s="1638"/>
    </row>
    <row r="61" spans="1:9" ht="18.75" customHeight="1">
      <c r="A61" s="1638"/>
      <c r="B61" s="1638"/>
      <c r="C61" s="1638"/>
      <c r="D61" s="1638"/>
      <c r="E61" s="1638"/>
      <c r="F61" s="1638"/>
      <c r="G61" s="1638"/>
      <c r="H61" s="1638"/>
      <c r="I61" s="1638"/>
    </row>
    <row r="63" spans="1:9">
      <c r="A63" t="s">
        <v>1143</v>
      </c>
    </row>
    <row r="64" spans="1:9">
      <c r="A64" s="1620" t="s">
        <v>1268</v>
      </c>
    </row>
    <row r="66" spans="1:9">
      <c r="A66" t="s">
        <v>1144</v>
      </c>
    </row>
    <row r="67" spans="1:9" ht="18.75" customHeight="1">
      <c r="A67" s="1638" t="s">
        <v>1269</v>
      </c>
      <c r="B67" s="1638"/>
      <c r="C67" s="1638"/>
      <c r="D67" s="1638"/>
      <c r="E67" s="1638"/>
      <c r="F67" s="1638"/>
      <c r="G67" s="1638"/>
      <c r="H67" s="1638"/>
      <c r="I67" s="1638"/>
    </row>
    <row r="68" spans="1:9">
      <c r="A68" s="1638"/>
      <c r="B68" s="1638"/>
      <c r="C68" s="1638"/>
      <c r="D68" s="1638"/>
      <c r="E68" s="1638"/>
      <c r="F68" s="1638"/>
      <c r="G68" s="1638"/>
      <c r="H68" s="1638"/>
      <c r="I68" s="1638"/>
    </row>
    <row r="70" spans="1:9">
      <c r="A70" t="s">
        <v>1145</v>
      </c>
    </row>
    <row r="71" spans="1:9" ht="18.75" customHeight="1">
      <c r="A71" s="1638" t="s">
        <v>1270</v>
      </c>
      <c r="B71" s="1638"/>
      <c r="C71" s="1638"/>
      <c r="D71" s="1638"/>
      <c r="E71" s="1638"/>
      <c r="F71" s="1638"/>
      <c r="G71" s="1638"/>
      <c r="H71" s="1638"/>
      <c r="I71" s="1638"/>
    </row>
    <row r="72" spans="1:9">
      <c r="A72" s="1638"/>
      <c r="B72" s="1638"/>
      <c r="C72" s="1638"/>
      <c r="D72" s="1638"/>
      <c r="E72" s="1638"/>
      <c r="F72" s="1638"/>
      <c r="G72" s="1638"/>
      <c r="H72" s="1638"/>
      <c r="I72" s="1638"/>
    </row>
    <row r="73" spans="1:9">
      <c r="A73" s="1638"/>
      <c r="B73" s="1638"/>
      <c r="C73" s="1638"/>
      <c r="D73" s="1638"/>
      <c r="E73" s="1638"/>
      <c r="F73" s="1638"/>
      <c r="G73" s="1638"/>
      <c r="H73" s="1638"/>
      <c r="I73" s="1638"/>
    </row>
    <row r="75" spans="1:9">
      <c r="A75" t="s">
        <v>1146</v>
      </c>
    </row>
    <row r="76" spans="1:9" ht="18.75" customHeight="1">
      <c r="A76" s="1638" t="s">
        <v>1271</v>
      </c>
      <c r="B76" s="1638"/>
      <c r="C76" s="1638"/>
      <c r="D76" s="1638"/>
      <c r="E76" s="1638"/>
      <c r="F76" s="1638"/>
      <c r="G76" s="1638"/>
      <c r="H76" s="1638"/>
      <c r="I76" s="1638"/>
    </row>
    <row r="77" spans="1:9">
      <c r="A77" s="1638"/>
      <c r="B77" s="1638"/>
      <c r="C77" s="1638"/>
      <c r="D77" s="1638"/>
      <c r="E77" s="1638"/>
      <c r="F77" s="1638"/>
      <c r="G77" s="1638"/>
      <c r="H77" s="1638"/>
      <c r="I77" s="1638"/>
    </row>
    <row r="79" spans="1:9">
      <c r="A79" t="s">
        <v>1147</v>
      </c>
    </row>
    <row r="80" spans="1:9" ht="18.75" customHeight="1">
      <c r="A80" s="1638" t="s">
        <v>1272</v>
      </c>
      <c r="B80" s="1638"/>
      <c r="C80" s="1638"/>
      <c r="D80" s="1638"/>
      <c r="E80" s="1638"/>
      <c r="F80" s="1638"/>
      <c r="G80" s="1638"/>
      <c r="H80" s="1638"/>
      <c r="I80" s="1638"/>
    </row>
    <row r="81" spans="1:9">
      <c r="A81" s="1638"/>
      <c r="B81" s="1638"/>
      <c r="C81" s="1638"/>
      <c r="D81" s="1638"/>
      <c r="E81" s="1638"/>
      <c r="F81" s="1638"/>
      <c r="G81" s="1638"/>
      <c r="H81" s="1638"/>
      <c r="I81" s="1638"/>
    </row>
    <row r="83" spans="1:9">
      <c r="A83" t="s">
        <v>1148</v>
      </c>
    </row>
    <row r="84" spans="1:9" ht="18.75" customHeight="1">
      <c r="A84" s="1638" t="s">
        <v>1273</v>
      </c>
      <c r="B84" s="1638"/>
      <c r="C84" s="1638"/>
      <c r="D84" s="1638"/>
      <c r="E84" s="1638"/>
      <c r="F84" s="1638"/>
      <c r="G84" s="1638"/>
      <c r="H84" s="1638"/>
      <c r="I84" s="1638"/>
    </row>
    <row r="85" spans="1:9">
      <c r="A85" s="1638"/>
      <c r="B85" s="1638"/>
      <c r="C85" s="1638"/>
      <c r="D85" s="1638"/>
      <c r="E85" s="1638"/>
      <c r="F85" s="1638"/>
      <c r="G85" s="1638"/>
      <c r="H85" s="1638"/>
      <c r="I85" s="1638"/>
    </row>
    <row r="87" spans="1:9">
      <c r="A87" t="s">
        <v>1149</v>
      </c>
    </row>
    <row r="88" spans="1:9">
      <c r="A88" s="1620" t="s">
        <v>1274</v>
      </c>
    </row>
    <row r="89" spans="1:9" ht="18.75" customHeight="1">
      <c r="A89" s="1639" t="s">
        <v>1275</v>
      </c>
      <c r="B89" s="1639"/>
      <c r="C89" s="1639"/>
      <c r="D89" s="1639"/>
      <c r="E89" s="1639"/>
      <c r="F89" s="1639"/>
      <c r="G89" s="1639"/>
      <c r="H89" s="1639"/>
      <c r="I89" s="1639"/>
    </row>
    <row r="90" spans="1:9" ht="18.75" customHeight="1">
      <c r="A90" s="1639" t="s">
        <v>1276</v>
      </c>
      <c r="B90" s="1639"/>
      <c r="C90" s="1639"/>
      <c r="D90" s="1639"/>
      <c r="E90" s="1639"/>
      <c r="F90" s="1639"/>
      <c r="G90" s="1639"/>
      <c r="H90" s="1639"/>
      <c r="I90" s="1639"/>
    </row>
    <row r="92" spans="1:9">
      <c r="A92" t="s">
        <v>1150</v>
      </c>
    </row>
    <row r="93" spans="1:9">
      <c r="A93" s="1620" t="s">
        <v>1277</v>
      </c>
    </row>
    <row r="95" spans="1:9">
      <c r="A95" t="s">
        <v>1151</v>
      </c>
    </row>
    <row r="96" spans="1:9">
      <c r="A96" s="1620" t="s">
        <v>1278</v>
      </c>
    </row>
    <row r="99" spans="1:9">
      <c r="A99" t="s">
        <v>1152</v>
      </c>
    </row>
    <row r="100" spans="1:9">
      <c r="A100" t="s">
        <v>1153</v>
      </c>
    </row>
    <row r="101" spans="1:9" ht="18.75" customHeight="1">
      <c r="A101" s="1638" t="s">
        <v>1279</v>
      </c>
      <c r="B101" s="1638"/>
      <c r="C101" s="1638"/>
      <c r="D101" s="1638"/>
      <c r="E101" s="1638"/>
      <c r="F101" s="1638"/>
      <c r="G101" s="1638"/>
      <c r="H101" s="1638"/>
      <c r="I101" s="1638"/>
    </row>
    <row r="102" spans="1:9">
      <c r="A102" s="1638"/>
      <c r="B102" s="1638"/>
      <c r="C102" s="1638"/>
      <c r="D102" s="1638"/>
      <c r="E102" s="1638"/>
      <c r="F102" s="1638"/>
      <c r="G102" s="1638"/>
      <c r="H102" s="1638"/>
      <c r="I102" s="1638"/>
    </row>
    <row r="104" spans="1:9">
      <c r="A104" t="s">
        <v>1154</v>
      </c>
    </row>
    <row r="105" spans="1:9">
      <c r="A105" s="1620" t="s">
        <v>1280</v>
      </c>
    </row>
    <row r="106" spans="1:9">
      <c r="A106" s="1620" t="s">
        <v>1304</v>
      </c>
    </row>
    <row r="107" spans="1:9" ht="18.75" customHeight="1">
      <c r="A107" s="1639" t="s">
        <v>1281</v>
      </c>
      <c r="B107" s="1639"/>
      <c r="C107" s="1639"/>
      <c r="D107" s="1639"/>
      <c r="E107" s="1639"/>
      <c r="F107" s="1639"/>
      <c r="G107" s="1639"/>
      <c r="H107" s="1639"/>
      <c r="I107" s="1639"/>
    </row>
    <row r="108" spans="1:9">
      <c r="A108" s="1639"/>
      <c r="B108" s="1639"/>
      <c r="C108" s="1639"/>
      <c r="D108" s="1639"/>
      <c r="E108" s="1639"/>
      <c r="F108" s="1639"/>
      <c r="G108" s="1639"/>
      <c r="H108" s="1639"/>
      <c r="I108" s="1639"/>
    </row>
    <row r="109" spans="1:9">
      <c r="A109" s="1620" t="s">
        <v>1305</v>
      </c>
    </row>
    <row r="110" spans="1:9" ht="18.75" customHeight="1">
      <c r="A110" s="1639" t="s">
        <v>1282</v>
      </c>
      <c r="B110" s="1639"/>
      <c r="C110" s="1639"/>
      <c r="D110" s="1639"/>
      <c r="E110" s="1639"/>
      <c r="F110" s="1639"/>
      <c r="G110" s="1639"/>
      <c r="H110" s="1639"/>
      <c r="I110" s="1639"/>
    </row>
    <row r="111" spans="1:9">
      <c r="A111" s="1639"/>
      <c r="B111" s="1639"/>
      <c r="C111" s="1639"/>
      <c r="D111" s="1639"/>
      <c r="E111" s="1639"/>
      <c r="F111" s="1639"/>
      <c r="G111" s="1639"/>
      <c r="H111" s="1639"/>
      <c r="I111" s="1639"/>
    </row>
    <row r="112" spans="1:9">
      <c r="A112" s="1620" t="s">
        <v>1306</v>
      </c>
    </row>
    <row r="113" spans="1:9">
      <c r="A113" s="1621" t="s">
        <v>1283</v>
      </c>
    </row>
    <row r="114" spans="1:9">
      <c r="A114" s="1623" t="s">
        <v>1284</v>
      </c>
    </row>
    <row r="115" spans="1:9">
      <c r="A115" s="1623" t="s">
        <v>1285</v>
      </c>
    </row>
    <row r="116" spans="1:9">
      <c r="A116" s="1620" t="s">
        <v>1307</v>
      </c>
    </row>
    <row r="117" spans="1:9">
      <c r="A117" s="1621" t="s">
        <v>1286</v>
      </c>
    </row>
    <row r="119" spans="1:9">
      <c r="A119" s="1620" t="s">
        <v>1155</v>
      </c>
    </row>
    <row r="121" spans="1:9">
      <c r="A121" t="s">
        <v>1156</v>
      </c>
    </row>
    <row r="122" spans="1:9" ht="18.75" customHeight="1">
      <c r="A122" s="1638" t="s">
        <v>1287</v>
      </c>
      <c r="B122" s="1638"/>
      <c r="C122" s="1638"/>
      <c r="D122" s="1638"/>
      <c r="E122" s="1638"/>
      <c r="F122" s="1638"/>
      <c r="G122" s="1638"/>
      <c r="H122" s="1638"/>
      <c r="I122" s="1638"/>
    </row>
    <row r="123" spans="1:9">
      <c r="A123" s="1618"/>
      <c r="B123" s="1618"/>
      <c r="C123" s="1618"/>
      <c r="D123" s="1618"/>
      <c r="E123" s="1618"/>
      <c r="F123" s="1618"/>
      <c r="G123" s="1618"/>
      <c r="H123" s="1618"/>
      <c r="I123" s="1618"/>
    </row>
    <row r="124" spans="1:9">
      <c r="A124" t="s">
        <v>1157</v>
      </c>
    </row>
    <row r="125" spans="1:9" ht="18.75" customHeight="1">
      <c r="A125" s="1638" t="s">
        <v>1288</v>
      </c>
      <c r="B125" s="1638"/>
      <c r="C125" s="1638"/>
      <c r="D125" s="1638"/>
      <c r="E125" s="1638"/>
      <c r="F125" s="1638"/>
      <c r="G125" s="1638"/>
      <c r="H125" s="1638"/>
      <c r="I125" s="1638"/>
    </row>
    <row r="126" spans="1:9">
      <c r="A126" s="1638"/>
      <c r="B126" s="1638"/>
      <c r="C126" s="1638"/>
      <c r="D126" s="1638"/>
      <c r="E126" s="1638"/>
      <c r="F126" s="1638"/>
      <c r="G126" s="1638"/>
      <c r="H126" s="1638"/>
      <c r="I126" s="1638"/>
    </row>
    <row r="128" spans="1:9">
      <c r="A128" t="s">
        <v>1158</v>
      </c>
    </row>
    <row r="129" spans="1:9" ht="18.75" customHeight="1">
      <c r="A129" s="1638" t="s">
        <v>1289</v>
      </c>
      <c r="B129" s="1638"/>
      <c r="C129" s="1638"/>
      <c r="D129" s="1638"/>
      <c r="E129" s="1638"/>
      <c r="F129" s="1638"/>
      <c r="G129" s="1638"/>
      <c r="H129" s="1638"/>
      <c r="I129" s="1638"/>
    </row>
    <row r="130" spans="1:9">
      <c r="A130" s="1618"/>
      <c r="B130" s="1618"/>
      <c r="C130" s="1618"/>
      <c r="D130" s="1618"/>
      <c r="E130" s="1618"/>
      <c r="F130" s="1618"/>
      <c r="G130" s="1618"/>
      <c r="H130" s="1618"/>
      <c r="I130" s="1618"/>
    </row>
    <row r="131" spans="1:9">
      <c r="A131" t="s">
        <v>1159</v>
      </c>
    </row>
    <row r="132" spans="1:9" ht="18.75" customHeight="1">
      <c r="A132" s="1638" t="s">
        <v>1175</v>
      </c>
      <c r="B132" s="1638"/>
      <c r="C132" s="1638"/>
      <c r="D132" s="1638"/>
      <c r="E132" s="1638"/>
      <c r="F132" s="1638"/>
      <c r="G132" s="1638"/>
      <c r="H132" s="1638"/>
      <c r="I132" s="1638"/>
    </row>
    <row r="133" spans="1:9">
      <c r="A133" s="1618"/>
      <c r="B133" s="1618"/>
      <c r="C133" s="1618"/>
      <c r="D133" s="1618"/>
      <c r="E133" s="1618"/>
      <c r="F133" s="1618"/>
      <c r="G133" s="1618"/>
      <c r="H133" s="1618"/>
    </row>
    <row r="134" spans="1:9">
      <c r="A134" t="s">
        <v>1160</v>
      </c>
    </row>
    <row r="135" spans="1:9" ht="18.75" customHeight="1">
      <c r="A135" s="1638" t="s">
        <v>1290</v>
      </c>
      <c r="B135" s="1638"/>
      <c r="C135" s="1638"/>
      <c r="D135" s="1638"/>
      <c r="E135" s="1638"/>
      <c r="F135" s="1638"/>
      <c r="G135" s="1638"/>
      <c r="H135" s="1638"/>
      <c r="I135" s="1638"/>
    </row>
    <row r="136" spans="1:9">
      <c r="A136" s="1638"/>
      <c r="B136" s="1638"/>
      <c r="C136" s="1638"/>
      <c r="D136" s="1638"/>
      <c r="E136" s="1638"/>
      <c r="F136" s="1638"/>
      <c r="G136" s="1638"/>
      <c r="H136" s="1638"/>
      <c r="I136" s="1638"/>
    </row>
    <row r="138" spans="1:9">
      <c r="A138" t="s">
        <v>1161</v>
      </c>
    </row>
    <row r="139" spans="1:9" ht="18.75" customHeight="1">
      <c r="A139" s="1638" t="s">
        <v>1291</v>
      </c>
      <c r="B139" s="1638"/>
      <c r="C139" s="1638"/>
      <c r="D139" s="1638"/>
      <c r="E139" s="1638"/>
      <c r="F139" s="1638"/>
      <c r="G139" s="1638"/>
      <c r="H139" s="1638"/>
      <c r="I139" s="1638"/>
    </row>
    <row r="140" spans="1:9">
      <c r="A140" s="1638"/>
      <c r="B140" s="1638"/>
      <c r="C140" s="1638"/>
      <c r="D140" s="1638"/>
      <c r="E140" s="1638"/>
      <c r="F140" s="1638"/>
      <c r="G140" s="1638"/>
      <c r="H140" s="1638"/>
      <c r="I140" s="1638"/>
    </row>
    <row r="142" spans="1:9">
      <c r="A142" t="s">
        <v>1162</v>
      </c>
    </row>
    <row r="143" spans="1:9" ht="18.75" customHeight="1">
      <c r="A143" s="1641" t="s">
        <v>1292</v>
      </c>
      <c r="B143" s="1641"/>
      <c r="C143" s="1641"/>
      <c r="D143" s="1641"/>
      <c r="E143" s="1641"/>
      <c r="F143" s="1641"/>
      <c r="G143" s="1641"/>
      <c r="H143" s="1641"/>
      <c r="I143" s="1641"/>
    </row>
    <row r="144" spans="1:9">
      <c r="A144" s="1618"/>
      <c r="B144" s="1618"/>
      <c r="C144" s="1618"/>
      <c r="D144" s="1618"/>
      <c r="E144" s="1618"/>
      <c r="F144" s="1618"/>
      <c r="G144" s="1618"/>
      <c r="H144" s="1618"/>
      <c r="I144" s="1618"/>
    </row>
    <row r="145" spans="1:9">
      <c r="A145" t="s">
        <v>1163</v>
      </c>
    </row>
    <row r="146" spans="1:9">
      <c r="A146" s="1620" t="s">
        <v>1293</v>
      </c>
    </row>
    <row r="148" spans="1:9">
      <c r="A148" t="s">
        <v>1164</v>
      </c>
    </row>
    <row r="149" spans="1:9">
      <c r="A149" s="1620" t="s">
        <v>1294</v>
      </c>
    </row>
    <row r="151" spans="1:9">
      <c r="A151" t="s">
        <v>1165</v>
      </c>
    </row>
    <row r="152" spans="1:9">
      <c r="A152" s="1620" t="s">
        <v>1295</v>
      </c>
    </row>
    <row r="154" spans="1:9">
      <c r="A154" t="s">
        <v>1166</v>
      </c>
    </row>
    <row r="155" spans="1:9" ht="18.75" customHeight="1">
      <c r="A155" s="1638" t="s">
        <v>1296</v>
      </c>
      <c r="B155" s="1638"/>
      <c r="C155" s="1638"/>
      <c r="D155" s="1638"/>
      <c r="E155" s="1638"/>
      <c r="F155" s="1638"/>
      <c r="G155" s="1638"/>
      <c r="H155" s="1638"/>
      <c r="I155" s="1638"/>
    </row>
    <row r="156" spans="1:9">
      <c r="A156" s="1638"/>
      <c r="B156" s="1638"/>
      <c r="C156" s="1638"/>
      <c r="D156" s="1638"/>
      <c r="E156" s="1638"/>
      <c r="F156" s="1638"/>
      <c r="G156" s="1638"/>
      <c r="H156" s="1638"/>
      <c r="I156" s="1638"/>
    </row>
    <row r="158" spans="1:9">
      <c r="A158" t="s">
        <v>1167</v>
      </c>
    </row>
    <row r="159" spans="1:9" ht="18.75" customHeight="1">
      <c r="A159" s="1638" t="s">
        <v>1297</v>
      </c>
      <c r="B159" s="1638"/>
      <c r="C159" s="1638"/>
      <c r="D159" s="1638"/>
      <c r="E159" s="1638"/>
      <c r="F159" s="1638"/>
      <c r="G159" s="1638"/>
      <c r="H159" s="1638"/>
      <c r="I159" s="1638"/>
    </row>
    <row r="160" spans="1:9">
      <c r="A160" s="1618"/>
      <c r="B160" s="1618"/>
      <c r="C160" s="1618"/>
      <c r="D160" s="1618"/>
      <c r="E160" s="1618"/>
      <c r="F160" s="1618"/>
      <c r="G160" s="1618"/>
      <c r="H160" s="1618"/>
      <c r="I160" s="1618"/>
    </row>
    <row r="161" spans="1:9">
      <c r="A161" t="s">
        <v>1168</v>
      </c>
    </row>
    <row r="162" spans="1:9" ht="18.75" customHeight="1">
      <c r="A162" s="1638" t="s">
        <v>1298</v>
      </c>
      <c r="B162" s="1638"/>
      <c r="C162" s="1638"/>
      <c r="D162" s="1638"/>
      <c r="E162" s="1638"/>
      <c r="F162" s="1638"/>
      <c r="G162" s="1638"/>
      <c r="H162" s="1638"/>
      <c r="I162" s="1638"/>
    </row>
    <row r="163" spans="1:9">
      <c r="A163" s="1638"/>
      <c r="B163" s="1638"/>
      <c r="C163" s="1638"/>
      <c r="D163" s="1638"/>
      <c r="E163" s="1638"/>
      <c r="F163" s="1638"/>
      <c r="G163" s="1638"/>
      <c r="H163" s="1638"/>
      <c r="I163" s="1638"/>
    </row>
    <row r="165" spans="1:9">
      <c r="A165" t="s">
        <v>1169</v>
      </c>
    </row>
    <row r="166" spans="1:9" ht="18.75" customHeight="1">
      <c r="A166" s="1638" t="s">
        <v>1299</v>
      </c>
      <c r="B166" s="1638"/>
      <c r="C166" s="1638"/>
      <c r="D166" s="1638"/>
      <c r="E166" s="1638"/>
      <c r="F166" s="1638"/>
      <c r="G166" s="1638"/>
      <c r="H166" s="1638"/>
      <c r="I166" s="1638"/>
    </row>
    <row r="167" spans="1:9">
      <c r="A167" s="1638"/>
      <c r="B167" s="1638"/>
      <c r="C167" s="1638"/>
      <c r="D167" s="1638"/>
      <c r="E167" s="1638"/>
      <c r="F167" s="1638"/>
      <c r="G167" s="1638"/>
      <c r="H167" s="1638"/>
      <c r="I167" s="1638"/>
    </row>
    <row r="169" spans="1:9">
      <c r="A169" t="s">
        <v>1170</v>
      </c>
    </row>
    <row r="170" spans="1:9">
      <c r="A170" s="1620" t="s">
        <v>1300</v>
      </c>
    </row>
    <row r="171" spans="1:9" ht="18.75" customHeight="1">
      <c r="A171" s="1639" t="s">
        <v>1301</v>
      </c>
      <c r="B171" s="1639"/>
      <c r="C171" s="1639"/>
      <c r="D171" s="1639"/>
      <c r="E171" s="1639"/>
      <c r="F171" s="1639"/>
      <c r="G171" s="1639"/>
      <c r="H171" s="1639"/>
      <c r="I171" s="1639"/>
    </row>
    <row r="172" spans="1:9">
      <c r="A172" s="1639"/>
      <c r="B172" s="1639"/>
      <c r="C172" s="1639"/>
      <c r="D172" s="1639"/>
      <c r="E172" s="1639"/>
      <c r="F172" s="1639"/>
      <c r="G172" s="1639"/>
      <c r="H172" s="1639"/>
      <c r="I172" s="1639"/>
    </row>
    <row r="173" spans="1:9">
      <c r="A173" s="1639"/>
      <c r="B173" s="1639"/>
      <c r="C173" s="1639"/>
      <c r="D173" s="1639"/>
      <c r="E173" s="1639"/>
      <c r="F173" s="1639"/>
      <c r="G173" s="1639"/>
      <c r="H173" s="1639"/>
      <c r="I173" s="1639"/>
    </row>
    <row r="174" spans="1:9">
      <c r="A174" s="1620" t="s">
        <v>1302</v>
      </c>
    </row>
    <row r="175" spans="1:9" ht="18.75" customHeight="1">
      <c r="A175" s="1639" t="s">
        <v>1303</v>
      </c>
      <c r="B175" s="1639"/>
      <c r="C175" s="1639"/>
      <c r="D175" s="1639"/>
      <c r="E175" s="1639"/>
      <c r="F175" s="1639"/>
      <c r="G175" s="1639"/>
      <c r="H175" s="1639"/>
      <c r="I175" s="1639"/>
    </row>
    <row r="176" spans="1:9">
      <c r="A176" s="1639"/>
      <c r="B176" s="1639"/>
      <c r="C176" s="1639"/>
      <c r="D176" s="1639"/>
      <c r="E176" s="1639"/>
      <c r="F176" s="1639"/>
      <c r="G176" s="1639"/>
      <c r="H176" s="1639"/>
      <c r="I176" s="1639"/>
    </row>
    <row r="177" spans="1:9">
      <c r="A177" s="1639"/>
      <c r="B177" s="1639"/>
      <c r="C177" s="1639"/>
      <c r="D177" s="1639"/>
      <c r="E177" s="1639"/>
      <c r="F177" s="1639"/>
      <c r="G177" s="1639"/>
      <c r="H177" s="1639"/>
      <c r="I177" s="1639"/>
    </row>
    <row r="178" spans="1:9">
      <c r="A178" s="1639"/>
      <c r="B178" s="1639"/>
      <c r="C178" s="1639"/>
      <c r="D178" s="1639"/>
      <c r="E178" s="1639"/>
      <c r="F178" s="1639"/>
      <c r="G178" s="1639"/>
      <c r="H178" s="1639"/>
      <c r="I178" s="1639"/>
    </row>
    <row r="179" spans="1:9">
      <c r="A179" s="1639"/>
      <c r="B179" s="1639"/>
      <c r="C179" s="1639"/>
      <c r="D179" s="1639"/>
      <c r="E179" s="1639"/>
      <c r="F179" s="1639"/>
      <c r="G179" s="1639"/>
      <c r="H179" s="1639"/>
      <c r="I179" s="1639"/>
    </row>
    <row r="180" spans="1:9">
      <c r="A180" s="1639"/>
      <c r="B180" s="1639"/>
      <c r="C180" s="1639"/>
      <c r="D180" s="1639"/>
      <c r="E180" s="1639"/>
      <c r="F180" s="1639"/>
      <c r="G180" s="1639"/>
      <c r="H180" s="1639"/>
      <c r="I180" s="1639"/>
    </row>
    <row r="181" spans="1:9">
      <c r="A181" s="1639"/>
      <c r="B181" s="1639"/>
      <c r="C181" s="1639"/>
      <c r="D181" s="1639"/>
      <c r="E181" s="1639"/>
      <c r="F181" s="1639"/>
      <c r="G181" s="1639"/>
      <c r="H181" s="1639"/>
      <c r="I181" s="1639"/>
    </row>
    <row r="183" spans="1:9">
      <c r="A183" t="s">
        <v>1171</v>
      </c>
    </row>
    <row r="184" spans="1:9">
      <c r="A184" s="1620" t="s">
        <v>1308</v>
      </c>
    </row>
    <row r="185" spans="1:9" ht="18.75" customHeight="1">
      <c r="A185" s="1639" t="s">
        <v>1309</v>
      </c>
      <c r="B185" s="1639"/>
      <c r="C185" s="1639"/>
      <c r="D185" s="1639"/>
      <c r="E185" s="1639"/>
      <c r="F185" s="1639"/>
      <c r="G185" s="1639"/>
      <c r="H185" s="1639"/>
      <c r="I185" s="1639"/>
    </row>
    <row r="186" spans="1:9">
      <c r="A186" s="1639"/>
      <c r="B186" s="1639"/>
      <c r="C186" s="1639"/>
      <c r="D186" s="1639"/>
      <c r="E186" s="1639"/>
      <c r="F186" s="1639"/>
      <c r="G186" s="1639"/>
      <c r="H186" s="1639"/>
      <c r="I186" s="1639"/>
    </row>
    <row r="187" spans="1:9" ht="18.75" customHeight="1">
      <c r="A187" s="1638" t="s">
        <v>1310</v>
      </c>
      <c r="B187" s="1638"/>
      <c r="C187" s="1638"/>
      <c r="D187" s="1638"/>
      <c r="E187" s="1638"/>
      <c r="F187" s="1638"/>
      <c r="G187" s="1638"/>
      <c r="H187" s="1638"/>
      <c r="I187" s="1638"/>
    </row>
    <row r="188" spans="1:9">
      <c r="A188" s="1638"/>
      <c r="B188" s="1638"/>
      <c r="C188" s="1638"/>
      <c r="D188" s="1638"/>
      <c r="E188" s="1638"/>
      <c r="F188" s="1638"/>
      <c r="G188" s="1638"/>
      <c r="H188" s="1638"/>
      <c r="I188" s="1638"/>
    </row>
    <row r="190" spans="1:9">
      <c r="A190" t="s">
        <v>1172</v>
      </c>
    </row>
    <row r="191" spans="1:9" ht="18.75" customHeight="1">
      <c r="A191" s="1638" t="s">
        <v>1311</v>
      </c>
      <c r="B191" s="1638"/>
      <c r="C191" s="1638"/>
      <c r="D191" s="1638"/>
      <c r="E191" s="1638"/>
      <c r="F191" s="1638"/>
      <c r="G191" s="1638"/>
      <c r="H191" s="1638"/>
      <c r="I191" s="1638"/>
    </row>
    <row r="192" spans="1:9">
      <c r="A192" s="1638"/>
      <c r="B192" s="1638"/>
      <c r="C192" s="1638"/>
      <c r="D192" s="1638"/>
      <c r="E192" s="1638"/>
      <c r="F192" s="1638"/>
      <c r="G192" s="1638"/>
      <c r="H192" s="1638"/>
      <c r="I192" s="1638"/>
    </row>
    <row r="194" spans="1:9">
      <c r="A194" t="s">
        <v>1173</v>
      </c>
    </row>
    <row r="195" spans="1:9">
      <c r="A195" s="1620" t="s">
        <v>1312</v>
      </c>
    </row>
    <row r="196" spans="1:9" ht="18.75" customHeight="1">
      <c r="A196" s="1639" t="s">
        <v>1313</v>
      </c>
      <c r="B196" s="1639"/>
      <c r="C196" s="1639"/>
      <c r="D196" s="1639"/>
      <c r="E196" s="1639"/>
      <c r="F196" s="1639"/>
      <c r="G196" s="1639"/>
      <c r="H196" s="1639"/>
      <c r="I196" s="1639"/>
    </row>
    <row r="197" spans="1:9">
      <c r="A197" s="1639"/>
      <c r="B197" s="1639"/>
      <c r="C197" s="1639"/>
      <c r="D197" s="1639"/>
      <c r="E197" s="1639"/>
      <c r="F197" s="1639"/>
      <c r="G197" s="1639"/>
      <c r="H197" s="1639"/>
      <c r="I197" s="1639"/>
    </row>
    <row r="198" spans="1:9">
      <c r="A198" s="1639"/>
      <c r="B198" s="1639"/>
      <c r="C198" s="1639"/>
      <c r="D198" s="1639"/>
      <c r="E198" s="1639"/>
      <c r="F198" s="1639"/>
      <c r="G198" s="1639"/>
      <c r="H198" s="1639"/>
      <c r="I198" s="1639"/>
    </row>
    <row r="199" spans="1:9">
      <c r="A199" s="1620" t="s">
        <v>1176</v>
      </c>
    </row>
    <row r="200" spans="1:9" ht="18.75" customHeight="1">
      <c r="A200" s="1639" t="s">
        <v>1314</v>
      </c>
      <c r="B200" s="1639"/>
      <c r="C200" s="1639"/>
      <c r="D200" s="1639"/>
      <c r="E200" s="1639"/>
      <c r="F200" s="1639"/>
      <c r="G200" s="1639"/>
      <c r="H200" s="1639"/>
      <c r="I200" s="1639"/>
    </row>
    <row r="201" spans="1:9">
      <c r="A201" s="1639"/>
      <c r="B201" s="1639"/>
      <c r="C201" s="1639"/>
      <c r="D201" s="1639"/>
      <c r="E201" s="1639"/>
      <c r="F201" s="1639"/>
      <c r="G201" s="1639"/>
      <c r="H201" s="1639"/>
      <c r="I201" s="1639"/>
    </row>
    <row r="202" spans="1:9">
      <c r="A202" s="1639"/>
      <c r="B202" s="1639"/>
      <c r="C202" s="1639"/>
      <c r="D202" s="1639"/>
      <c r="E202" s="1639"/>
      <c r="F202" s="1639"/>
      <c r="G202" s="1639"/>
      <c r="H202" s="1639"/>
      <c r="I202" s="1639"/>
    </row>
    <row r="203" spans="1:9">
      <c r="A203" s="1620" t="s">
        <v>1174</v>
      </c>
    </row>
    <row r="204" spans="1:9" ht="18.75" customHeight="1">
      <c r="A204" s="1639" t="s">
        <v>1315</v>
      </c>
      <c r="B204" s="1639"/>
      <c r="C204" s="1639"/>
      <c r="D204" s="1639"/>
      <c r="E204" s="1639"/>
      <c r="F204" s="1639"/>
      <c r="G204" s="1639"/>
      <c r="H204" s="1639"/>
      <c r="I204" s="1639"/>
    </row>
    <row r="205" spans="1:9">
      <c r="A205" s="1639"/>
      <c r="B205" s="1639"/>
      <c r="C205" s="1639"/>
      <c r="D205" s="1639"/>
      <c r="E205" s="1639"/>
      <c r="F205" s="1639"/>
      <c r="G205" s="1639"/>
      <c r="H205" s="1639"/>
      <c r="I205" s="1639"/>
    </row>
    <row r="206" spans="1:9">
      <c r="A206" s="1639"/>
      <c r="B206" s="1639"/>
      <c r="C206" s="1639"/>
      <c r="D206" s="1639"/>
      <c r="E206" s="1639"/>
      <c r="F206" s="1639"/>
      <c r="G206" s="1639"/>
      <c r="H206" s="1639"/>
      <c r="I206" s="1639"/>
    </row>
    <row r="207" spans="1:9">
      <c r="A207" s="1620" t="s">
        <v>1177</v>
      </c>
    </row>
    <row r="208" spans="1:9" ht="18.75" customHeight="1">
      <c r="A208" s="1639" t="s">
        <v>1316</v>
      </c>
      <c r="B208" s="1639"/>
      <c r="C208" s="1639"/>
      <c r="D208" s="1639"/>
      <c r="E208" s="1639"/>
      <c r="F208" s="1639"/>
      <c r="G208" s="1639"/>
      <c r="H208" s="1639"/>
      <c r="I208" s="1639"/>
    </row>
    <row r="209" spans="1:9">
      <c r="A209" s="1639"/>
      <c r="B209" s="1639"/>
      <c r="C209" s="1639"/>
      <c r="D209" s="1639"/>
      <c r="E209" s="1639"/>
      <c r="F209" s="1639"/>
      <c r="G209" s="1639"/>
      <c r="H209" s="1639"/>
      <c r="I209" s="1639"/>
    </row>
  </sheetData>
  <mergeCells count="40">
    <mergeCell ref="A208:I209"/>
    <mergeCell ref="A143:I143"/>
    <mergeCell ref="A155:I156"/>
    <mergeCell ref="A159:I159"/>
    <mergeCell ref="A162:I163"/>
    <mergeCell ref="A166:I167"/>
    <mergeCell ref="A171:I173"/>
    <mergeCell ref="A175:I181"/>
    <mergeCell ref="A185:I186"/>
    <mergeCell ref="A187:I188"/>
    <mergeCell ref="A191:I192"/>
    <mergeCell ref="A196:I198"/>
    <mergeCell ref="A200:I202"/>
    <mergeCell ref="A204:I206"/>
    <mergeCell ref="A1:I1"/>
    <mergeCell ref="A9:I10"/>
    <mergeCell ref="A13:I15"/>
    <mergeCell ref="A18:I19"/>
    <mergeCell ref="A25:I26"/>
    <mergeCell ref="A135:I136"/>
    <mergeCell ref="A139:I140"/>
    <mergeCell ref="A90:I90"/>
    <mergeCell ref="A101:I102"/>
    <mergeCell ref="A107:I108"/>
    <mergeCell ref="A110:I111"/>
    <mergeCell ref="A122:I122"/>
    <mergeCell ref="A125:I126"/>
    <mergeCell ref="A129:I129"/>
    <mergeCell ref="A29:I31"/>
    <mergeCell ref="A37:I38"/>
    <mergeCell ref="A45:I46"/>
    <mergeCell ref="A52:I54"/>
    <mergeCell ref="A132:I132"/>
    <mergeCell ref="A67:I68"/>
    <mergeCell ref="A71:I73"/>
    <mergeCell ref="A76:I77"/>
    <mergeCell ref="A80:I81"/>
    <mergeCell ref="A84:I85"/>
    <mergeCell ref="A89:I89"/>
    <mergeCell ref="A60:I61"/>
  </mergeCells>
  <phoneticPr fontId="3"/>
  <printOptions horizontalCentered="1"/>
  <pageMargins left="0.59055118110236227" right="0.39370078740157483" top="0.74803149606299213" bottom="0.39370078740157483" header="0.31496062992125984" footer="0.31496062992125984"/>
  <pageSetup paperSize="9" orientation="portrait" horizontalDpi="300" verticalDpi="300" r:id="rId1"/>
  <rowBreaks count="5" manualBreakCount="5">
    <brk id="39" max="8" man="1"/>
    <brk id="77" max="8" man="1"/>
    <brk id="117" max="8" man="1"/>
    <brk id="156" max="8" man="1"/>
    <brk id="192"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2" width="9" style="55"/>
    <col min="253" max="253" width="4.125" style="55" customWidth="1"/>
    <col min="254" max="254" width="5.875" style="55" customWidth="1"/>
    <col min="255" max="255" width="4.5" style="55" customWidth="1"/>
    <col min="256" max="265" width="7.625" style="55" customWidth="1"/>
    <col min="266" max="266" width="7.875" style="55" customWidth="1"/>
    <col min="267" max="267" width="9" style="55"/>
    <col min="268" max="268" width="9.125" style="55" bestFit="1" customWidth="1"/>
    <col min="269" max="269" width="9.25" style="55" bestFit="1" customWidth="1"/>
    <col min="270" max="508" width="9" style="55"/>
    <col min="509" max="509" width="4.125" style="55" customWidth="1"/>
    <col min="510" max="510" width="5.875" style="55" customWidth="1"/>
    <col min="511" max="511" width="4.5" style="55" customWidth="1"/>
    <col min="512" max="521" width="7.625" style="55" customWidth="1"/>
    <col min="522" max="522" width="7.875" style="55" customWidth="1"/>
    <col min="523" max="523" width="9" style="55"/>
    <col min="524" max="524" width="9.125" style="55" bestFit="1" customWidth="1"/>
    <col min="525" max="525" width="9.25" style="55" bestFit="1" customWidth="1"/>
    <col min="526" max="764" width="9" style="55"/>
    <col min="765" max="765" width="4.125" style="55" customWidth="1"/>
    <col min="766" max="766" width="5.875" style="55" customWidth="1"/>
    <col min="767" max="767" width="4.5" style="55" customWidth="1"/>
    <col min="768" max="777" width="7.625" style="55" customWidth="1"/>
    <col min="778" max="778" width="7.875" style="55" customWidth="1"/>
    <col min="779" max="779" width="9" style="55"/>
    <col min="780" max="780" width="9.125" style="55" bestFit="1" customWidth="1"/>
    <col min="781" max="781" width="9.25" style="55" bestFit="1" customWidth="1"/>
    <col min="782" max="1020" width="9" style="55"/>
    <col min="1021" max="1021" width="4.125" style="55" customWidth="1"/>
    <col min="1022" max="1022" width="5.875" style="55" customWidth="1"/>
    <col min="1023" max="1023" width="4.5" style="55" customWidth="1"/>
    <col min="1024" max="1033" width="7.625" style="55" customWidth="1"/>
    <col min="1034" max="1034" width="7.875" style="55" customWidth="1"/>
    <col min="1035" max="1035" width="9" style="55"/>
    <col min="1036" max="1036" width="9.125" style="55" bestFit="1" customWidth="1"/>
    <col min="1037" max="1037" width="9.25" style="55" bestFit="1" customWidth="1"/>
    <col min="1038" max="1276" width="9" style="55"/>
    <col min="1277" max="1277" width="4.125" style="55" customWidth="1"/>
    <col min="1278" max="1278" width="5.875" style="55" customWidth="1"/>
    <col min="1279" max="1279" width="4.5" style="55" customWidth="1"/>
    <col min="1280" max="1289" width="7.625" style="55" customWidth="1"/>
    <col min="1290" max="1290" width="7.875" style="55" customWidth="1"/>
    <col min="1291" max="1291" width="9" style="55"/>
    <col min="1292" max="1292" width="9.125" style="55" bestFit="1" customWidth="1"/>
    <col min="1293" max="1293" width="9.25" style="55" bestFit="1" customWidth="1"/>
    <col min="1294" max="1532" width="9" style="55"/>
    <col min="1533" max="1533" width="4.125" style="55" customWidth="1"/>
    <col min="1534" max="1534" width="5.875" style="55" customWidth="1"/>
    <col min="1535" max="1535" width="4.5" style="55" customWidth="1"/>
    <col min="1536" max="1545" width="7.625" style="55" customWidth="1"/>
    <col min="1546" max="1546" width="7.875" style="55" customWidth="1"/>
    <col min="1547" max="1547" width="9" style="55"/>
    <col min="1548" max="1548" width="9.125" style="55" bestFit="1" customWidth="1"/>
    <col min="1549" max="1549" width="9.25" style="55" bestFit="1" customWidth="1"/>
    <col min="1550" max="1788" width="9" style="55"/>
    <col min="1789" max="1789" width="4.125" style="55" customWidth="1"/>
    <col min="1790" max="1790" width="5.875" style="55" customWidth="1"/>
    <col min="1791" max="1791" width="4.5" style="55" customWidth="1"/>
    <col min="1792" max="1801" width="7.625" style="55" customWidth="1"/>
    <col min="1802" max="1802" width="7.875" style="55" customWidth="1"/>
    <col min="1803" max="1803" width="9" style="55"/>
    <col min="1804" max="1804" width="9.125" style="55" bestFit="1" customWidth="1"/>
    <col min="1805" max="1805" width="9.25" style="55" bestFit="1" customWidth="1"/>
    <col min="1806" max="2044" width="9" style="55"/>
    <col min="2045" max="2045" width="4.125" style="55" customWidth="1"/>
    <col min="2046" max="2046" width="5.875" style="55" customWidth="1"/>
    <col min="2047" max="2047" width="4.5" style="55" customWidth="1"/>
    <col min="2048" max="2057" width="7.625" style="55" customWidth="1"/>
    <col min="2058" max="2058" width="7.875" style="55" customWidth="1"/>
    <col min="2059" max="2059" width="9" style="55"/>
    <col min="2060" max="2060" width="9.125" style="55" bestFit="1" customWidth="1"/>
    <col min="2061" max="2061" width="9.25" style="55" bestFit="1" customWidth="1"/>
    <col min="2062" max="2300" width="9" style="55"/>
    <col min="2301" max="2301" width="4.125" style="55" customWidth="1"/>
    <col min="2302" max="2302" width="5.875" style="55" customWidth="1"/>
    <col min="2303" max="2303" width="4.5" style="55" customWidth="1"/>
    <col min="2304" max="2313" width="7.625" style="55" customWidth="1"/>
    <col min="2314" max="2314" width="7.875" style="55" customWidth="1"/>
    <col min="2315" max="2315" width="9" style="55"/>
    <col min="2316" max="2316" width="9.125" style="55" bestFit="1" customWidth="1"/>
    <col min="2317" max="2317" width="9.25" style="55" bestFit="1" customWidth="1"/>
    <col min="2318" max="2556" width="9" style="55"/>
    <col min="2557" max="2557" width="4.125" style="55" customWidth="1"/>
    <col min="2558" max="2558" width="5.875" style="55" customWidth="1"/>
    <col min="2559" max="2559" width="4.5" style="55" customWidth="1"/>
    <col min="2560" max="2569" width="7.625" style="55" customWidth="1"/>
    <col min="2570" max="2570" width="7.875" style="55" customWidth="1"/>
    <col min="2571" max="2571" width="9" style="55"/>
    <col min="2572" max="2572" width="9.125" style="55" bestFit="1" customWidth="1"/>
    <col min="2573" max="2573" width="9.25" style="55" bestFit="1" customWidth="1"/>
    <col min="2574" max="2812" width="9" style="55"/>
    <col min="2813" max="2813" width="4.125" style="55" customWidth="1"/>
    <col min="2814" max="2814" width="5.875" style="55" customWidth="1"/>
    <col min="2815" max="2815" width="4.5" style="55" customWidth="1"/>
    <col min="2816" max="2825" width="7.625" style="55" customWidth="1"/>
    <col min="2826" max="2826" width="7.875" style="55" customWidth="1"/>
    <col min="2827" max="2827" width="9" style="55"/>
    <col min="2828" max="2828" width="9.125" style="55" bestFit="1" customWidth="1"/>
    <col min="2829" max="2829" width="9.25" style="55" bestFit="1" customWidth="1"/>
    <col min="2830" max="3068" width="9" style="55"/>
    <col min="3069" max="3069" width="4.125" style="55" customWidth="1"/>
    <col min="3070" max="3070" width="5.875" style="55" customWidth="1"/>
    <col min="3071" max="3071" width="4.5" style="55" customWidth="1"/>
    <col min="3072" max="3081" width="7.625" style="55" customWidth="1"/>
    <col min="3082" max="3082" width="7.875" style="55" customWidth="1"/>
    <col min="3083" max="3083" width="9" style="55"/>
    <col min="3084" max="3084" width="9.125" style="55" bestFit="1" customWidth="1"/>
    <col min="3085" max="3085" width="9.25" style="55" bestFit="1" customWidth="1"/>
    <col min="3086" max="3324" width="9" style="55"/>
    <col min="3325" max="3325" width="4.125" style="55" customWidth="1"/>
    <col min="3326" max="3326" width="5.875" style="55" customWidth="1"/>
    <col min="3327" max="3327" width="4.5" style="55" customWidth="1"/>
    <col min="3328" max="3337" width="7.625" style="55" customWidth="1"/>
    <col min="3338" max="3338" width="7.875" style="55" customWidth="1"/>
    <col min="3339" max="3339" width="9" style="55"/>
    <col min="3340" max="3340" width="9.125" style="55" bestFit="1" customWidth="1"/>
    <col min="3341" max="3341" width="9.25" style="55" bestFit="1" customWidth="1"/>
    <col min="3342" max="3580" width="9" style="55"/>
    <col min="3581" max="3581" width="4.125" style="55" customWidth="1"/>
    <col min="3582" max="3582" width="5.875" style="55" customWidth="1"/>
    <col min="3583" max="3583" width="4.5" style="55" customWidth="1"/>
    <col min="3584" max="3593" width="7.625" style="55" customWidth="1"/>
    <col min="3594" max="3594" width="7.875" style="55" customWidth="1"/>
    <col min="3595" max="3595" width="9" style="55"/>
    <col min="3596" max="3596" width="9.125" style="55" bestFit="1" customWidth="1"/>
    <col min="3597" max="3597" width="9.25" style="55" bestFit="1" customWidth="1"/>
    <col min="3598" max="3836" width="9" style="55"/>
    <col min="3837" max="3837" width="4.125" style="55" customWidth="1"/>
    <col min="3838" max="3838" width="5.875" style="55" customWidth="1"/>
    <col min="3839" max="3839" width="4.5" style="55" customWidth="1"/>
    <col min="3840" max="3849" width="7.625" style="55" customWidth="1"/>
    <col min="3850" max="3850" width="7.875" style="55" customWidth="1"/>
    <col min="3851" max="3851" width="9" style="55"/>
    <col min="3852" max="3852" width="9.125" style="55" bestFit="1" customWidth="1"/>
    <col min="3853" max="3853" width="9.25" style="55" bestFit="1" customWidth="1"/>
    <col min="3854" max="4092" width="9" style="55"/>
    <col min="4093" max="4093" width="4.125" style="55" customWidth="1"/>
    <col min="4094" max="4094" width="5.875" style="55" customWidth="1"/>
    <col min="4095" max="4095" width="4.5" style="55" customWidth="1"/>
    <col min="4096" max="4105" width="7.625" style="55" customWidth="1"/>
    <col min="4106" max="4106" width="7.875" style="55" customWidth="1"/>
    <col min="4107" max="4107" width="9" style="55"/>
    <col min="4108" max="4108" width="9.125" style="55" bestFit="1" customWidth="1"/>
    <col min="4109" max="4109" width="9.25" style="55" bestFit="1" customWidth="1"/>
    <col min="4110" max="4348" width="9" style="55"/>
    <col min="4349" max="4349" width="4.125" style="55" customWidth="1"/>
    <col min="4350" max="4350" width="5.875" style="55" customWidth="1"/>
    <col min="4351" max="4351" width="4.5" style="55" customWidth="1"/>
    <col min="4352" max="4361" width="7.625" style="55" customWidth="1"/>
    <col min="4362" max="4362" width="7.875" style="55" customWidth="1"/>
    <col min="4363" max="4363" width="9" style="55"/>
    <col min="4364" max="4364" width="9.125" style="55" bestFit="1" customWidth="1"/>
    <col min="4365" max="4365" width="9.25" style="55" bestFit="1" customWidth="1"/>
    <col min="4366" max="4604" width="9" style="55"/>
    <col min="4605" max="4605" width="4.125" style="55" customWidth="1"/>
    <col min="4606" max="4606" width="5.875" style="55" customWidth="1"/>
    <col min="4607" max="4607" width="4.5" style="55" customWidth="1"/>
    <col min="4608" max="4617" width="7.625" style="55" customWidth="1"/>
    <col min="4618" max="4618" width="7.875" style="55" customWidth="1"/>
    <col min="4619" max="4619" width="9" style="55"/>
    <col min="4620" max="4620" width="9.125" style="55" bestFit="1" customWidth="1"/>
    <col min="4621" max="4621" width="9.25" style="55" bestFit="1" customWidth="1"/>
    <col min="4622" max="4860" width="9" style="55"/>
    <col min="4861" max="4861" width="4.125" style="55" customWidth="1"/>
    <col min="4862" max="4862" width="5.875" style="55" customWidth="1"/>
    <col min="4863" max="4863" width="4.5" style="55" customWidth="1"/>
    <col min="4864" max="4873" width="7.625" style="55" customWidth="1"/>
    <col min="4874" max="4874" width="7.875" style="55" customWidth="1"/>
    <col min="4875" max="4875" width="9" style="55"/>
    <col min="4876" max="4876" width="9.125" style="55" bestFit="1" customWidth="1"/>
    <col min="4877" max="4877" width="9.25" style="55" bestFit="1" customWidth="1"/>
    <col min="4878" max="5116" width="9" style="55"/>
    <col min="5117" max="5117" width="4.125" style="55" customWidth="1"/>
    <col min="5118" max="5118" width="5.875" style="55" customWidth="1"/>
    <col min="5119" max="5119" width="4.5" style="55" customWidth="1"/>
    <col min="5120" max="5129" width="7.625" style="55" customWidth="1"/>
    <col min="5130" max="5130" width="7.875" style="55" customWidth="1"/>
    <col min="5131" max="5131" width="9" style="55"/>
    <col min="5132" max="5132" width="9.125" style="55" bestFit="1" customWidth="1"/>
    <col min="5133" max="5133" width="9.25" style="55" bestFit="1" customWidth="1"/>
    <col min="5134" max="5372" width="9" style="55"/>
    <col min="5373" max="5373" width="4.125" style="55" customWidth="1"/>
    <col min="5374" max="5374" width="5.875" style="55" customWidth="1"/>
    <col min="5375" max="5375" width="4.5" style="55" customWidth="1"/>
    <col min="5376" max="5385" width="7.625" style="55" customWidth="1"/>
    <col min="5386" max="5386" width="7.875" style="55" customWidth="1"/>
    <col min="5387" max="5387" width="9" style="55"/>
    <col min="5388" max="5388" width="9.125" style="55" bestFit="1" customWidth="1"/>
    <col min="5389" max="5389" width="9.25" style="55" bestFit="1" customWidth="1"/>
    <col min="5390" max="5628" width="9" style="55"/>
    <col min="5629" max="5629" width="4.125" style="55" customWidth="1"/>
    <col min="5630" max="5630" width="5.875" style="55" customWidth="1"/>
    <col min="5631" max="5631" width="4.5" style="55" customWidth="1"/>
    <col min="5632" max="5641" width="7.625" style="55" customWidth="1"/>
    <col min="5642" max="5642" width="7.875" style="55" customWidth="1"/>
    <col min="5643" max="5643" width="9" style="55"/>
    <col min="5644" max="5644" width="9.125" style="55" bestFit="1" customWidth="1"/>
    <col min="5645" max="5645" width="9.25" style="55" bestFit="1" customWidth="1"/>
    <col min="5646" max="5884" width="9" style="55"/>
    <col min="5885" max="5885" width="4.125" style="55" customWidth="1"/>
    <col min="5886" max="5886" width="5.875" style="55" customWidth="1"/>
    <col min="5887" max="5887" width="4.5" style="55" customWidth="1"/>
    <col min="5888" max="5897" width="7.625" style="55" customWidth="1"/>
    <col min="5898" max="5898" width="7.875" style="55" customWidth="1"/>
    <col min="5899" max="5899" width="9" style="55"/>
    <col min="5900" max="5900" width="9.125" style="55" bestFit="1" customWidth="1"/>
    <col min="5901" max="5901" width="9.25" style="55" bestFit="1" customWidth="1"/>
    <col min="5902" max="6140" width="9" style="55"/>
    <col min="6141" max="6141" width="4.125" style="55" customWidth="1"/>
    <col min="6142" max="6142" width="5.875" style="55" customWidth="1"/>
    <col min="6143" max="6143" width="4.5" style="55" customWidth="1"/>
    <col min="6144" max="6153" width="7.625" style="55" customWidth="1"/>
    <col min="6154" max="6154" width="7.875" style="55" customWidth="1"/>
    <col min="6155" max="6155" width="9" style="55"/>
    <col min="6156" max="6156" width="9.125" style="55" bestFit="1" customWidth="1"/>
    <col min="6157" max="6157" width="9.25" style="55" bestFit="1" customWidth="1"/>
    <col min="6158" max="6396" width="9" style="55"/>
    <col min="6397" max="6397" width="4.125" style="55" customWidth="1"/>
    <col min="6398" max="6398" width="5.875" style="55" customWidth="1"/>
    <col min="6399" max="6399" width="4.5" style="55" customWidth="1"/>
    <col min="6400" max="6409" width="7.625" style="55" customWidth="1"/>
    <col min="6410" max="6410" width="7.875" style="55" customWidth="1"/>
    <col min="6411" max="6411" width="9" style="55"/>
    <col min="6412" max="6412" width="9.125" style="55" bestFit="1" customWidth="1"/>
    <col min="6413" max="6413" width="9.25" style="55" bestFit="1" customWidth="1"/>
    <col min="6414" max="6652" width="9" style="55"/>
    <col min="6653" max="6653" width="4.125" style="55" customWidth="1"/>
    <col min="6654" max="6654" width="5.875" style="55" customWidth="1"/>
    <col min="6655" max="6655" width="4.5" style="55" customWidth="1"/>
    <col min="6656" max="6665" width="7.625" style="55" customWidth="1"/>
    <col min="6666" max="6666" width="7.875" style="55" customWidth="1"/>
    <col min="6667" max="6667" width="9" style="55"/>
    <col min="6668" max="6668" width="9.125" style="55" bestFit="1" customWidth="1"/>
    <col min="6669" max="6669" width="9.25" style="55" bestFit="1" customWidth="1"/>
    <col min="6670" max="6908" width="9" style="55"/>
    <col min="6909" max="6909" width="4.125" style="55" customWidth="1"/>
    <col min="6910" max="6910" width="5.875" style="55" customWidth="1"/>
    <col min="6911" max="6911" width="4.5" style="55" customWidth="1"/>
    <col min="6912" max="6921" width="7.625" style="55" customWidth="1"/>
    <col min="6922" max="6922" width="7.875" style="55" customWidth="1"/>
    <col min="6923" max="6923" width="9" style="55"/>
    <col min="6924" max="6924" width="9.125" style="55" bestFit="1" customWidth="1"/>
    <col min="6925" max="6925" width="9.25" style="55" bestFit="1" customWidth="1"/>
    <col min="6926" max="7164" width="9" style="55"/>
    <col min="7165" max="7165" width="4.125" style="55" customWidth="1"/>
    <col min="7166" max="7166" width="5.875" style="55" customWidth="1"/>
    <col min="7167" max="7167" width="4.5" style="55" customWidth="1"/>
    <col min="7168" max="7177" width="7.625" style="55" customWidth="1"/>
    <col min="7178" max="7178" width="7.875" style="55" customWidth="1"/>
    <col min="7179" max="7179" width="9" style="55"/>
    <col min="7180" max="7180" width="9.125" style="55" bestFit="1" customWidth="1"/>
    <col min="7181" max="7181" width="9.25" style="55" bestFit="1" customWidth="1"/>
    <col min="7182" max="7420" width="9" style="55"/>
    <col min="7421" max="7421" width="4.125" style="55" customWidth="1"/>
    <col min="7422" max="7422" width="5.875" style="55" customWidth="1"/>
    <col min="7423" max="7423" width="4.5" style="55" customWidth="1"/>
    <col min="7424" max="7433" width="7.625" style="55" customWidth="1"/>
    <col min="7434" max="7434" width="7.875" style="55" customWidth="1"/>
    <col min="7435" max="7435" width="9" style="55"/>
    <col min="7436" max="7436" width="9.125" style="55" bestFit="1" customWidth="1"/>
    <col min="7437" max="7437" width="9.25" style="55" bestFit="1" customWidth="1"/>
    <col min="7438" max="7676" width="9" style="55"/>
    <col min="7677" max="7677" width="4.125" style="55" customWidth="1"/>
    <col min="7678" max="7678" width="5.875" style="55" customWidth="1"/>
    <col min="7679" max="7679" width="4.5" style="55" customWidth="1"/>
    <col min="7680" max="7689" width="7.625" style="55" customWidth="1"/>
    <col min="7690" max="7690" width="7.875" style="55" customWidth="1"/>
    <col min="7691" max="7691" width="9" style="55"/>
    <col min="7692" max="7692" width="9.125" style="55" bestFit="1" customWidth="1"/>
    <col min="7693" max="7693" width="9.25" style="55" bestFit="1" customWidth="1"/>
    <col min="7694" max="7932" width="9" style="55"/>
    <col min="7933" max="7933" width="4.125" style="55" customWidth="1"/>
    <col min="7934" max="7934" width="5.875" style="55" customWidth="1"/>
    <col min="7935" max="7935" width="4.5" style="55" customWidth="1"/>
    <col min="7936" max="7945" width="7.625" style="55" customWidth="1"/>
    <col min="7946" max="7946" width="7.875" style="55" customWidth="1"/>
    <col min="7947" max="7947" width="9" style="55"/>
    <col min="7948" max="7948" width="9.125" style="55" bestFit="1" customWidth="1"/>
    <col min="7949" max="7949" width="9.25" style="55" bestFit="1" customWidth="1"/>
    <col min="7950" max="8188" width="9" style="55"/>
    <col min="8189" max="8189" width="4.125" style="55" customWidth="1"/>
    <col min="8190" max="8190" width="5.875" style="55" customWidth="1"/>
    <col min="8191" max="8191" width="4.5" style="55" customWidth="1"/>
    <col min="8192" max="8201" width="7.625" style="55" customWidth="1"/>
    <col min="8202" max="8202" width="7.875" style="55" customWidth="1"/>
    <col min="8203" max="8203" width="9" style="55"/>
    <col min="8204" max="8204" width="9.125" style="55" bestFit="1" customWidth="1"/>
    <col min="8205" max="8205" width="9.25" style="55" bestFit="1" customWidth="1"/>
    <col min="8206" max="8444" width="9" style="55"/>
    <col min="8445" max="8445" width="4.125" style="55" customWidth="1"/>
    <col min="8446" max="8446" width="5.875" style="55" customWidth="1"/>
    <col min="8447" max="8447" width="4.5" style="55" customWidth="1"/>
    <col min="8448" max="8457" width="7.625" style="55" customWidth="1"/>
    <col min="8458" max="8458" width="7.875" style="55" customWidth="1"/>
    <col min="8459" max="8459" width="9" style="55"/>
    <col min="8460" max="8460" width="9.125" style="55" bestFit="1" customWidth="1"/>
    <col min="8461" max="8461" width="9.25" style="55" bestFit="1" customWidth="1"/>
    <col min="8462" max="8700" width="9" style="55"/>
    <col min="8701" max="8701" width="4.125" style="55" customWidth="1"/>
    <col min="8702" max="8702" width="5.875" style="55" customWidth="1"/>
    <col min="8703" max="8703" width="4.5" style="55" customWidth="1"/>
    <col min="8704" max="8713" width="7.625" style="55" customWidth="1"/>
    <col min="8714" max="8714" width="7.875" style="55" customWidth="1"/>
    <col min="8715" max="8715" width="9" style="55"/>
    <col min="8716" max="8716" width="9.125" style="55" bestFit="1" customWidth="1"/>
    <col min="8717" max="8717" width="9.25" style="55" bestFit="1" customWidth="1"/>
    <col min="8718" max="8956" width="9" style="55"/>
    <col min="8957" max="8957" width="4.125" style="55" customWidth="1"/>
    <col min="8958" max="8958" width="5.875" style="55" customWidth="1"/>
    <col min="8959" max="8959" width="4.5" style="55" customWidth="1"/>
    <col min="8960" max="8969" width="7.625" style="55" customWidth="1"/>
    <col min="8970" max="8970" width="7.875" style="55" customWidth="1"/>
    <col min="8971" max="8971" width="9" style="55"/>
    <col min="8972" max="8972" width="9.125" style="55" bestFit="1" customWidth="1"/>
    <col min="8973" max="8973" width="9.25" style="55" bestFit="1" customWidth="1"/>
    <col min="8974" max="9212" width="9" style="55"/>
    <col min="9213" max="9213" width="4.125" style="55" customWidth="1"/>
    <col min="9214" max="9214" width="5.875" style="55" customWidth="1"/>
    <col min="9215" max="9215" width="4.5" style="55" customWidth="1"/>
    <col min="9216" max="9225" width="7.625" style="55" customWidth="1"/>
    <col min="9226" max="9226" width="7.875" style="55" customWidth="1"/>
    <col min="9227" max="9227" width="9" style="55"/>
    <col min="9228" max="9228" width="9.125" style="55" bestFit="1" customWidth="1"/>
    <col min="9229" max="9229" width="9.25" style="55" bestFit="1" customWidth="1"/>
    <col min="9230" max="9468" width="9" style="55"/>
    <col min="9469" max="9469" width="4.125" style="55" customWidth="1"/>
    <col min="9470" max="9470" width="5.875" style="55" customWidth="1"/>
    <col min="9471" max="9471" width="4.5" style="55" customWidth="1"/>
    <col min="9472" max="9481" width="7.625" style="55" customWidth="1"/>
    <col min="9482" max="9482" width="7.875" style="55" customWidth="1"/>
    <col min="9483" max="9483" width="9" style="55"/>
    <col min="9484" max="9484" width="9.125" style="55" bestFit="1" customWidth="1"/>
    <col min="9485" max="9485" width="9.25" style="55" bestFit="1" customWidth="1"/>
    <col min="9486" max="9724" width="9" style="55"/>
    <col min="9725" max="9725" width="4.125" style="55" customWidth="1"/>
    <col min="9726" max="9726" width="5.875" style="55" customWidth="1"/>
    <col min="9727" max="9727" width="4.5" style="55" customWidth="1"/>
    <col min="9728" max="9737" width="7.625" style="55" customWidth="1"/>
    <col min="9738" max="9738" width="7.875" style="55" customWidth="1"/>
    <col min="9739" max="9739" width="9" style="55"/>
    <col min="9740" max="9740" width="9.125" style="55" bestFit="1" customWidth="1"/>
    <col min="9741" max="9741" width="9.25" style="55" bestFit="1" customWidth="1"/>
    <col min="9742" max="9980" width="9" style="55"/>
    <col min="9981" max="9981" width="4.125" style="55" customWidth="1"/>
    <col min="9982" max="9982" width="5.875" style="55" customWidth="1"/>
    <col min="9983" max="9983" width="4.5" style="55" customWidth="1"/>
    <col min="9984" max="9993" width="7.625" style="55" customWidth="1"/>
    <col min="9994" max="9994" width="7.875" style="55" customWidth="1"/>
    <col min="9995" max="9995" width="9" style="55"/>
    <col min="9996" max="9996" width="9.125" style="55" bestFit="1" customWidth="1"/>
    <col min="9997" max="9997" width="9.25" style="55" bestFit="1" customWidth="1"/>
    <col min="9998" max="10236" width="9" style="55"/>
    <col min="10237" max="10237" width="4.125" style="55" customWidth="1"/>
    <col min="10238" max="10238" width="5.875" style="55" customWidth="1"/>
    <col min="10239" max="10239" width="4.5" style="55" customWidth="1"/>
    <col min="10240" max="10249" width="7.625" style="55" customWidth="1"/>
    <col min="10250" max="10250" width="7.875" style="55" customWidth="1"/>
    <col min="10251" max="10251" width="9" style="55"/>
    <col min="10252" max="10252" width="9.125" style="55" bestFit="1" customWidth="1"/>
    <col min="10253" max="10253" width="9.25" style="55" bestFit="1" customWidth="1"/>
    <col min="10254" max="10492" width="9" style="55"/>
    <col min="10493" max="10493" width="4.125" style="55" customWidth="1"/>
    <col min="10494" max="10494" width="5.875" style="55" customWidth="1"/>
    <col min="10495" max="10495" width="4.5" style="55" customWidth="1"/>
    <col min="10496" max="10505" width="7.625" style="55" customWidth="1"/>
    <col min="10506" max="10506" width="7.875" style="55" customWidth="1"/>
    <col min="10507" max="10507" width="9" style="55"/>
    <col min="10508" max="10508" width="9.125" style="55" bestFit="1" customWidth="1"/>
    <col min="10509" max="10509" width="9.25" style="55" bestFit="1" customWidth="1"/>
    <col min="10510" max="10748" width="9" style="55"/>
    <col min="10749" max="10749" width="4.125" style="55" customWidth="1"/>
    <col min="10750" max="10750" width="5.875" style="55" customWidth="1"/>
    <col min="10751" max="10751" width="4.5" style="55" customWidth="1"/>
    <col min="10752" max="10761" width="7.625" style="55" customWidth="1"/>
    <col min="10762" max="10762" width="7.875" style="55" customWidth="1"/>
    <col min="10763" max="10763" width="9" style="55"/>
    <col min="10764" max="10764" width="9.125" style="55" bestFit="1" customWidth="1"/>
    <col min="10765" max="10765" width="9.25" style="55" bestFit="1" customWidth="1"/>
    <col min="10766" max="11004" width="9" style="55"/>
    <col min="11005" max="11005" width="4.125" style="55" customWidth="1"/>
    <col min="11006" max="11006" width="5.875" style="55" customWidth="1"/>
    <col min="11007" max="11007" width="4.5" style="55" customWidth="1"/>
    <col min="11008" max="11017" width="7.625" style="55" customWidth="1"/>
    <col min="11018" max="11018" width="7.875" style="55" customWidth="1"/>
    <col min="11019" max="11019" width="9" style="55"/>
    <col min="11020" max="11020" width="9.125" style="55" bestFit="1" customWidth="1"/>
    <col min="11021" max="11021" width="9.25" style="55" bestFit="1" customWidth="1"/>
    <col min="11022" max="11260" width="9" style="55"/>
    <col min="11261" max="11261" width="4.125" style="55" customWidth="1"/>
    <col min="11262" max="11262" width="5.875" style="55" customWidth="1"/>
    <col min="11263" max="11263" width="4.5" style="55" customWidth="1"/>
    <col min="11264" max="11273" width="7.625" style="55" customWidth="1"/>
    <col min="11274" max="11274" width="7.875" style="55" customWidth="1"/>
    <col min="11275" max="11275" width="9" style="55"/>
    <col min="11276" max="11276" width="9.125" style="55" bestFit="1" customWidth="1"/>
    <col min="11277" max="11277" width="9.25" style="55" bestFit="1" customWidth="1"/>
    <col min="11278" max="11516" width="9" style="55"/>
    <col min="11517" max="11517" width="4.125" style="55" customWidth="1"/>
    <col min="11518" max="11518" width="5.875" style="55" customWidth="1"/>
    <col min="11519" max="11519" width="4.5" style="55" customWidth="1"/>
    <col min="11520" max="11529" width="7.625" style="55" customWidth="1"/>
    <col min="11530" max="11530" width="7.875" style="55" customWidth="1"/>
    <col min="11531" max="11531" width="9" style="55"/>
    <col min="11532" max="11532" width="9.125" style="55" bestFit="1" customWidth="1"/>
    <col min="11533" max="11533" width="9.25" style="55" bestFit="1" customWidth="1"/>
    <col min="11534" max="11772" width="9" style="55"/>
    <col min="11773" max="11773" width="4.125" style="55" customWidth="1"/>
    <col min="11774" max="11774" width="5.875" style="55" customWidth="1"/>
    <col min="11775" max="11775" width="4.5" style="55" customWidth="1"/>
    <col min="11776" max="11785" width="7.625" style="55" customWidth="1"/>
    <col min="11786" max="11786" width="7.875" style="55" customWidth="1"/>
    <col min="11787" max="11787" width="9" style="55"/>
    <col min="11788" max="11788" width="9.125" style="55" bestFit="1" customWidth="1"/>
    <col min="11789" max="11789" width="9.25" style="55" bestFit="1" customWidth="1"/>
    <col min="11790" max="12028" width="9" style="55"/>
    <col min="12029" max="12029" width="4.125" style="55" customWidth="1"/>
    <col min="12030" max="12030" width="5.875" style="55" customWidth="1"/>
    <col min="12031" max="12031" width="4.5" style="55" customWidth="1"/>
    <col min="12032" max="12041" width="7.625" style="55" customWidth="1"/>
    <col min="12042" max="12042" width="7.875" style="55" customWidth="1"/>
    <col min="12043" max="12043" width="9" style="55"/>
    <col min="12044" max="12044" width="9.125" style="55" bestFit="1" customWidth="1"/>
    <col min="12045" max="12045" width="9.25" style="55" bestFit="1" customWidth="1"/>
    <col min="12046" max="12284" width="9" style="55"/>
    <col min="12285" max="12285" width="4.125" style="55" customWidth="1"/>
    <col min="12286" max="12286" width="5.875" style="55" customWidth="1"/>
    <col min="12287" max="12287" width="4.5" style="55" customWidth="1"/>
    <col min="12288" max="12297" width="7.625" style="55" customWidth="1"/>
    <col min="12298" max="12298" width="7.875" style="55" customWidth="1"/>
    <col min="12299" max="12299" width="9" style="55"/>
    <col min="12300" max="12300" width="9.125" style="55" bestFit="1" customWidth="1"/>
    <col min="12301" max="12301" width="9.25" style="55" bestFit="1" customWidth="1"/>
    <col min="12302" max="12540" width="9" style="55"/>
    <col min="12541" max="12541" width="4.125" style="55" customWidth="1"/>
    <col min="12542" max="12542" width="5.875" style="55" customWidth="1"/>
    <col min="12543" max="12543" width="4.5" style="55" customWidth="1"/>
    <col min="12544" max="12553" width="7.625" style="55" customWidth="1"/>
    <col min="12554" max="12554" width="7.875" style="55" customWidth="1"/>
    <col min="12555" max="12555" width="9" style="55"/>
    <col min="12556" max="12556" width="9.125" style="55" bestFit="1" customWidth="1"/>
    <col min="12557" max="12557" width="9.25" style="55" bestFit="1" customWidth="1"/>
    <col min="12558" max="12796" width="9" style="55"/>
    <col min="12797" max="12797" width="4.125" style="55" customWidth="1"/>
    <col min="12798" max="12798" width="5.875" style="55" customWidth="1"/>
    <col min="12799" max="12799" width="4.5" style="55" customWidth="1"/>
    <col min="12800" max="12809" width="7.625" style="55" customWidth="1"/>
    <col min="12810" max="12810" width="7.875" style="55" customWidth="1"/>
    <col min="12811" max="12811" width="9" style="55"/>
    <col min="12812" max="12812" width="9.125" style="55" bestFit="1" customWidth="1"/>
    <col min="12813" max="12813" width="9.25" style="55" bestFit="1" customWidth="1"/>
    <col min="12814" max="13052" width="9" style="55"/>
    <col min="13053" max="13053" width="4.125" style="55" customWidth="1"/>
    <col min="13054" max="13054" width="5.875" style="55" customWidth="1"/>
    <col min="13055" max="13055" width="4.5" style="55" customWidth="1"/>
    <col min="13056" max="13065" width="7.625" style="55" customWidth="1"/>
    <col min="13066" max="13066" width="7.875" style="55" customWidth="1"/>
    <col min="13067" max="13067" width="9" style="55"/>
    <col min="13068" max="13068" width="9.125" style="55" bestFit="1" customWidth="1"/>
    <col min="13069" max="13069" width="9.25" style="55" bestFit="1" customWidth="1"/>
    <col min="13070" max="13308" width="9" style="55"/>
    <col min="13309" max="13309" width="4.125" style="55" customWidth="1"/>
    <col min="13310" max="13310" width="5.875" style="55" customWidth="1"/>
    <col min="13311" max="13311" width="4.5" style="55" customWidth="1"/>
    <col min="13312" max="13321" width="7.625" style="55" customWidth="1"/>
    <col min="13322" max="13322" width="7.875" style="55" customWidth="1"/>
    <col min="13323" max="13323" width="9" style="55"/>
    <col min="13324" max="13324" width="9.125" style="55" bestFit="1" customWidth="1"/>
    <col min="13325" max="13325" width="9.25" style="55" bestFit="1" customWidth="1"/>
    <col min="13326" max="13564" width="9" style="55"/>
    <col min="13565" max="13565" width="4.125" style="55" customWidth="1"/>
    <col min="13566" max="13566" width="5.875" style="55" customWidth="1"/>
    <col min="13567" max="13567" width="4.5" style="55" customWidth="1"/>
    <col min="13568" max="13577" width="7.625" style="55" customWidth="1"/>
    <col min="13578" max="13578" width="7.875" style="55" customWidth="1"/>
    <col min="13579" max="13579" width="9" style="55"/>
    <col min="13580" max="13580" width="9.125" style="55" bestFit="1" customWidth="1"/>
    <col min="13581" max="13581" width="9.25" style="55" bestFit="1" customWidth="1"/>
    <col min="13582" max="13820" width="9" style="55"/>
    <col min="13821" max="13821" width="4.125" style="55" customWidth="1"/>
    <col min="13822" max="13822" width="5.875" style="55" customWidth="1"/>
    <col min="13823" max="13823" width="4.5" style="55" customWidth="1"/>
    <col min="13824" max="13833" width="7.625" style="55" customWidth="1"/>
    <col min="13834" max="13834" width="7.875" style="55" customWidth="1"/>
    <col min="13835" max="13835" width="9" style="55"/>
    <col min="13836" max="13836" width="9.125" style="55" bestFit="1" customWidth="1"/>
    <col min="13837" max="13837" width="9.25" style="55" bestFit="1" customWidth="1"/>
    <col min="13838" max="14076" width="9" style="55"/>
    <col min="14077" max="14077" width="4.125" style="55" customWidth="1"/>
    <col min="14078" max="14078" width="5.875" style="55" customWidth="1"/>
    <col min="14079" max="14079" width="4.5" style="55" customWidth="1"/>
    <col min="14080" max="14089" width="7.625" style="55" customWidth="1"/>
    <col min="14090" max="14090" width="7.875" style="55" customWidth="1"/>
    <col min="14091" max="14091" width="9" style="55"/>
    <col min="14092" max="14092" width="9.125" style="55" bestFit="1" customWidth="1"/>
    <col min="14093" max="14093" width="9.25" style="55" bestFit="1" customWidth="1"/>
    <col min="14094" max="14332" width="9" style="55"/>
    <col min="14333" max="14333" width="4.125" style="55" customWidth="1"/>
    <col min="14334" max="14334" width="5.875" style="55" customWidth="1"/>
    <col min="14335" max="14335" width="4.5" style="55" customWidth="1"/>
    <col min="14336" max="14345" width="7.625" style="55" customWidth="1"/>
    <col min="14346" max="14346" width="7.875" style="55" customWidth="1"/>
    <col min="14347" max="14347" width="9" style="55"/>
    <col min="14348" max="14348" width="9.125" style="55" bestFit="1" customWidth="1"/>
    <col min="14349" max="14349" width="9.25" style="55" bestFit="1" customWidth="1"/>
    <col min="14350" max="14588" width="9" style="55"/>
    <col min="14589" max="14589" width="4.125" style="55" customWidth="1"/>
    <col min="14590" max="14590" width="5.875" style="55" customWidth="1"/>
    <col min="14591" max="14591" width="4.5" style="55" customWidth="1"/>
    <col min="14592" max="14601" width="7.625" style="55" customWidth="1"/>
    <col min="14602" max="14602" width="7.875" style="55" customWidth="1"/>
    <col min="14603" max="14603" width="9" style="55"/>
    <col min="14604" max="14604" width="9.125" style="55" bestFit="1" customWidth="1"/>
    <col min="14605" max="14605" width="9.25" style="55" bestFit="1" customWidth="1"/>
    <col min="14606" max="14844" width="9" style="55"/>
    <col min="14845" max="14845" width="4.125" style="55" customWidth="1"/>
    <col min="14846" max="14846" width="5.875" style="55" customWidth="1"/>
    <col min="14847" max="14847" width="4.5" style="55" customWidth="1"/>
    <col min="14848" max="14857" width="7.625" style="55" customWidth="1"/>
    <col min="14858" max="14858" width="7.875" style="55" customWidth="1"/>
    <col min="14859" max="14859" width="9" style="55"/>
    <col min="14860" max="14860" width="9.125" style="55" bestFit="1" customWidth="1"/>
    <col min="14861" max="14861" width="9.25" style="55" bestFit="1" customWidth="1"/>
    <col min="14862" max="15100" width="9" style="55"/>
    <col min="15101" max="15101" width="4.125" style="55" customWidth="1"/>
    <col min="15102" max="15102" width="5.875" style="55" customWidth="1"/>
    <col min="15103" max="15103" width="4.5" style="55" customWidth="1"/>
    <col min="15104" max="15113" width="7.625" style="55" customWidth="1"/>
    <col min="15114" max="15114" width="7.875" style="55" customWidth="1"/>
    <col min="15115" max="15115" width="9" style="55"/>
    <col min="15116" max="15116" width="9.125" style="55" bestFit="1" customWidth="1"/>
    <col min="15117" max="15117" width="9.25" style="55" bestFit="1" customWidth="1"/>
    <col min="15118" max="15356" width="9" style="55"/>
    <col min="15357" max="15357" width="4.125" style="55" customWidth="1"/>
    <col min="15358" max="15358" width="5.875" style="55" customWidth="1"/>
    <col min="15359" max="15359" width="4.5" style="55" customWidth="1"/>
    <col min="15360" max="15369" width="7.625" style="55" customWidth="1"/>
    <col min="15370" max="15370" width="7.875" style="55" customWidth="1"/>
    <col min="15371" max="15371" width="9" style="55"/>
    <col min="15372" max="15372" width="9.125" style="55" bestFit="1" customWidth="1"/>
    <col min="15373" max="15373" width="9.25" style="55" bestFit="1" customWidth="1"/>
    <col min="15374" max="15612" width="9" style="55"/>
    <col min="15613" max="15613" width="4.125" style="55" customWidth="1"/>
    <col min="15614" max="15614" width="5.875" style="55" customWidth="1"/>
    <col min="15615" max="15615" width="4.5" style="55" customWidth="1"/>
    <col min="15616" max="15625" width="7.625" style="55" customWidth="1"/>
    <col min="15626" max="15626" width="7.875" style="55" customWidth="1"/>
    <col min="15627" max="15627" width="9" style="55"/>
    <col min="15628" max="15628" width="9.125" style="55" bestFit="1" customWidth="1"/>
    <col min="15629" max="15629" width="9.25" style="55" bestFit="1" customWidth="1"/>
    <col min="15630" max="15868" width="9" style="55"/>
    <col min="15869" max="15869" width="4.125" style="55" customWidth="1"/>
    <col min="15870" max="15870" width="5.875" style="55" customWidth="1"/>
    <col min="15871" max="15871" width="4.5" style="55" customWidth="1"/>
    <col min="15872" max="15881" width="7.625" style="55" customWidth="1"/>
    <col min="15882" max="15882" width="7.875" style="55" customWidth="1"/>
    <col min="15883" max="15883" width="9" style="55"/>
    <col min="15884" max="15884" width="9.125" style="55" bestFit="1" customWidth="1"/>
    <col min="15885" max="15885" width="9.25" style="55" bestFit="1" customWidth="1"/>
    <col min="15886" max="16124" width="9" style="55"/>
    <col min="16125" max="16125" width="4.125" style="55" customWidth="1"/>
    <col min="16126" max="16126" width="5.875" style="55" customWidth="1"/>
    <col min="16127" max="16127" width="4.5" style="55" customWidth="1"/>
    <col min="16128" max="16137" width="7.625" style="55" customWidth="1"/>
    <col min="16138" max="16138" width="7.875" style="55" customWidth="1"/>
    <col min="16139" max="16139" width="9" style="55"/>
    <col min="16140"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31.5" customHeight="1" thickBot="1">
      <c r="A2" s="1" t="s">
        <v>65</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128" t="s">
        <v>10</v>
      </c>
      <c r="F4" s="1689"/>
      <c r="G4" s="1689"/>
      <c r="H4" s="10" t="s">
        <v>11</v>
      </c>
      <c r="I4" s="1689"/>
      <c r="J4" s="1689"/>
      <c r="K4" s="1689"/>
      <c r="L4" s="1689"/>
      <c r="M4" s="1693"/>
    </row>
    <row r="5" spans="1:13" ht="14.25" customHeight="1">
      <c r="A5" s="58"/>
      <c r="B5" s="59"/>
      <c r="C5" s="60"/>
      <c r="D5" s="1686"/>
      <c r="E5" s="130" t="s">
        <v>12</v>
      </c>
      <c r="F5" s="1689"/>
      <c r="G5" s="1689"/>
      <c r="H5" s="10" t="s">
        <v>13</v>
      </c>
      <c r="I5" s="1689"/>
      <c r="J5" s="1689"/>
      <c r="K5" s="1689"/>
      <c r="L5" s="1689"/>
      <c r="M5" s="1693"/>
    </row>
    <row r="6" spans="1:13" ht="14.25" customHeight="1" thickBot="1">
      <c r="A6" s="63" t="s">
        <v>14</v>
      </c>
      <c r="B6" s="64"/>
      <c r="C6" s="65"/>
      <c r="D6" s="1687"/>
      <c r="E6" s="131" t="s">
        <v>15</v>
      </c>
      <c r="F6" s="1690"/>
      <c r="G6" s="1690"/>
      <c r="H6" s="152"/>
      <c r="I6" s="1690"/>
      <c r="J6" s="1690"/>
      <c r="K6" s="1690"/>
      <c r="L6" s="1690"/>
      <c r="M6" s="1694"/>
    </row>
    <row r="7" spans="1:13" ht="17.25" customHeight="1">
      <c r="A7" s="1703" t="s">
        <v>63</v>
      </c>
      <c r="B7" s="1706" t="s">
        <v>17</v>
      </c>
      <c r="C7" s="1707"/>
      <c r="D7" s="67">
        <v>36384</v>
      </c>
      <c r="E7" s="68">
        <v>4.8892988929889292</v>
      </c>
      <c r="F7" s="125">
        <v>17255</v>
      </c>
      <c r="G7" s="125">
        <v>3278</v>
      </c>
      <c r="H7" s="20">
        <v>615</v>
      </c>
      <c r="I7" s="125">
        <v>4337</v>
      </c>
      <c r="J7" s="125">
        <v>1456</v>
      </c>
      <c r="K7" s="125">
        <v>5146</v>
      </c>
      <c r="L7" s="125">
        <v>1777</v>
      </c>
      <c r="M7" s="126">
        <v>3135</v>
      </c>
    </row>
    <row r="8" spans="1:13" ht="17.25" customHeight="1">
      <c r="A8" s="1695"/>
      <c r="B8" s="1708">
        <v>29</v>
      </c>
      <c r="C8" s="1709"/>
      <c r="D8" s="67">
        <v>36870</v>
      </c>
      <c r="E8" s="68">
        <v>1.3357519788918204</v>
      </c>
      <c r="F8" s="69">
        <v>17768</v>
      </c>
      <c r="G8" s="69">
        <v>3277</v>
      </c>
      <c r="H8" s="23">
        <v>616</v>
      </c>
      <c r="I8" s="69">
        <v>4653</v>
      </c>
      <c r="J8" s="69">
        <v>1574</v>
      </c>
      <c r="K8" s="69">
        <v>4374</v>
      </c>
      <c r="L8" s="69">
        <v>1787</v>
      </c>
      <c r="M8" s="70">
        <v>3437</v>
      </c>
    </row>
    <row r="9" spans="1:13" ht="17.25" customHeight="1">
      <c r="A9" s="1695"/>
      <c r="B9" s="1708">
        <v>30</v>
      </c>
      <c r="C9" s="1709"/>
      <c r="D9" s="67">
        <v>36347</v>
      </c>
      <c r="E9" s="68">
        <v>-1.4184974233794412</v>
      </c>
      <c r="F9" s="69">
        <v>17794</v>
      </c>
      <c r="G9" s="69">
        <v>3100</v>
      </c>
      <c r="H9" s="25">
        <v>717</v>
      </c>
      <c r="I9" s="69">
        <v>5240</v>
      </c>
      <c r="J9" s="69">
        <v>1506</v>
      </c>
      <c r="K9" s="69">
        <v>3760</v>
      </c>
      <c r="L9" s="69">
        <v>1687</v>
      </c>
      <c r="M9" s="70">
        <v>3260</v>
      </c>
    </row>
    <row r="10" spans="1:13" ht="17.25" customHeight="1">
      <c r="A10" s="1695"/>
      <c r="B10" s="1708" t="s">
        <v>18</v>
      </c>
      <c r="C10" s="1709"/>
      <c r="D10" s="67">
        <v>36385</v>
      </c>
      <c r="E10" s="68">
        <v>0.10454783063251437</v>
      </c>
      <c r="F10" s="69">
        <v>17649</v>
      </c>
      <c r="G10" s="69">
        <v>3270</v>
      </c>
      <c r="H10" s="25">
        <v>840</v>
      </c>
      <c r="I10" s="69">
        <v>5234</v>
      </c>
      <c r="J10" s="69">
        <v>1671</v>
      </c>
      <c r="K10" s="69">
        <v>3782</v>
      </c>
      <c r="L10" s="69">
        <v>1592</v>
      </c>
      <c r="M10" s="70">
        <v>3187</v>
      </c>
    </row>
    <row r="11" spans="1:13" ht="17.25" customHeight="1">
      <c r="A11" s="1695"/>
      <c r="B11" s="1708">
        <v>2</v>
      </c>
      <c r="C11" s="1709"/>
      <c r="D11" s="71">
        <f t="shared" ref="D11:D22" si="0">SUM(F11:G11,I11:M11)</f>
        <v>30407</v>
      </c>
      <c r="E11" s="72">
        <f>IF(ISERROR((D11-D10)/D10*100),"―",(D11-D10)/D10*100)</f>
        <v>-16.429847464614539</v>
      </c>
      <c r="F11" s="73">
        <f>SUM(F12:F23)</f>
        <v>14164</v>
      </c>
      <c r="G11" s="73">
        <f t="shared" ref="G11:M11" si="1">SUM(G12:G23)</f>
        <v>2718</v>
      </c>
      <c r="H11" s="30">
        <f t="shared" si="1"/>
        <v>628</v>
      </c>
      <c r="I11" s="73">
        <f t="shared" si="1"/>
        <v>4074</v>
      </c>
      <c r="J11" s="73">
        <f t="shared" si="1"/>
        <v>1508</v>
      </c>
      <c r="K11" s="73">
        <f t="shared" si="1"/>
        <v>3681</v>
      </c>
      <c r="L11" s="73">
        <f t="shared" si="1"/>
        <v>1587</v>
      </c>
      <c r="M11" s="74">
        <f t="shared" si="1"/>
        <v>2675</v>
      </c>
    </row>
    <row r="12" spans="1:13" ht="14.25" customHeight="1">
      <c r="A12" s="1695"/>
      <c r="B12" s="59" t="s">
        <v>19</v>
      </c>
      <c r="C12" s="75" t="s">
        <v>20</v>
      </c>
      <c r="D12" s="50">
        <f t="shared" si="0"/>
        <v>2331</v>
      </c>
      <c r="E12" s="47">
        <v>-23.698854337152209</v>
      </c>
      <c r="F12" s="49">
        <v>956</v>
      </c>
      <c r="G12" s="49">
        <v>246</v>
      </c>
      <c r="H12" s="46">
        <v>60</v>
      </c>
      <c r="I12" s="49">
        <v>432</v>
      </c>
      <c r="J12" s="49">
        <v>155</v>
      </c>
      <c r="K12" s="49">
        <v>238</v>
      </c>
      <c r="L12" s="49">
        <v>118</v>
      </c>
      <c r="M12" s="76">
        <v>186</v>
      </c>
    </row>
    <row r="13" spans="1:13" ht="14.25" customHeight="1">
      <c r="A13" s="1695"/>
      <c r="B13" s="59"/>
      <c r="C13" s="75" t="s">
        <v>21</v>
      </c>
      <c r="D13" s="50">
        <f t="shared" si="0"/>
        <v>2224</v>
      </c>
      <c r="E13" s="47">
        <v>-27.698309492847855</v>
      </c>
      <c r="F13" s="49">
        <v>1224</v>
      </c>
      <c r="G13" s="49">
        <v>158</v>
      </c>
      <c r="H13" s="46">
        <v>46</v>
      </c>
      <c r="I13" s="49">
        <v>255</v>
      </c>
      <c r="J13" s="49">
        <v>107</v>
      </c>
      <c r="K13" s="49">
        <v>194</v>
      </c>
      <c r="L13" s="49">
        <v>97</v>
      </c>
      <c r="M13" s="76">
        <v>189</v>
      </c>
    </row>
    <row r="14" spans="1:13" ht="14.25" customHeight="1">
      <c r="A14" s="1695"/>
      <c r="B14" s="59"/>
      <c r="C14" s="75" t="s">
        <v>22</v>
      </c>
      <c r="D14" s="50">
        <f t="shared" si="0"/>
        <v>2519</v>
      </c>
      <c r="E14" s="47">
        <v>-16.312292358803987</v>
      </c>
      <c r="F14" s="49">
        <v>1257</v>
      </c>
      <c r="G14" s="49">
        <v>233</v>
      </c>
      <c r="H14" s="46">
        <v>49</v>
      </c>
      <c r="I14" s="49">
        <v>346</v>
      </c>
      <c r="J14" s="49">
        <v>98</v>
      </c>
      <c r="K14" s="49">
        <v>265</v>
      </c>
      <c r="L14" s="49">
        <v>90</v>
      </c>
      <c r="M14" s="76">
        <v>230</v>
      </c>
    </row>
    <row r="15" spans="1:13" ht="14.25" customHeight="1">
      <c r="A15" s="1695"/>
      <c r="B15" s="59"/>
      <c r="C15" s="75" t="s">
        <v>23</v>
      </c>
      <c r="D15" s="50">
        <f t="shared" si="0"/>
        <v>2383</v>
      </c>
      <c r="E15" s="47">
        <v>-18.945578231292519</v>
      </c>
      <c r="F15" s="49">
        <v>1170</v>
      </c>
      <c r="G15" s="49">
        <v>200</v>
      </c>
      <c r="H15" s="46">
        <v>41</v>
      </c>
      <c r="I15" s="49">
        <v>330</v>
      </c>
      <c r="J15" s="49">
        <v>111</v>
      </c>
      <c r="K15" s="49">
        <v>251</v>
      </c>
      <c r="L15" s="49">
        <v>128</v>
      </c>
      <c r="M15" s="76">
        <v>193</v>
      </c>
    </row>
    <row r="16" spans="1:13" ht="14.25" customHeight="1">
      <c r="A16" s="1695"/>
      <c r="B16" s="59"/>
      <c r="C16" s="75" t="s">
        <v>24</v>
      </c>
      <c r="D16" s="50">
        <f t="shared" si="0"/>
        <v>2390</v>
      </c>
      <c r="E16" s="47">
        <v>-21.510673234811165</v>
      </c>
      <c r="F16" s="49">
        <v>1093</v>
      </c>
      <c r="G16" s="49">
        <v>155</v>
      </c>
      <c r="H16" s="46">
        <v>39</v>
      </c>
      <c r="I16" s="49">
        <v>248</v>
      </c>
      <c r="J16" s="49">
        <v>107</v>
      </c>
      <c r="K16" s="49">
        <v>394</v>
      </c>
      <c r="L16" s="49">
        <v>109</v>
      </c>
      <c r="M16" s="76">
        <v>284</v>
      </c>
    </row>
    <row r="17" spans="1:13" ht="14.25" customHeight="1">
      <c r="A17" s="1695"/>
      <c r="B17" s="59"/>
      <c r="C17" s="75" t="s">
        <v>25</v>
      </c>
      <c r="D17" s="50">
        <f t="shared" si="0"/>
        <v>2645</v>
      </c>
      <c r="E17" s="47">
        <v>-10.882749326145552</v>
      </c>
      <c r="F17" s="49">
        <v>1116</v>
      </c>
      <c r="G17" s="49">
        <v>254</v>
      </c>
      <c r="H17" s="46">
        <v>58</v>
      </c>
      <c r="I17" s="49">
        <v>373</v>
      </c>
      <c r="J17" s="49">
        <v>106</v>
      </c>
      <c r="K17" s="49">
        <v>427</v>
      </c>
      <c r="L17" s="49">
        <v>146</v>
      </c>
      <c r="M17" s="76">
        <v>223</v>
      </c>
    </row>
    <row r="18" spans="1:13" ht="14.25" customHeight="1">
      <c r="A18" s="1695"/>
      <c r="B18" s="59"/>
      <c r="C18" s="75" t="s">
        <v>26</v>
      </c>
      <c r="D18" s="50">
        <f t="shared" si="0"/>
        <v>2839</v>
      </c>
      <c r="E18" s="47">
        <v>-16.08040201005025</v>
      </c>
      <c r="F18" s="49">
        <v>1203</v>
      </c>
      <c r="G18" s="49">
        <v>214</v>
      </c>
      <c r="H18" s="46">
        <v>48</v>
      </c>
      <c r="I18" s="49">
        <v>385</v>
      </c>
      <c r="J18" s="49">
        <v>124</v>
      </c>
      <c r="K18" s="49">
        <v>488</v>
      </c>
      <c r="L18" s="49">
        <v>187</v>
      </c>
      <c r="M18" s="76">
        <v>238</v>
      </c>
    </row>
    <row r="19" spans="1:13" ht="14.25" customHeight="1">
      <c r="A19" s="1695"/>
      <c r="B19" s="59"/>
      <c r="C19" s="75" t="s">
        <v>27</v>
      </c>
      <c r="D19" s="50">
        <f t="shared" si="0"/>
        <v>2645</v>
      </c>
      <c r="E19" s="47">
        <v>-18.288538770466481</v>
      </c>
      <c r="F19" s="49">
        <v>1190</v>
      </c>
      <c r="G19" s="49">
        <v>240</v>
      </c>
      <c r="H19" s="46">
        <v>57</v>
      </c>
      <c r="I19" s="49">
        <v>312</v>
      </c>
      <c r="J19" s="49">
        <v>169</v>
      </c>
      <c r="K19" s="49">
        <v>363</v>
      </c>
      <c r="L19" s="49">
        <v>145</v>
      </c>
      <c r="M19" s="76">
        <v>226</v>
      </c>
    </row>
    <row r="20" spans="1:13" ht="14.25" customHeight="1">
      <c r="A20" s="1695"/>
      <c r="B20" s="59"/>
      <c r="C20" s="75" t="s">
        <v>28</v>
      </c>
      <c r="D20" s="50">
        <f t="shared" si="0"/>
        <v>2325</v>
      </c>
      <c r="E20" s="47">
        <v>-20.431211498973305</v>
      </c>
      <c r="F20" s="49">
        <v>1075</v>
      </c>
      <c r="G20" s="49">
        <v>237</v>
      </c>
      <c r="H20" s="46">
        <v>56</v>
      </c>
      <c r="I20" s="49">
        <v>305</v>
      </c>
      <c r="J20" s="49">
        <v>120</v>
      </c>
      <c r="K20" s="49">
        <v>257</v>
      </c>
      <c r="L20" s="49">
        <v>141</v>
      </c>
      <c r="M20" s="76">
        <v>190</v>
      </c>
    </row>
    <row r="21" spans="1:13" ht="14.25" customHeight="1">
      <c r="A21" s="1695"/>
      <c r="B21" s="59" t="s">
        <v>29</v>
      </c>
      <c r="C21" s="75" t="s">
        <v>30</v>
      </c>
      <c r="D21" s="50">
        <f t="shared" si="0"/>
        <v>2512</v>
      </c>
      <c r="E21" s="47">
        <v>-19.150305761184423</v>
      </c>
      <c r="F21" s="49">
        <v>1129</v>
      </c>
      <c r="G21" s="49">
        <v>244</v>
      </c>
      <c r="H21" s="46">
        <v>50</v>
      </c>
      <c r="I21" s="49">
        <v>344</v>
      </c>
      <c r="J21" s="49">
        <v>128</v>
      </c>
      <c r="K21" s="49">
        <v>300</v>
      </c>
      <c r="L21" s="49">
        <v>134</v>
      </c>
      <c r="M21" s="76">
        <v>233</v>
      </c>
    </row>
    <row r="22" spans="1:13" ht="14.25" customHeight="1">
      <c r="A22" s="1695"/>
      <c r="B22" s="59"/>
      <c r="C22" s="75" t="s">
        <v>31</v>
      </c>
      <c r="D22" s="50">
        <f t="shared" si="0"/>
        <v>2799</v>
      </c>
      <c r="E22" s="47">
        <v>-7.4404761904761907</v>
      </c>
      <c r="F22" s="49">
        <v>1401</v>
      </c>
      <c r="G22" s="49">
        <v>261</v>
      </c>
      <c r="H22" s="46">
        <v>48</v>
      </c>
      <c r="I22" s="49">
        <v>360</v>
      </c>
      <c r="J22" s="49">
        <v>145</v>
      </c>
      <c r="K22" s="49">
        <v>219</v>
      </c>
      <c r="L22" s="49">
        <v>153</v>
      </c>
      <c r="M22" s="76">
        <v>260</v>
      </c>
    </row>
    <row r="23" spans="1:13" ht="14.25" customHeight="1" thickBot="1">
      <c r="A23" s="1696"/>
      <c r="B23" s="64"/>
      <c r="C23" s="77" t="s">
        <v>32</v>
      </c>
      <c r="D23" s="51">
        <f>SUM(F23:G23,I23:M23)</f>
        <v>2795</v>
      </c>
      <c r="E23" s="78">
        <v>6.7608861726508787</v>
      </c>
      <c r="F23" s="52">
        <v>1350</v>
      </c>
      <c r="G23" s="52">
        <v>276</v>
      </c>
      <c r="H23" s="48">
        <v>76</v>
      </c>
      <c r="I23" s="52">
        <v>384</v>
      </c>
      <c r="J23" s="52">
        <v>138</v>
      </c>
      <c r="K23" s="52">
        <v>285</v>
      </c>
      <c r="L23" s="52">
        <v>139</v>
      </c>
      <c r="M23" s="79">
        <v>223</v>
      </c>
    </row>
    <row r="24" spans="1:13" ht="17.25" customHeight="1">
      <c r="A24" s="1703" t="s">
        <v>34</v>
      </c>
      <c r="B24" s="1706" t="s">
        <v>17</v>
      </c>
      <c r="C24" s="1707"/>
      <c r="D24" s="67">
        <v>30857</v>
      </c>
      <c r="E24" s="68">
        <v>7.3174973046290823</v>
      </c>
      <c r="F24" s="125">
        <v>14877</v>
      </c>
      <c r="G24" s="125">
        <v>2903</v>
      </c>
      <c r="H24" s="20">
        <v>514</v>
      </c>
      <c r="I24" s="125">
        <v>3871</v>
      </c>
      <c r="J24" s="125">
        <v>1278</v>
      </c>
      <c r="K24" s="125">
        <v>3808</v>
      </c>
      <c r="L24" s="125">
        <v>1652</v>
      </c>
      <c r="M24" s="126">
        <v>2468</v>
      </c>
    </row>
    <row r="25" spans="1:13" ht="17.25" customHeight="1">
      <c r="A25" s="1695"/>
      <c r="B25" s="1708">
        <v>29</v>
      </c>
      <c r="C25" s="1709"/>
      <c r="D25" s="67">
        <v>30941</v>
      </c>
      <c r="E25" s="68">
        <v>0.27222348251612277</v>
      </c>
      <c r="F25" s="69">
        <v>15156</v>
      </c>
      <c r="G25" s="69">
        <v>2890</v>
      </c>
      <c r="H25" s="23">
        <v>500</v>
      </c>
      <c r="I25" s="69">
        <v>4064</v>
      </c>
      <c r="J25" s="69">
        <v>1403</v>
      </c>
      <c r="K25" s="69">
        <v>3248</v>
      </c>
      <c r="L25" s="69">
        <v>1652</v>
      </c>
      <c r="M25" s="70">
        <v>2528</v>
      </c>
    </row>
    <row r="26" spans="1:13" ht="17.25" customHeight="1">
      <c r="A26" s="1695"/>
      <c r="B26" s="1708">
        <v>30</v>
      </c>
      <c r="C26" s="1709"/>
      <c r="D26" s="67">
        <v>30402</v>
      </c>
      <c r="E26" s="68">
        <v>-1.7420251446301025</v>
      </c>
      <c r="F26" s="69">
        <v>14774</v>
      </c>
      <c r="G26" s="69">
        <v>2793</v>
      </c>
      <c r="H26" s="25">
        <v>601</v>
      </c>
      <c r="I26" s="69">
        <v>4744</v>
      </c>
      <c r="J26" s="69">
        <v>1315</v>
      </c>
      <c r="K26" s="69">
        <v>2776</v>
      </c>
      <c r="L26" s="69">
        <v>1499</v>
      </c>
      <c r="M26" s="70">
        <v>2501</v>
      </c>
    </row>
    <row r="27" spans="1:13" ht="17.25" customHeight="1">
      <c r="A27" s="1695"/>
      <c r="B27" s="1708" t="s">
        <v>18</v>
      </c>
      <c r="C27" s="1709"/>
      <c r="D27" s="67">
        <v>30844</v>
      </c>
      <c r="E27" s="68">
        <v>1.4538517202815604</v>
      </c>
      <c r="F27" s="69">
        <v>15346</v>
      </c>
      <c r="G27" s="69">
        <v>2917</v>
      </c>
      <c r="H27" s="25">
        <v>697</v>
      </c>
      <c r="I27" s="69">
        <v>4428</v>
      </c>
      <c r="J27" s="69">
        <v>1469</v>
      </c>
      <c r="K27" s="69">
        <v>2827</v>
      </c>
      <c r="L27" s="69">
        <v>1457</v>
      </c>
      <c r="M27" s="70">
        <v>2400</v>
      </c>
    </row>
    <row r="28" spans="1:13" ht="17.25" customHeight="1">
      <c r="A28" s="1695"/>
      <c r="B28" s="1708">
        <v>2</v>
      </c>
      <c r="C28" s="1709"/>
      <c r="D28" s="71">
        <f>SUM(F28:G28,I28:M28)</f>
        <v>25492</v>
      </c>
      <c r="E28" s="72">
        <f>IF(ISERROR((D28-D27)/D27*100),"―",(D28-D27)/D27*100)</f>
        <v>-17.351835040850734</v>
      </c>
      <c r="F28" s="73">
        <f>SUM(F29:F40)</f>
        <v>12188</v>
      </c>
      <c r="G28" s="73">
        <f t="shared" ref="G28:M28" si="2">SUM(G29:G40)</f>
        <v>2419</v>
      </c>
      <c r="H28" s="30">
        <f t="shared" si="2"/>
        <v>549</v>
      </c>
      <c r="I28" s="73">
        <f t="shared" si="2"/>
        <v>3543</v>
      </c>
      <c r="J28" s="73">
        <f t="shared" si="2"/>
        <v>1347</v>
      </c>
      <c r="K28" s="73">
        <f t="shared" si="2"/>
        <v>2586</v>
      </c>
      <c r="L28" s="73">
        <f t="shared" si="2"/>
        <v>1330</v>
      </c>
      <c r="M28" s="74">
        <f t="shared" si="2"/>
        <v>2079</v>
      </c>
    </row>
    <row r="29" spans="1:13" ht="14.25" customHeight="1">
      <c r="A29" s="1695"/>
      <c r="B29" s="59" t="s">
        <v>19</v>
      </c>
      <c r="C29" s="75" t="s">
        <v>20</v>
      </c>
      <c r="D29" s="50">
        <f>SUM(F29:G29,I29:M29)</f>
        <v>1932</v>
      </c>
      <c r="E29" s="47">
        <v>-24.20557081208317</v>
      </c>
      <c r="F29" s="49">
        <v>805</v>
      </c>
      <c r="G29" s="49">
        <v>227</v>
      </c>
      <c r="H29" s="46">
        <v>60</v>
      </c>
      <c r="I29" s="49">
        <v>287</v>
      </c>
      <c r="J29" s="49">
        <v>147</v>
      </c>
      <c r="K29" s="49">
        <v>202</v>
      </c>
      <c r="L29" s="49">
        <v>109</v>
      </c>
      <c r="M29" s="76">
        <v>155</v>
      </c>
    </row>
    <row r="30" spans="1:13" ht="14.25" customHeight="1">
      <c r="A30" s="1695"/>
      <c r="B30" s="59"/>
      <c r="C30" s="75" t="s">
        <v>21</v>
      </c>
      <c r="D30" s="50">
        <f>SUM(F30:G30,I30:M30)</f>
        <v>2021</v>
      </c>
      <c r="E30" s="47">
        <v>-22.358816749903955</v>
      </c>
      <c r="F30" s="49">
        <v>1113</v>
      </c>
      <c r="G30" s="49">
        <v>137</v>
      </c>
      <c r="H30" s="46">
        <v>38</v>
      </c>
      <c r="I30" s="49">
        <v>231</v>
      </c>
      <c r="J30" s="49">
        <v>94</v>
      </c>
      <c r="K30" s="49">
        <v>182</v>
      </c>
      <c r="L30" s="49">
        <v>92</v>
      </c>
      <c r="M30" s="76">
        <v>172</v>
      </c>
    </row>
    <row r="31" spans="1:13" ht="14.25" customHeight="1">
      <c r="A31" s="1695"/>
      <c r="B31" s="59"/>
      <c r="C31" s="75" t="s">
        <v>22</v>
      </c>
      <c r="D31" s="50">
        <f t="shared" ref="D31:D39" si="3">SUM(F31:G31,I31:M31)</f>
        <v>2229</v>
      </c>
      <c r="E31" s="47">
        <v>-13.268482490272374</v>
      </c>
      <c r="F31" s="49">
        <v>1108</v>
      </c>
      <c r="G31" s="49">
        <v>204</v>
      </c>
      <c r="H31" s="46">
        <v>45</v>
      </c>
      <c r="I31" s="49">
        <v>325</v>
      </c>
      <c r="J31" s="49">
        <v>92</v>
      </c>
      <c r="K31" s="49">
        <v>239</v>
      </c>
      <c r="L31" s="49">
        <v>78</v>
      </c>
      <c r="M31" s="76">
        <v>183</v>
      </c>
    </row>
    <row r="32" spans="1:13" ht="14.25" customHeight="1">
      <c r="A32" s="1695"/>
      <c r="B32" s="59"/>
      <c r="C32" s="75" t="s">
        <v>23</v>
      </c>
      <c r="D32" s="50">
        <f t="shared" si="3"/>
        <v>1982</v>
      </c>
      <c r="E32" s="47">
        <v>-19.886822958771223</v>
      </c>
      <c r="F32" s="49">
        <v>959</v>
      </c>
      <c r="G32" s="49">
        <v>181</v>
      </c>
      <c r="H32" s="46">
        <v>39</v>
      </c>
      <c r="I32" s="49">
        <v>277</v>
      </c>
      <c r="J32" s="49">
        <v>103</v>
      </c>
      <c r="K32" s="49">
        <v>202</v>
      </c>
      <c r="L32" s="49">
        <v>110</v>
      </c>
      <c r="M32" s="76">
        <v>150</v>
      </c>
    </row>
    <row r="33" spans="1:13" ht="14.25" customHeight="1">
      <c r="A33" s="1695"/>
      <c r="B33" s="59"/>
      <c r="C33" s="75" t="s">
        <v>24</v>
      </c>
      <c r="D33" s="50">
        <f t="shared" si="3"/>
        <v>1928</v>
      </c>
      <c r="E33" s="47">
        <v>-22.632423756019264</v>
      </c>
      <c r="F33" s="49">
        <v>996</v>
      </c>
      <c r="G33" s="49">
        <v>147</v>
      </c>
      <c r="H33" s="46">
        <v>35</v>
      </c>
      <c r="I33" s="49">
        <v>223</v>
      </c>
      <c r="J33" s="49">
        <v>97</v>
      </c>
      <c r="K33" s="49">
        <v>199</v>
      </c>
      <c r="L33" s="49">
        <v>92</v>
      </c>
      <c r="M33" s="76">
        <v>174</v>
      </c>
    </row>
    <row r="34" spans="1:13" ht="14.25" customHeight="1">
      <c r="A34" s="1695"/>
      <c r="B34" s="59"/>
      <c r="C34" s="75" t="s">
        <v>25</v>
      </c>
      <c r="D34" s="50">
        <f t="shared" si="3"/>
        <v>2130</v>
      </c>
      <c r="E34" s="47">
        <v>-15.576694411414982</v>
      </c>
      <c r="F34" s="49">
        <v>957</v>
      </c>
      <c r="G34" s="49">
        <v>232</v>
      </c>
      <c r="H34" s="46">
        <v>55</v>
      </c>
      <c r="I34" s="49">
        <v>344</v>
      </c>
      <c r="J34" s="49">
        <v>86</v>
      </c>
      <c r="K34" s="49">
        <v>254</v>
      </c>
      <c r="L34" s="49">
        <v>104</v>
      </c>
      <c r="M34" s="76">
        <v>153</v>
      </c>
    </row>
    <row r="35" spans="1:13" ht="14.25" customHeight="1">
      <c r="A35" s="1695"/>
      <c r="B35" s="59"/>
      <c r="C35" s="75" t="s">
        <v>26</v>
      </c>
      <c r="D35" s="50">
        <f t="shared" si="3"/>
        <v>2137</v>
      </c>
      <c r="E35" s="47">
        <v>-21.085672082717874</v>
      </c>
      <c r="F35" s="49">
        <v>989</v>
      </c>
      <c r="G35" s="49">
        <v>188</v>
      </c>
      <c r="H35" s="46">
        <v>41</v>
      </c>
      <c r="I35" s="49">
        <v>323</v>
      </c>
      <c r="J35" s="49">
        <v>111</v>
      </c>
      <c r="K35" s="49">
        <v>198</v>
      </c>
      <c r="L35" s="49">
        <v>126</v>
      </c>
      <c r="M35" s="76">
        <v>202</v>
      </c>
    </row>
    <row r="36" spans="1:13" ht="14.25" customHeight="1">
      <c r="A36" s="1695"/>
      <c r="B36" s="59"/>
      <c r="C36" s="75" t="s">
        <v>27</v>
      </c>
      <c r="D36" s="50">
        <f t="shared" si="3"/>
        <v>2086</v>
      </c>
      <c r="E36" s="47">
        <v>-23.365172667156504</v>
      </c>
      <c r="F36" s="49">
        <v>1040</v>
      </c>
      <c r="G36" s="49">
        <v>190</v>
      </c>
      <c r="H36" s="46">
        <v>36</v>
      </c>
      <c r="I36" s="49">
        <v>272</v>
      </c>
      <c r="J36" s="49">
        <v>136</v>
      </c>
      <c r="K36" s="49">
        <v>187</v>
      </c>
      <c r="L36" s="49">
        <v>104</v>
      </c>
      <c r="M36" s="76">
        <v>157</v>
      </c>
    </row>
    <row r="37" spans="1:13" ht="14.25" customHeight="1">
      <c r="A37" s="1695"/>
      <c r="B37" s="59"/>
      <c r="C37" s="75" t="s">
        <v>28</v>
      </c>
      <c r="D37" s="50">
        <f t="shared" si="3"/>
        <v>1991</v>
      </c>
      <c r="E37" s="47">
        <v>-20.104333868378813</v>
      </c>
      <c r="F37" s="49">
        <v>895</v>
      </c>
      <c r="G37" s="49">
        <v>223</v>
      </c>
      <c r="H37" s="46">
        <v>51</v>
      </c>
      <c r="I37" s="49">
        <v>269</v>
      </c>
      <c r="J37" s="49">
        <v>111</v>
      </c>
      <c r="K37" s="49">
        <v>227</v>
      </c>
      <c r="L37" s="49">
        <v>120</v>
      </c>
      <c r="M37" s="76">
        <v>146</v>
      </c>
    </row>
    <row r="38" spans="1:13" ht="14.25" customHeight="1">
      <c r="A38" s="1695"/>
      <c r="B38" s="59" t="s">
        <v>29</v>
      </c>
      <c r="C38" s="75" t="s">
        <v>30</v>
      </c>
      <c r="D38" s="50">
        <f t="shared" si="3"/>
        <v>2098</v>
      </c>
      <c r="E38" s="47">
        <v>-21.157459601653514</v>
      </c>
      <c r="F38" s="49">
        <v>890</v>
      </c>
      <c r="G38" s="49">
        <v>221</v>
      </c>
      <c r="H38" s="46">
        <v>49</v>
      </c>
      <c r="I38" s="49">
        <v>296</v>
      </c>
      <c r="J38" s="49">
        <v>110</v>
      </c>
      <c r="K38" s="49">
        <v>243</v>
      </c>
      <c r="L38" s="49">
        <v>126</v>
      </c>
      <c r="M38" s="76">
        <v>212</v>
      </c>
    </row>
    <row r="39" spans="1:13" ht="14.25" customHeight="1">
      <c r="A39" s="1695"/>
      <c r="B39" s="59"/>
      <c r="C39" s="75" t="s">
        <v>31</v>
      </c>
      <c r="D39" s="50">
        <f t="shared" si="3"/>
        <v>2508</v>
      </c>
      <c r="E39" s="47">
        <v>-9.8166127292340875</v>
      </c>
      <c r="F39" s="49">
        <v>1266</v>
      </c>
      <c r="G39" s="49">
        <v>208</v>
      </c>
      <c r="H39" s="46">
        <v>33</v>
      </c>
      <c r="I39" s="49">
        <v>343</v>
      </c>
      <c r="J39" s="49">
        <v>135</v>
      </c>
      <c r="K39" s="49">
        <v>194</v>
      </c>
      <c r="L39" s="49">
        <v>146</v>
      </c>
      <c r="M39" s="76">
        <v>216</v>
      </c>
    </row>
    <row r="40" spans="1:13" ht="14.25" customHeight="1" thickBot="1">
      <c r="A40" s="1696"/>
      <c r="B40" s="64"/>
      <c r="C40" s="77" t="s">
        <v>32</v>
      </c>
      <c r="D40" s="51">
        <f>SUM(F40:G40,I40:M40)</f>
        <v>2450</v>
      </c>
      <c r="E40" s="78">
        <v>7.9770824151608632</v>
      </c>
      <c r="F40" s="52">
        <v>1170</v>
      </c>
      <c r="G40" s="52">
        <v>261</v>
      </c>
      <c r="H40" s="48">
        <v>67</v>
      </c>
      <c r="I40" s="52">
        <v>353</v>
      </c>
      <c r="J40" s="52">
        <v>125</v>
      </c>
      <c r="K40" s="52">
        <v>259</v>
      </c>
      <c r="L40" s="52">
        <v>123</v>
      </c>
      <c r="M40" s="79">
        <v>159</v>
      </c>
    </row>
    <row r="41" spans="1:13" ht="17.25" customHeight="1"/>
    <row r="42" spans="1:13" ht="17.25" customHeight="1"/>
    <row r="43" spans="1:13" ht="17.25" customHeight="1"/>
    <row r="44" spans="1:13" ht="17.25" customHeight="1"/>
    <row r="45" spans="1:13" ht="17.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view="pageBreakPreview" zoomScaleNormal="75" zoomScaleSheetLayoutView="100" workbookViewId="0">
      <selection sqref="A1:W1"/>
    </sheetView>
  </sheetViews>
  <sheetFormatPr defaultRowHeight="13.5"/>
  <cols>
    <col min="1" max="1" width="3.25" style="163" customWidth="1"/>
    <col min="2" max="2" width="2.625" style="163" customWidth="1"/>
    <col min="3" max="3" width="3.25" style="163" customWidth="1"/>
    <col min="4" max="4" width="24.25" style="163" customWidth="1"/>
    <col min="5" max="5" width="7.75" style="163" customWidth="1"/>
    <col min="6" max="6" width="8.125" style="163" customWidth="1"/>
    <col min="7" max="11" width="8.125" style="298" customWidth="1"/>
    <col min="12" max="20" width="7.625" style="163" customWidth="1"/>
    <col min="21" max="23" width="7.625" style="299" customWidth="1"/>
    <col min="24" max="250" width="9" style="163"/>
    <col min="251" max="251" width="3.25" style="163" customWidth="1"/>
    <col min="252" max="252" width="2.625" style="163" customWidth="1"/>
    <col min="253" max="253" width="3.25" style="163" customWidth="1"/>
    <col min="254" max="254" width="24.25" style="163" customWidth="1"/>
    <col min="255" max="255" width="7.75" style="163" customWidth="1"/>
    <col min="256" max="259" width="0" style="163" hidden="1" customWidth="1"/>
    <col min="260" max="265" width="8.125" style="163" customWidth="1"/>
    <col min="266" max="277" width="7.625" style="163" customWidth="1"/>
    <col min="278" max="506" width="9" style="163"/>
    <col min="507" max="507" width="3.25" style="163" customWidth="1"/>
    <col min="508" max="508" width="2.625" style="163" customWidth="1"/>
    <col min="509" max="509" width="3.25" style="163" customWidth="1"/>
    <col min="510" max="510" width="24.25" style="163" customWidth="1"/>
    <col min="511" max="511" width="7.75" style="163" customWidth="1"/>
    <col min="512" max="515" width="0" style="163" hidden="1" customWidth="1"/>
    <col min="516" max="521" width="8.125" style="163" customWidth="1"/>
    <col min="522" max="533" width="7.625" style="163" customWidth="1"/>
    <col min="534" max="762" width="9" style="163"/>
    <col min="763" max="763" width="3.25" style="163" customWidth="1"/>
    <col min="764" max="764" width="2.625" style="163" customWidth="1"/>
    <col min="765" max="765" width="3.25" style="163" customWidth="1"/>
    <col min="766" max="766" width="24.25" style="163" customWidth="1"/>
    <col min="767" max="767" width="7.75" style="163" customWidth="1"/>
    <col min="768" max="771" width="0" style="163" hidden="1" customWidth="1"/>
    <col min="772" max="777" width="8.125" style="163" customWidth="1"/>
    <col min="778" max="789" width="7.625" style="163" customWidth="1"/>
    <col min="790" max="1018" width="9" style="163"/>
    <col min="1019" max="1019" width="3.25" style="163" customWidth="1"/>
    <col min="1020" max="1020" width="2.625" style="163" customWidth="1"/>
    <col min="1021" max="1021" width="3.25" style="163" customWidth="1"/>
    <col min="1022" max="1022" width="24.25" style="163" customWidth="1"/>
    <col min="1023" max="1023" width="7.75" style="163" customWidth="1"/>
    <col min="1024" max="1027" width="0" style="163" hidden="1" customWidth="1"/>
    <col min="1028" max="1033" width="8.125" style="163" customWidth="1"/>
    <col min="1034" max="1045" width="7.625" style="163" customWidth="1"/>
    <col min="1046" max="1274" width="9" style="163"/>
    <col min="1275" max="1275" width="3.25" style="163" customWidth="1"/>
    <col min="1276" max="1276" width="2.625" style="163" customWidth="1"/>
    <col min="1277" max="1277" width="3.25" style="163" customWidth="1"/>
    <col min="1278" max="1278" width="24.25" style="163" customWidth="1"/>
    <col min="1279" max="1279" width="7.75" style="163" customWidth="1"/>
    <col min="1280" max="1283" width="0" style="163" hidden="1" customWidth="1"/>
    <col min="1284" max="1289" width="8.125" style="163" customWidth="1"/>
    <col min="1290" max="1301" width="7.625" style="163" customWidth="1"/>
    <col min="1302" max="1530" width="9" style="163"/>
    <col min="1531" max="1531" width="3.25" style="163" customWidth="1"/>
    <col min="1532" max="1532" width="2.625" style="163" customWidth="1"/>
    <col min="1533" max="1533" width="3.25" style="163" customWidth="1"/>
    <col min="1534" max="1534" width="24.25" style="163" customWidth="1"/>
    <col min="1535" max="1535" width="7.75" style="163" customWidth="1"/>
    <col min="1536" max="1539" width="0" style="163" hidden="1" customWidth="1"/>
    <col min="1540" max="1545" width="8.125" style="163" customWidth="1"/>
    <col min="1546" max="1557" width="7.625" style="163" customWidth="1"/>
    <col min="1558" max="1786" width="9" style="163"/>
    <col min="1787" max="1787" width="3.25" style="163" customWidth="1"/>
    <col min="1788" max="1788" width="2.625" style="163" customWidth="1"/>
    <col min="1789" max="1789" width="3.25" style="163" customWidth="1"/>
    <col min="1790" max="1790" width="24.25" style="163" customWidth="1"/>
    <col min="1791" max="1791" width="7.75" style="163" customWidth="1"/>
    <col min="1792" max="1795" width="0" style="163" hidden="1" customWidth="1"/>
    <col min="1796" max="1801" width="8.125" style="163" customWidth="1"/>
    <col min="1802" max="1813" width="7.625" style="163" customWidth="1"/>
    <col min="1814" max="2042" width="9" style="163"/>
    <col min="2043" max="2043" width="3.25" style="163" customWidth="1"/>
    <col min="2044" max="2044" width="2.625" style="163" customWidth="1"/>
    <col min="2045" max="2045" width="3.25" style="163" customWidth="1"/>
    <col min="2046" max="2046" width="24.25" style="163" customWidth="1"/>
    <col min="2047" max="2047" width="7.75" style="163" customWidth="1"/>
    <col min="2048" max="2051" width="0" style="163" hidden="1" customWidth="1"/>
    <col min="2052" max="2057" width="8.125" style="163" customWidth="1"/>
    <col min="2058" max="2069" width="7.625" style="163" customWidth="1"/>
    <col min="2070" max="2298" width="9" style="163"/>
    <col min="2299" max="2299" width="3.25" style="163" customWidth="1"/>
    <col min="2300" max="2300" width="2.625" style="163" customWidth="1"/>
    <col min="2301" max="2301" width="3.25" style="163" customWidth="1"/>
    <col min="2302" max="2302" width="24.25" style="163" customWidth="1"/>
    <col min="2303" max="2303" width="7.75" style="163" customWidth="1"/>
    <col min="2304" max="2307" width="0" style="163" hidden="1" customWidth="1"/>
    <col min="2308" max="2313" width="8.125" style="163" customWidth="1"/>
    <col min="2314" max="2325" width="7.625" style="163" customWidth="1"/>
    <col min="2326" max="2554" width="9" style="163"/>
    <col min="2555" max="2555" width="3.25" style="163" customWidth="1"/>
    <col min="2556" max="2556" width="2.625" style="163" customWidth="1"/>
    <col min="2557" max="2557" width="3.25" style="163" customWidth="1"/>
    <col min="2558" max="2558" width="24.25" style="163" customWidth="1"/>
    <col min="2559" max="2559" width="7.75" style="163" customWidth="1"/>
    <col min="2560" max="2563" width="0" style="163" hidden="1" customWidth="1"/>
    <col min="2564" max="2569" width="8.125" style="163" customWidth="1"/>
    <col min="2570" max="2581" width="7.625" style="163" customWidth="1"/>
    <col min="2582" max="2810" width="9" style="163"/>
    <col min="2811" max="2811" width="3.25" style="163" customWidth="1"/>
    <col min="2812" max="2812" width="2.625" style="163" customWidth="1"/>
    <col min="2813" max="2813" width="3.25" style="163" customWidth="1"/>
    <col min="2814" max="2814" width="24.25" style="163" customWidth="1"/>
    <col min="2815" max="2815" width="7.75" style="163" customWidth="1"/>
    <col min="2816" max="2819" width="0" style="163" hidden="1" customWidth="1"/>
    <col min="2820" max="2825" width="8.125" style="163" customWidth="1"/>
    <col min="2826" max="2837" width="7.625" style="163" customWidth="1"/>
    <col min="2838" max="3066" width="9" style="163"/>
    <col min="3067" max="3067" width="3.25" style="163" customWidth="1"/>
    <col min="3068" max="3068" width="2.625" style="163" customWidth="1"/>
    <col min="3069" max="3069" width="3.25" style="163" customWidth="1"/>
    <col min="3070" max="3070" width="24.25" style="163" customWidth="1"/>
    <col min="3071" max="3071" width="7.75" style="163" customWidth="1"/>
    <col min="3072" max="3075" width="0" style="163" hidden="1" customWidth="1"/>
    <col min="3076" max="3081" width="8.125" style="163" customWidth="1"/>
    <col min="3082" max="3093" width="7.625" style="163" customWidth="1"/>
    <col min="3094" max="3322" width="9" style="163"/>
    <col min="3323" max="3323" width="3.25" style="163" customWidth="1"/>
    <col min="3324" max="3324" width="2.625" style="163" customWidth="1"/>
    <col min="3325" max="3325" width="3.25" style="163" customWidth="1"/>
    <col min="3326" max="3326" width="24.25" style="163" customWidth="1"/>
    <col min="3327" max="3327" width="7.75" style="163" customWidth="1"/>
    <col min="3328" max="3331" width="0" style="163" hidden="1" customWidth="1"/>
    <col min="3332" max="3337" width="8.125" style="163" customWidth="1"/>
    <col min="3338" max="3349" width="7.625" style="163" customWidth="1"/>
    <col min="3350" max="3578" width="9" style="163"/>
    <col min="3579" max="3579" width="3.25" style="163" customWidth="1"/>
    <col min="3580" max="3580" width="2.625" style="163" customWidth="1"/>
    <col min="3581" max="3581" width="3.25" style="163" customWidth="1"/>
    <col min="3582" max="3582" width="24.25" style="163" customWidth="1"/>
    <col min="3583" max="3583" width="7.75" style="163" customWidth="1"/>
    <col min="3584" max="3587" width="0" style="163" hidden="1" customWidth="1"/>
    <col min="3588" max="3593" width="8.125" style="163" customWidth="1"/>
    <col min="3594" max="3605" width="7.625" style="163" customWidth="1"/>
    <col min="3606" max="3834" width="9" style="163"/>
    <col min="3835" max="3835" width="3.25" style="163" customWidth="1"/>
    <col min="3836" max="3836" width="2.625" style="163" customWidth="1"/>
    <col min="3837" max="3837" width="3.25" style="163" customWidth="1"/>
    <col min="3838" max="3838" width="24.25" style="163" customWidth="1"/>
    <col min="3839" max="3839" width="7.75" style="163" customWidth="1"/>
    <col min="3840" max="3843" width="0" style="163" hidden="1" customWidth="1"/>
    <col min="3844" max="3849" width="8.125" style="163" customWidth="1"/>
    <col min="3850" max="3861" width="7.625" style="163" customWidth="1"/>
    <col min="3862" max="4090" width="9" style="163"/>
    <col min="4091" max="4091" width="3.25" style="163" customWidth="1"/>
    <col min="4092" max="4092" width="2.625" style="163" customWidth="1"/>
    <col min="4093" max="4093" width="3.25" style="163" customWidth="1"/>
    <col min="4094" max="4094" width="24.25" style="163" customWidth="1"/>
    <col min="4095" max="4095" width="7.75" style="163" customWidth="1"/>
    <col min="4096" max="4099" width="0" style="163" hidden="1" customWidth="1"/>
    <col min="4100" max="4105" width="8.125" style="163" customWidth="1"/>
    <col min="4106" max="4117" width="7.625" style="163" customWidth="1"/>
    <col min="4118" max="4346" width="9" style="163"/>
    <col min="4347" max="4347" width="3.25" style="163" customWidth="1"/>
    <col min="4348" max="4348" width="2.625" style="163" customWidth="1"/>
    <col min="4349" max="4349" width="3.25" style="163" customWidth="1"/>
    <col min="4350" max="4350" width="24.25" style="163" customWidth="1"/>
    <col min="4351" max="4351" width="7.75" style="163" customWidth="1"/>
    <col min="4352" max="4355" width="0" style="163" hidden="1" customWidth="1"/>
    <col min="4356" max="4361" width="8.125" style="163" customWidth="1"/>
    <col min="4362" max="4373" width="7.625" style="163" customWidth="1"/>
    <col min="4374" max="4602" width="9" style="163"/>
    <col min="4603" max="4603" width="3.25" style="163" customWidth="1"/>
    <col min="4604" max="4604" width="2.625" style="163" customWidth="1"/>
    <col min="4605" max="4605" width="3.25" style="163" customWidth="1"/>
    <col min="4606" max="4606" width="24.25" style="163" customWidth="1"/>
    <col min="4607" max="4607" width="7.75" style="163" customWidth="1"/>
    <col min="4608" max="4611" width="0" style="163" hidden="1" customWidth="1"/>
    <col min="4612" max="4617" width="8.125" style="163" customWidth="1"/>
    <col min="4618" max="4629" width="7.625" style="163" customWidth="1"/>
    <col min="4630" max="4858" width="9" style="163"/>
    <col min="4859" max="4859" width="3.25" style="163" customWidth="1"/>
    <col min="4860" max="4860" width="2.625" style="163" customWidth="1"/>
    <col min="4861" max="4861" width="3.25" style="163" customWidth="1"/>
    <col min="4862" max="4862" width="24.25" style="163" customWidth="1"/>
    <col min="4863" max="4863" width="7.75" style="163" customWidth="1"/>
    <col min="4864" max="4867" width="0" style="163" hidden="1" customWidth="1"/>
    <col min="4868" max="4873" width="8.125" style="163" customWidth="1"/>
    <col min="4874" max="4885" width="7.625" style="163" customWidth="1"/>
    <col min="4886" max="5114" width="9" style="163"/>
    <col min="5115" max="5115" width="3.25" style="163" customWidth="1"/>
    <col min="5116" max="5116" width="2.625" style="163" customWidth="1"/>
    <col min="5117" max="5117" width="3.25" style="163" customWidth="1"/>
    <col min="5118" max="5118" width="24.25" style="163" customWidth="1"/>
    <col min="5119" max="5119" width="7.75" style="163" customWidth="1"/>
    <col min="5120" max="5123" width="0" style="163" hidden="1" customWidth="1"/>
    <col min="5124" max="5129" width="8.125" style="163" customWidth="1"/>
    <col min="5130" max="5141" width="7.625" style="163" customWidth="1"/>
    <col min="5142" max="5370" width="9" style="163"/>
    <col min="5371" max="5371" width="3.25" style="163" customWidth="1"/>
    <col min="5372" max="5372" width="2.625" style="163" customWidth="1"/>
    <col min="5373" max="5373" width="3.25" style="163" customWidth="1"/>
    <col min="5374" max="5374" width="24.25" style="163" customWidth="1"/>
    <col min="5375" max="5375" width="7.75" style="163" customWidth="1"/>
    <col min="5376" max="5379" width="0" style="163" hidden="1" customWidth="1"/>
    <col min="5380" max="5385" width="8.125" style="163" customWidth="1"/>
    <col min="5386" max="5397" width="7.625" style="163" customWidth="1"/>
    <col min="5398" max="5626" width="9" style="163"/>
    <col min="5627" max="5627" width="3.25" style="163" customWidth="1"/>
    <col min="5628" max="5628" width="2.625" style="163" customWidth="1"/>
    <col min="5629" max="5629" width="3.25" style="163" customWidth="1"/>
    <col min="5630" max="5630" width="24.25" style="163" customWidth="1"/>
    <col min="5631" max="5631" width="7.75" style="163" customWidth="1"/>
    <col min="5632" max="5635" width="0" style="163" hidden="1" customWidth="1"/>
    <col min="5636" max="5641" width="8.125" style="163" customWidth="1"/>
    <col min="5642" max="5653" width="7.625" style="163" customWidth="1"/>
    <col min="5654" max="5882" width="9" style="163"/>
    <col min="5883" max="5883" width="3.25" style="163" customWidth="1"/>
    <col min="5884" max="5884" width="2.625" style="163" customWidth="1"/>
    <col min="5885" max="5885" width="3.25" style="163" customWidth="1"/>
    <col min="5886" max="5886" width="24.25" style="163" customWidth="1"/>
    <col min="5887" max="5887" width="7.75" style="163" customWidth="1"/>
    <col min="5888" max="5891" width="0" style="163" hidden="1" customWidth="1"/>
    <col min="5892" max="5897" width="8.125" style="163" customWidth="1"/>
    <col min="5898" max="5909" width="7.625" style="163" customWidth="1"/>
    <col min="5910" max="6138" width="9" style="163"/>
    <col min="6139" max="6139" width="3.25" style="163" customWidth="1"/>
    <col min="6140" max="6140" width="2.625" style="163" customWidth="1"/>
    <col min="6141" max="6141" width="3.25" style="163" customWidth="1"/>
    <col min="6142" max="6142" width="24.25" style="163" customWidth="1"/>
    <col min="6143" max="6143" width="7.75" style="163" customWidth="1"/>
    <col min="6144" max="6147" width="0" style="163" hidden="1" customWidth="1"/>
    <col min="6148" max="6153" width="8.125" style="163" customWidth="1"/>
    <col min="6154" max="6165" width="7.625" style="163" customWidth="1"/>
    <col min="6166" max="6394" width="9" style="163"/>
    <col min="6395" max="6395" width="3.25" style="163" customWidth="1"/>
    <col min="6396" max="6396" width="2.625" style="163" customWidth="1"/>
    <col min="6397" max="6397" width="3.25" style="163" customWidth="1"/>
    <col min="6398" max="6398" width="24.25" style="163" customWidth="1"/>
    <col min="6399" max="6399" width="7.75" style="163" customWidth="1"/>
    <col min="6400" max="6403" width="0" style="163" hidden="1" customWidth="1"/>
    <col min="6404" max="6409" width="8.125" style="163" customWidth="1"/>
    <col min="6410" max="6421" width="7.625" style="163" customWidth="1"/>
    <col min="6422" max="6650" width="9" style="163"/>
    <col min="6651" max="6651" width="3.25" style="163" customWidth="1"/>
    <col min="6652" max="6652" width="2.625" style="163" customWidth="1"/>
    <col min="6653" max="6653" width="3.25" style="163" customWidth="1"/>
    <col min="6654" max="6654" width="24.25" style="163" customWidth="1"/>
    <col min="6655" max="6655" width="7.75" style="163" customWidth="1"/>
    <col min="6656" max="6659" width="0" style="163" hidden="1" customWidth="1"/>
    <col min="6660" max="6665" width="8.125" style="163" customWidth="1"/>
    <col min="6666" max="6677" width="7.625" style="163" customWidth="1"/>
    <col min="6678" max="6906" width="9" style="163"/>
    <col min="6907" max="6907" width="3.25" style="163" customWidth="1"/>
    <col min="6908" max="6908" width="2.625" style="163" customWidth="1"/>
    <col min="6909" max="6909" width="3.25" style="163" customWidth="1"/>
    <col min="6910" max="6910" width="24.25" style="163" customWidth="1"/>
    <col min="6911" max="6911" width="7.75" style="163" customWidth="1"/>
    <col min="6912" max="6915" width="0" style="163" hidden="1" customWidth="1"/>
    <col min="6916" max="6921" width="8.125" style="163" customWidth="1"/>
    <col min="6922" max="6933" width="7.625" style="163" customWidth="1"/>
    <col min="6934" max="7162" width="9" style="163"/>
    <col min="7163" max="7163" width="3.25" style="163" customWidth="1"/>
    <col min="7164" max="7164" width="2.625" style="163" customWidth="1"/>
    <col min="7165" max="7165" width="3.25" style="163" customWidth="1"/>
    <col min="7166" max="7166" width="24.25" style="163" customWidth="1"/>
    <col min="7167" max="7167" width="7.75" style="163" customWidth="1"/>
    <col min="7168" max="7171" width="0" style="163" hidden="1" customWidth="1"/>
    <col min="7172" max="7177" width="8.125" style="163" customWidth="1"/>
    <col min="7178" max="7189" width="7.625" style="163" customWidth="1"/>
    <col min="7190" max="7418" width="9" style="163"/>
    <col min="7419" max="7419" width="3.25" style="163" customWidth="1"/>
    <col min="7420" max="7420" width="2.625" style="163" customWidth="1"/>
    <col min="7421" max="7421" width="3.25" style="163" customWidth="1"/>
    <col min="7422" max="7422" width="24.25" style="163" customWidth="1"/>
    <col min="7423" max="7423" width="7.75" style="163" customWidth="1"/>
    <col min="7424" max="7427" width="0" style="163" hidden="1" customWidth="1"/>
    <col min="7428" max="7433" width="8.125" style="163" customWidth="1"/>
    <col min="7434" max="7445" width="7.625" style="163" customWidth="1"/>
    <col min="7446" max="7674" width="9" style="163"/>
    <col min="7675" max="7675" width="3.25" style="163" customWidth="1"/>
    <col min="7676" max="7676" width="2.625" style="163" customWidth="1"/>
    <col min="7677" max="7677" width="3.25" style="163" customWidth="1"/>
    <col min="7678" max="7678" width="24.25" style="163" customWidth="1"/>
    <col min="7679" max="7679" width="7.75" style="163" customWidth="1"/>
    <col min="7680" max="7683" width="0" style="163" hidden="1" customWidth="1"/>
    <col min="7684" max="7689" width="8.125" style="163" customWidth="1"/>
    <col min="7690" max="7701" width="7.625" style="163" customWidth="1"/>
    <col min="7702" max="7930" width="9" style="163"/>
    <col min="7931" max="7931" width="3.25" style="163" customWidth="1"/>
    <col min="7932" max="7932" width="2.625" style="163" customWidth="1"/>
    <col min="7933" max="7933" width="3.25" style="163" customWidth="1"/>
    <col min="7934" max="7934" width="24.25" style="163" customWidth="1"/>
    <col min="7935" max="7935" width="7.75" style="163" customWidth="1"/>
    <col min="7936" max="7939" width="0" style="163" hidden="1" customWidth="1"/>
    <col min="7940" max="7945" width="8.125" style="163" customWidth="1"/>
    <col min="7946" max="7957" width="7.625" style="163" customWidth="1"/>
    <col min="7958" max="8186" width="9" style="163"/>
    <col min="8187" max="8187" width="3.25" style="163" customWidth="1"/>
    <col min="8188" max="8188" width="2.625" style="163" customWidth="1"/>
    <col min="8189" max="8189" width="3.25" style="163" customWidth="1"/>
    <col min="8190" max="8190" width="24.25" style="163" customWidth="1"/>
    <col min="8191" max="8191" width="7.75" style="163" customWidth="1"/>
    <col min="8192" max="8195" width="0" style="163" hidden="1" customWidth="1"/>
    <col min="8196" max="8201" width="8.125" style="163" customWidth="1"/>
    <col min="8202" max="8213" width="7.625" style="163" customWidth="1"/>
    <col min="8214" max="8442" width="9" style="163"/>
    <col min="8443" max="8443" width="3.25" style="163" customWidth="1"/>
    <col min="8444" max="8444" width="2.625" style="163" customWidth="1"/>
    <col min="8445" max="8445" width="3.25" style="163" customWidth="1"/>
    <col min="8446" max="8446" width="24.25" style="163" customWidth="1"/>
    <col min="8447" max="8447" width="7.75" style="163" customWidth="1"/>
    <col min="8448" max="8451" width="0" style="163" hidden="1" customWidth="1"/>
    <col min="8452" max="8457" width="8.125" style="163" customWidth="1"/>
    <col min="8458" max="8469" width="7.625" style="163" customWidth="1"/>
    <col min="8470" max="8698" width="9" style="163"/>
    <col min="8699" max="8699" width="3.25" style="163" customWidth="1"/>
    <col min="8700" max="8700" width="2.625" style="163" customWidth="1"/>
    <col min="8701" max="8701" width="3.25" style="163" customWidth="1"/>
    <col min="8702" max="8702" width="24.25" style="163" customWidth="1"/>
    <col min="8703" max="8703" width="7.75" style="163" customWidth="1"/>
    <col min="8704" max="8707" width="0" style="163" hidden="1" customWidth="1"/>
    <col min="8708" max="8713" width="8.125" style="163" customWidth="1"/>
    <col min="8714" max="8725" width="7.625" style="163" customWidth="1"/>
    <col min="8726" max="8954" width="9" style="163"/>
    <col min="8955" max="8955" width="3.25" style="163" customWidth="1"/>
    <col min="8956" max="8956" width="2.625" style="163" customWidth="1"/>
    <col min="8957" max="8957" width="3.25" style="163" customWidth="1"/>
    <col min="8958" max="8958" width="24.25" style="163" customWidth="1"/>
    <col min="8959" max="8959" width="7.75" style="163" customWidth="1"/>
    <col min="8960" max="8963" width="0" style="163" hidden="1" customWidth="1"/>
    <col min="8964" max="8969" width="8.125" style="163" customWidth="1"/>
    <col min="8970" max="8981" width="7.625" style="163" customWidth="1"/>
    <col min="8982" max="9210" width="9" style="163"/>
    <col min="9211" max="9211" width="3.25" style="163" customWidth="1"/>
    <col min="9212" max="9212" width="2.625" style="163" customWidth="1"/>
    <col min="9213" max="9213" width="3.25" style="163" customWidth="1"/>
    <col min="9214" max="9214" width="24.25" style="163" customWidth="1"/>
    <col min="9215" max="9215" width="7.75" style="163" customWidth="1"/>
    <col min="9216" max="9219" width="0" style="163" hidden="1" customWidth="1"/>
    <col min="9220" max="9225" width="8.125" style="163" customWidth="1"/>
    <col min="9226" max="9237" width="7.625" style="163" customWidth="1"/>
    <col min="9238" max="9466" width="9" style="163"/>
    <col min="9467" max="9467" width="3.25" style="163" customWidth="1"/>
    <col min="9468" max="9468" width="2.625" style="163" customWidth="1"/>
    <col min="9469" max="9469" width="3.25" style="163" customWidth="1"/>
    <col min="9470" max="9470" width="24.25" style="163" customWidth="1"/>
    <col min="9471" max="9471" width="7.75" style="163" customWidth="1"/>
    <col min="9472" max="9475" width="0" style="163" hidden="1" customWidth="1"/>
    <col min="9476" max="9481" width="8.125" style="163" customWidth="1"/>
    <col min="9482" max="9493" width="7.625" style="163" customWidth="1"/>
    <col min="9494" max="9722" width="9" style="163"/>
    <col min="9723" max="9723" width="3.25" style="163" customWidth="1"/>
    <col min="9724" max="9724" width="2.625" style="163" customWidth="1"/>
    <col min="9725" max="9725" width="3.25" style="163" customWidth="1"/>
    <col min="9726" max="9726" width="24.25" style="163" customWidth="1"/>
    <col min="9727" max="9727" width="7.75" style="163" customWidth="1"/>
    <col min="9728" max="9731" width="0" style="163" hidden="1" customWidth="1"/>
    <col min="9732" max="9737" width="8.125" style="163" customWidth="1"/>
    <col min="9738" max="9749" width="7.625" style="163" customWidth="1"/>
    <col min="9750" max="9978" width="9" style="163"/>
    <col min="9979" max="9979" width="3.25" style="163" customWidth="1"/>
    <col min="9980" max="9980" width="2.625" style="163" customWidth="1"/>
    <col min="9981" max="9981" width="3.25" style="163" customWidth="1"/>
    <col min="9982" max="9982" width="24.25" style="163" customWidth="1"/>
    <col min="9983" max="9983" width="7.75" style="163" customWidth="1"/>
    <col min="9984" max="9987" width="0" style="163" hidden="1" customWidth="1"/>
    <col min="9988" max="9993" width="8.125" style="163" customWidth="1"/>
    <col min="9994" max="10005" width="7.625" style="163" customWidth="1"/>
    <col min="10006" max="10234" width="9" style="163"/>
    <col min="10235" max="10235" width="3.25" style="163" customWidth="1"/>
    <col min="10236" max="10236" width="2.625" style="163" customWidth="1"/>
    <col min="10237" max="10237" width="3.25" style="163" customWidth="1"/>
    <col min="10238" max="10238" width="24.25" style="163" customWidth="1"/>
    <col min="10239" max="10239" width="7.75" style="163" customWidth="1"/>
    <col min="10240" max="10243" width="0" style="163" hidden="1" customWidth="1"/>
    <col min="10244" max="10249" width="8.125" style="163" customWidth="1"/>
    <col min="10250" max="10261" width="7.625" style="163" customWidth="1"/>
    <col min="10262" max="10490" width="9" style="163"/>
    <col min="10491" max="10491" width="3.25" style="163" customWidth="1"/>
    <col min="10492" max="10492" width="2.625" style="163" customWidth="1"/>
    <col min="10493" max="10493" width="3.25" style="163" customWidth="1"/>
    <col min="10494" max="10494" width="24.25" style="163" customWidth="1"/>
    <col min="10495" max="10495" width="7.75" style="163" customWidth="1"/>
    <col min="10496" max="10499" width="0" style="163" hidden="1" customWidth="1"/>
    <col min="10500" max="10505" width="8.125" style="163" customWidth="1"/>
    <col min="10506" max="10517" width="7.625" style="163" customWidth="1"/>
    <col min="10518" max="10746" width="9" style="163"/>
    <col min="10747" max="10747" width="3.25" style="163" customWidth="1"/>
    <col min="10748" max="10748" width="2.625" style="163" customWidth="1"/>
    <col min="10749" max="10749" width="3.25" style="163" customWidth="1"/>
    <col min="10750" max="10750" width="24.25" style="163" customWidth="1"/>
    <col min="10751" max="10751" width="7.75" style="163" customWidth="1"/>
    <col min="10752" max="10755" width="0" style="163" hidden="1" customWidth="1"/>
    <col min="10756" max="10761" width="8.125" style="163" customWidth="1"/>
    <col min="10762" max="10773" width="7.625" style="163" customWidth="1"/>
    <col min="10774" max="11002" width="9" style="163"/>
    <col min="11003" max="11003" width="3.25" style="163" customWidth="1"/>
    <col min="11004" max="11004" width="2.625" style="163" customWidth="1"/>
    <col min="11005" max="11005" width="3.25" style="163" customWidth="1"/>
    <col min="11006" max="11006" width="24.25" style="163" customWidth="1"/>
    <col min="11007" max="11007" width="7.75" style="163" customWidth="1"/>
    <col min="11008" max="11011" width="0" style="163" hidden="1" customWidth="1"/>
    <col min="11012" max="11017" width="8.125" style="163" customWidth="1"/>
    <col min="11018" max="11029" width="7.625" style="163" customWidth="1"/>
    <col min="11030" max="11258" width="9" style="163"/>
    <col min="11259" max="11259" width="3.25" style="163" customWidth="1"/>
    <col min="11260" max="11260" width="2.625" style="163" customWidth="1"/>
    <col min="11261" max="11261" width="3.25" style="163" customWidth="1"/>
    <col min="11262" max="11262" width="24.25" style="163" customWidth="1"/>
    <col min="11263" max="11263" width="7.75" style="163" customWidth="1"/>
    <col min="11264" max="11267" width="0" style="163" hidden="1" customWidth="1"/>
    <col min="11268" max="11273" width="8.125" style="163" customWidth="1"/>
    <col min="11274" max="11285" width="7.625" style="163" customWidth="1"/>
    <col min="11286" max="11514" width="9" style="163"/>
    <col min="11515" max="11515" width="3.25" style="163" customWidth="1"/>
    <col min="11516" max="11516" width="2.625" style="163" customWidth="1"/>
    <col min="11517" max="11517" width="3.25" style="163" customWidth="1"/>
    <col min="11518" max="11518" width="24.25" style="163" customWidth="1"/>
    <col min="11519" max="11519" width="7.75" style="163" customWidth="1"/>
    <col min="11520" max="11523" width="0" style="163" hidden="1" customWidth="1"/>
    <col min="11524" max="11529" width="8.125" style="163" customWidth="1"/>
    <col min="11530" max="11541" width="7.625" style="163" customWidth="1"/>
    <col min="11542" max="11770" width="9" style="163"/>
    <col min="11771" max="11771" width="3.25" style="163" customWidth="1"/>
    <col min="11772" max="11772" width="2.625" style="163" customWidth="1"/>
    <col min="11773" max="11773" width="3.25" style="163" customWidth="1"/>
    <col min="11774" max="11774" width="24.25" style="163" customWidth="1"/>
    <col min="11775" max="11775" width="7.75" style="163" customWidth="1"/>
    <col min="11776" max="11779" width="0" style="163" hidden="1" customWidth="1"/>
    <col min="11780" max="11785" width="8.125" style="163" customWidth="1"/>
    <col min="11786" max="11797" width="7.625" style="163" customWidth="1"/>
    <col min="11798" max="12026" width="9" style="163"/>
    <col min="12027" max="12027" width="3.25" style="163" customWidth="1"/>
    <col min="12028" max="12028" width="2.625" style="163" customWidth="1"/>
    <col min="12029" max="12029" width="3.25" style="163" customWidth="1"/>
    <col min="12030" max="12030" width="24.25" style="163" customWidth="1"/>
    <col min="12031" max="12031" width="7.75" style="163" customWidth="1"/>
    <col min="12032" max="12035" width="0" style="163" hidden="1" customWidth="1"/>
    <col min="12036" max="12041" width="8.125" style="163" customWidth="1"/>
    <col min="12042" max="12053" width="7.625" style="163" customWidth="1"/>
    <col min="12054" max="12282" width="9" style="163"/>
    <col min="12283" max="12283" width="3.25" style="163" customWidth="1"/>
    <col min="12284" max="12284" width="2.625" style="163" customWidth="1"/>
    <col min="12285" max="12285" width="3.25" style="163" customWidth="1"/>
    <col min="12286" max="12286" width="24.25" style="163" customWidth="1"/>
    <col min="12287" max="12287" width="7.75" style="163" customWidth="1"/>
    <col min="12288" max="12291" width="0" style="163" hidden="1" customWidth="1"/>
    <col min="12292" max="12297" width="8.125" style="163" customWidth="1"/>
    <col min="12298" max="12309" width="7.625" style="163" customWidth="1"/>
    <col min="12310" max="12538" width="9" style="163"/>
    <col min="12539" max="12539" width="3.25" style="163" customWidth="1"/>
    <col min="12540" max="12540" width="2.625" style="163" customWidth="1"/>
    <col min="12541" max="12541" width="3.25" style="163" customWidth="1"/>
    <col min="12542" max="12542" width="24.25" style="163" customWidth="1"/>
    <col min="12543" max="12543" width="7.75" style="163" customWidth="1"/>
    <col min="12544" max="12547" width="0" style="163" hidden="1" customWidth="1"/>
    <col min="12548" max="12553" width="8.125" style="163" customWidth="1"/>
    <col min="12554" max="12565" width="7.625" style="163" customWidth="1"/>
    <col min="12566" max="12794" width="9" style="163"/>
    <col min="12795" max="12795" width="3.25" style="163" customWidth="1"/>
    <col min="12796" max="12796" width="2.625" style="163" customWidth="1"/>
    <col min="12797" max="12797" width="3.25" style="163" customWidth="1"/>
    <col min="12798" max="12798" width="24.25" style="163" customWidth="1"/>
    <col min="12799" max="12799" width="7.75" style="163" customWidth="1"/>
    <col min="12800" max="12803" width="0" style="163" hidden="1" customWidth="1"/>
    <col min="12804" max="12809" width="8.125" style="163" customWidth="1"/>
    <col min="12810" max="12821" width="7.625" style="163" customWidth="1"/>
    <col min="12822" max="13050" width="9" style="163"/>
    <col min="13051" max="13051" width="3.25" style="163" customWidth="1"/>
    <col min="13052" max="13052" width="2.625" style="163" customWidth="1"/>
    <col min="13053" max="13053" width="3.25" style="163" customWidth="1"/>
    <col min="13054" max="13054" width="24.25" style="163" customWidth="1"/>
    <col min="13055" max="13055" width="7.75" style="163" customWidth="1"/>
    <col min="13056" max="13059" width="0" style="163" hidden="1" customWidth="1"/>
    <col min="13060" max="13065" width="8.125" style="163" customWidth="1"/>
    <col min="13066" max="13077" width="7.625" style="163" customWidth="1"/>
    <col min="13078" max="13306" width="9" style="163"/>
    <col min="13307" max="13307" width="3.25" style="163" customWidth="1"/>
    <col min="13308" max="13308" width="2.625" style="163" customWidth="1"/>
    <col min="13309" max="13309" width="3.25" style="163" customWidth="1"/>
    <col min="13310" max="13310" width="24.25" style="163" customWidth="1"/>
    <col min="13311" max="13311" width="7.75" style="163" customWidth="1"/>
    <col min="13312" max="13315" width="0" style="163" hidden="1" customWidth="1"/>
    <col min="13316" max="13321" width="8.125" style="163" customWidth="1"/>
    <col min="13322" max="13333" width="7.625" style="163" customWidth="1"/>
    <col min="13334" max="13562" width="9" style="163"/>
    <col min="13563" max="13563" width="3.25" style="163" customWidth="1"/>
    <col min="13564" max="13564" width="2.625" style="163" customWidth="1"/>
    <col min="13565" max="13565" width="3.25" style="163" customWidth="1"/>
    <col min="13566" max="13566" width="24.25" style="163" customWidth="1"/>
    <col min="13567" max="13567" width="7.75" style="163" customWidth="1"/>
    <col min="13568" max="13571" width="0" style="163" hidden="1" customWidth="1"/>
    <col min="13572" max="13577" width="8.125" style="163" customWidth="1"/>
    <col min="13578" max="13589" width="7.625" style="163" customWidth="1"/>
    <col min="13590" max="13818" width="9" style="163"/>
    <col min="13819" max="13819" width="3.25" style="163" customWidth="1"/>
    <col min="13820" max="13820" width="2.625" style="163" customWidth="1"/>
    <col min="13821" max="13821" width="3.25" style="163" customWidth="1"/>
    <col min="13822" max="13822" width="24.25" style="163" customWidth="1"/>
    <col min="13823" max="13823" width="7.75" style="163" customWidth="1"/>
    <col min="13824" max="13827" width="0" style="163" hidden="1" customWidth="1"/>
    <col min="13828" max="13833" width="8.125" style="163" customWidth="1"/>
    <col min="13834" max="13845" width="7.625" style="163" customWidth="1"/>
    <col min="13846" max="14074" width="9" style="163"/>
    <col min="14075" max="14075" width="3.25" style="163" customWidth="1"/>
    <col min="14076" max="14076" width="2.625" style="163" customWidth="1"/>
    <col min="14077" max="14077" width="3.25" style="163" customWidth="1"/>
    <col min="14078" max="14078" width="24.25" style="163" customWidth="1"/>
    <col min="14079" max="14079" width="7.75" style="163" customWidth="1"/>
    <col min="14080" max="14083" width="0" style="163" hidden="1" customWidth="1"/>
    <col min="14084" max="14089" width="8.125" style="163" customWidth="1"/>
    <col min="14090" max="14101" width="7.625" style="163" customWidth="1"/>
    <col min="14102" max="14330" width="9" style="163"/>
    <col min="14331" max="14331" width="3.25" style="163" customWidth="1"/>
    <col min="14332" max="14332" width="2.625" style="163" customWidth="1"/>
    <col min="14333" max="14333" width="3.25" style="163" customWidth="1"/>
    <col min="14334" max="14334" width="24.25" style="163" customWidth="1"/>
    <col min="14335" max="14335" width="7.75" style="163" customWidth="1"/>
    <col min="14336" max="14339" width="0" style="163" hidden="1" customWidth="1"/>
    <col min="14340" max="14345" width="8.125" style="163" customWidth="1"/>
    <col min="14346" max="14357" width="7.625" style="163" customWidth="1"/>
    <col min="14358" max="14586" width="9" style="163"/>
    <col min="14587" max="14587" width="3.25" style="163" customWidth="1"/>
    <col min="14588" max="14588" width="2.625" style="163" customWidth="1"/>
    <col min="14589" max="14589" width="3.25" style="163" customWidth="1"/>
    <col min="14590" max="14590" width="24.25" style="163" customWidth="1"/>
    <col min="14591" max="14591" width="7.75" style="163" customWidth="1"/>
    <col min="14592" max="14595" width="0" style="163" hidden="1" customWidth="1"/>
    <col min="14596" max="14601" width="8.125" style="163" customWidth="1"/>
    <col min="14602" max="14613" width="7.625" style="163" customWidth="1"/>
    <col min="14614" max="14842" width="9" style="163"/>
    <col min="14843" max="14843" width="3.25" style="163" customWidth="1"/>
    <col min="14844" max="14844" width="2.625" style="163" customWidth="1"/>
    <col min="14845" max="14845" width="3.25" style="163" customWidth="1"/>
    <col min="14846" max="14846" width="24.25" style="163" customWidth="1"/>
    <col min="14847" max="14847" width="7.75" style="163" customWidth="1"/>
    <col min="14848" max="14851" width="0" style="163" hidden="1" customWidth="1"/>
    <col min="14852" max="14857" width="8.125" style="163" customWidth="1"/>
    <col min="14858" max="14869" width="7.625" style="163" customWidth="1"/>
    <col min="14870" max="15098" width="9" style="163"/>
    <col min="15099" max="15099" width="3.25" style="163" customWidth="1"/>
    <col min="15100" max="15100" width="2.625" style="163" customWidth="1"/>
    <col min="15101" max="15101" width="3.25" style="163" customWidth="1"/>
    <col min="15102" max="15102" width="24.25" style="163" customWidth="1"/>
    <col min="15103" max="15103" width="7.75" style="163" customWidth="1"/>
    <col min="15104" max="15107" width="0" style="163" hidden="1" customWidth="1"/>
    <col min="15108" max="15113" width="8.125" style="163" customWidth="1"/>
    <col min="15114" max="15125" width="7.625" style="163" customWidth="1"/>
    <col min="15126" max="15354" width="9" style="163"/>
    <col min="15355" max="15355" width="3.25" style="163" customWidth="1"/>
    <col min="15356" max="15356" width="2.625" style="163" customWidth="1"/>
    <col min="15357" max="15357" width="3.25" style="163" customWidth="1"/>
    <col min="15358" max="15358" width="24.25" style="163" customWidth="1"/>
    <col min="15359" max="15359" width="7.75" style="163" customWidth="1"/>
    <col min="15360" max="15363" width="0" style="163" hidden="1" customWidth="1"/>
    <col min="15364" max="15369" width="8.125" style="163" customWidth="1"/>
    <col min="15370" max="15381" width="7.625" style="163" customWidth="1"/>
    <col min="15382" max="15610" width="9" style="163"/>
    <col min="15611" max="15611" width="3.25" style="163" customWidth="1"/>
    <col min="15612" max="15612" width="2.625" style="163" customWidth="1"/>
    <col min="15613" max="15613" width="3.25" style="163" customWidth="1"/>
    <col min="15614" max="15614" width="24.25" style="163" customWidth="1"/>
    <col min="15615" max="15615" width="7.75" style="163" customWidth="1"/>
    <col min="15616" max="15619" width="0" style="163" hidden="1" customWidth="1"/>
    <col min="15620" max="15625" width="8.125" style="163" customWidth="1"/>
    <col min="15626" max="15637" width="7.625" style="163" customWidth="1"/>
    <col min="15638" max="15866" width="9" style="163"/>
    <col min="15867" max="15867" width="3.25" style="163" customWidth="1"/>
    <col min="15868" max="15868" width="2.625" style="163" customWidth="1"/>
    <col min="15869" max="15869" width="3.25" style="163" customWidth="1"/>
    <col min="15870" max="15870" width="24.25" style="163" customWidth="1"/>
    <col min="15871" max="15871" width="7.75" style="163" customWidth="1"/>
    <col min="15872" max="15875" width="0" style="163" hidden="1" customWidth="1"/>
    <col min="15876" max="15881" width="8.125" style="163" customWidth="1"/>
    <col min="15882" max="15893" width="7.625" style="163" customWidth="1"/>
    <col min="15894" max="16122" width="9" style="163"/>
    <col min="16123" max="16123" width="3.25" style="163" customWidth="1"/>
    <col min="16124" max="16124" width="2.625" style="163" customWidth="1"/>
    <col min="16125" max="16125" width="3.25" style="163" customWidth="1"/>
    <col min="16126" max="16126" width="24.25" style="163" customWidth="1"/>
    <col min="16127" max="16127" width="7.75" style="163" customWidth="1"/>
    <col min="16128" max="16131" width="0" style="163" hidden="1" customWidth="1"/>
    <col min="16132" max="16137" width="8.125" style="163" customWidth="1"/>
    <col min="16138" max="16149" width="7.625" style="163" customWidth="1"/>
    <col min="16150" max="16384" width="9" style="163"/>
  </cols>
  <sheetData>
    <row r="1" spans="1:24" ht="30" customHeight="1">
      <c r="A1" s="1721" t="s">
        <v>1251</v>
      </c>
      <c r="B1" s="1721"/>
      <c r="C1" s="1721"/>
      <c r="D1" s="1721"/>
      <c r="E1" s="1721"/>
      <c r="F1" s="1721"/>
      <c r="G1" s="1721"/>
      <c r="H1" s="1721"/>
      <c r="I1" s="1721"/>
      <c r="J1" s="1721"/>
      <c r="K1" s="1721"/>
      <c r="L1" s="1721"/>
      <c r="M1" s="1721"/>
      <c r="N1" s="1721"/>
      <c r="O1" s="1721"/>
      <c r="P1" s="1721"/>
      <c r="Q1" s="1721"/>
      <c r="R1" s="1721"/>
      <c r="S1" s="1721"/>
      <c r="T1" s="1721"/>
      <c r="U1" s="1721"/>
      <c r="V1" s="1721"/>
      <c r="W1" s="1721"/>
    </row>
    <row r="2" spans="1:24" ht="26.25" customHeight="1" thickBot="1">
      <c r="A2" s="158" t="s">
        <v>110</v>
      </c>
      <c r="B2" s="159"/>
      <c r="C2" s="159"/>
      <c r="D2" s="160"/>
      <c r="E2" s="160"/>
      <c r="F2" s="160"/>
      <c r="G2" s="161"/>
      <c r="H2" s="161"/>
      <c r="I2" s="161"/>
      <c r="J2" s="161"/>
      <c r="K2" s="161"/>
      <c r="L2" s="160"/>
      <c r="M2" s="160"/>
      <c r="N2" s="160"/>
      <c r="O2" s="160"/>
      <c r="P2" s="160"/>
      <c r="Q2" s="160"/>
      <c r="R2" s="160"/>
      <c r="S2" s="160"/>
      <c r="T2" s="160"/>
      <c r="U2" s="162"/>
      <c r="V2" s="162"/>
      <c r="W2" s="162"/>
    </row>
    <row r="3" spans="1:24" ht="21" customHeight="1">
      <c r="A3" s="1724" t="s">
        <v>111</v>
      </c>
      <c r="B3" s="1725"/>
      <c r="C3" s="1725"/>
      <c r="D3" s="1725"/>
      <c r="E3" s="1726"/>
      <c r="F3" s="1730" t="s">
        <v>112</v>
      </c>
      <c r="G3" s="1730"/>
      <c r="H3" s="1731" t="s">
        <v>113</v>
      </c>
      <c r="I3" s="1732"/>
      <c r="J3" s="1722" t="s">
        <v>114</v>
      </c>
      <c r="K3" s="1723"/>
      <c r="L3" s="164" t="s">
        <v>115</v>
      </c>
      <c r="M3" s="165"/>
      <c r="N3" s="166"/>
      <c r="O3" s="165"/>
      <c r="P3" s="165"/>
      <c r="Q3" s="165"/>
      <c r="R3" s="165"/>
      <c r="S3" s="165"/>
      <c r="T3" s="165"/>
      <c r="U3" s="167" t="s">
        <v>116</v>
      </c>
      <c r="V3" s="168"/>
      <c r="W3" s="169"/>
    </row>
    <row r="4" spans="1:24" ht="21" customHeight="1">
      <c r="A4" s="1727"/>
      <c r="B4" s="1728"/>
      <c r="C4" s="1728"/>
      <c r="D4" s="1728"/>
      <c r="E4" s="1729"/>
      <c r="F4" s="170" t="s">
        <v>118</v>
      </c>
      <c r="G4" s="172" t="s">
        <v>119</v>
      </c>
      <c r="H4" s="173" t="s">
        <v>118</v>
      </c>
      <c r="I4" s="171" t="s">
        <v>119</v>
      </c>
      <c r="J4" s="170" t="s">
        <v>118</v>
      </c>
      <c r="K4" s="174" t="s">
        <v>119</v>
      </c>
      <c r="L4" s="175" t="s">
        <v>120</v>
      </c>
      <c r="M4" s="176" t="s">
        <v>121</v>
      </c>
      <c r="N4" s="177" t="s">
        <v>122</v>
      </c>
      <c r="O4" s="176" t="s">
        <v>123</v>
      </c>
      <c r="P4" s="176" t="s">
        <v>124</v>
      </c>
      <c r="Q4" s="176" t="s">
        <v>125</v>
      </c>
      <c r="R4" s="176" t="s">
        <v>126</v>
      </c>
      <c r="S4" s="176" t="s">
        <v>127</v>
      </c>
      <c r="T4" s="176" t="s">
        <v>128</v>
      </c>
      <c r="U4" s="178" t="s">
        <v>129</v>
      </c>
      <c r="V4" s="179" t="s">
        <v>130</v>
      </c>
      <c r="W4" s="180" t="s">
        <v>131</v>
      </c>
    </row>
    <row r="5" spans="1:24" ht="15" customHeight="1">
      <c r="A5" s="1735" t="s">
        <v>132</v>
      </c>
      <c r="B5" s="1738" t="s">
        <v>133</v>
      </c>
      <c r="C5" s="1739"/>
      <c r="D5" s="181" t="s">
        <v>134</v>
      </c>
      <c r="E5" s="182" t="s">
        <v>135</v>
      </c>
      <c r="F5" s="185">
        <v>2267</v>
      </c>
      <c r="G5" s="186">
        <v>-3.0367835757057318</v>
      </c>
      <c r="H5" s="187">
        <v>2079</v>
      </c>
      <c r="I5" s="184">
        <v>-8.2928981032201143</v>
      </c>
      <c r="J5" s="188">
        <f>SUM(L5:W5)</f>
        <v>2087</v>
      </c>
      <c r="K5" s="189">
        <f>IF(ISERROR((J5-H5)/H5*100),"―",(J5-H5)/H5*100)</f>
        <v>0.38480038480038481</v>
      </c>
      <c r="L5" s="190">
        <v>171</v>
      </c>
      <c r="M5" s="185">
        <v>115</v>
      </c>
      <c r="N5" s="185">
        <v>98</v>
      </c>
      <c r="O5" s="185">
        <v>116</v>
      </c>
      <c r="P5" s="185">
        <v>300</v>
      </c>
      <c r="Q5" s="185">
        <v>302</v>
      </c>
      <c r="R5" s="185">
        <v>349</v>
      </c>
      <c r="S5" s="185">
        <v>240</v>
      </c>
      <c r="T5" s="185">
        <v>77</v>
      </c>
      <c r="U5" s="191">
        <v>91</v>
      </c>
      <c r="V5" s="191">
        <v>77</v>
      </c>
      <c r="W5" s="192">
        <v>151</v>
      </c>
    </row>
    <row r="6" spans="1:24" ht="15" customHeight="1">
      <c r="A6" s="1736"/>
      <c r="B6" s="193" t="s">
        <v>136</v>
      </c>
      <c r="C6" s="1733" t="s">
        <v>137</v>
      </c>
      <c r="D6" s="1733"/>
      <c r="E6" s="194" t="s">
        <v>138</v>
      </c>
      <c r="F6" s="188">
        <v>34</v>
      </c>
      <c r="G6" s="197">
        <v>3.0303030303030303</v>
      </c>
      <c r="H6" s="187">
        <v>48</v>
      </c>
      <c r="I6" s="196">
        <v>41.17647058823529</v>
      </c>
      <c r="J6" s="188">
        <f>SUM(L6:W6)</f>
        <v>56</v>
      </c>
      <c r="K6" s="198">
        <f>IF(ISERROR((J6-H6)/H6*100),"―",(J6-H6)/H6*100)</f>
        <v>16.666666666666664</v>
      </c>
      <c r="L6" s="199">
        <v>3</v>
      </c>
      <c r="M6" s="188">
        <v>7</v>
      </c>
      <c r="N6" s="188">
        <v>2</v>
      </c>
      <c r="O6" s="188">
        <v>3</v>
      </c>
      <c r="P6" s="188">
        <v>10</v>
      </c>
      <c r="Q6" s="188">
        <v>0</v>
      </c>
      <c r="R6" s="188">
        <v>4</v>
      </c>
      <c r="S6" s="188">
        <v>12</v>
      </c>
      <c r="T6" s="188">
        <v>2</v>
      </c>
      <c r="U6" s="200">
        <v>6</v>
      </c>
      <c r="V6" s="200">
        <v>7</v>
      </c>
      <c r="W6" s="201">
        <v>0</v>
      </c>
    </row>
    <row r="7" spans="1:24" ht="15" customHeight="1">
      <c r="A7" s="1736"/>
      <c r="B7" s="193" t="s">
        <v>139</v>
      </c>
      <c r="C7" s="1733" t="s">
        <v>140</v>
      </c>
      <c r="D7" s="1733"/>
      <c r="E7" s="202" t="s">
        <v>141</v>
      </c>
      <c r="F7" s="188">
        <v>4929</v>
      </c>
      <c r="G7" s="197">
        <v>6.0228006022800606</v>
      </c>
      <c r="H7" s="203">
        <v>5224</v>
      </c>
      <c r="I7" s="196">
        <v>5.9849868127409209</v>
      </c>
      <c r="J7" s="204">
        <f t="shared" ref="J7:J45" si="0">SUM(L7:W7)</f>
        <v>5389</v>
      </c>
      <c r="K7" s="198">
        <f>IF(ISERROR((J7-H7)/H7*100),"―",(J7-H7)/H7*100)</f>
        <v>3.1584992343032159</v>
      </c>
      <c r="L7" s="199">
        <v>449</v>
      </c>
      <c r="M7" s="188">
        <v>387</v>
      </c>
      <c r="N7" s="188">
        <v>449</v>
      </c>
      <c r="O7" s="188">
        <v>416</v>
      </c>
      <c r="P7" s="188">
        <v>406</v>
      </c>
      <c r="Q7" s="188">
        <v>447</v>
      </c>
      <c r="R7" s="188">
        <v>472</v>
      </c>
      <c r="S7" s="188">
        <v>483</v>
      </c>
      <c r="T7" s="188">
        <v>409</v>
      </c>
      <c r="U7" s="200">
        <v>495</v>
      </c>
      <c r="V7" s="200">
        <v>453</v>
      </c>
      <c r="W7" s="201">
        <v>523</v>
      </c>
    </row>
    <row r="8" spans="1:24" ht="15" customHeight="1">
      <c r="A8" s="1736"/>
      <c r="B8" s="205" t="s">
        <v>142</v>
      </c>
      <c r="C8" s="1740" t="s">
        <v>143</v>
      </c>
      <c r="D8" s="1740"/>
      <c r="E8" s="206" t="s">
        <v>144</v>
      </c>
      <c r="F8" s="209">
        <v>8686</v>
      </c>
      <c r="G8" s="210">
        <v>7.0759368836291916</v>
      </c>
      <c r="H8" s="187">
        <v>8305</v>
      </c>
      <c r="I8" s="208">
        <v>-4.386368869445084</v>
      </c>
      <c r="J8" s="188">
        <f t="shared" si="0"/>
        <v>6424</v>
      </c>
      <c r="K8" s="211">
        <f>IF(ISERROR((J8-H8)/H8*100),"―",(J8-H8)/H8*100)</f>
        <v>-22.649006622516556</v>
      </c>
      <c r="L8" s="212">
        <v>441</v>
      </c>
      <c r="M8" s="209">
        <v>433</v>
      </c>
      <c r="N8" s="209">
        <v>454</v>
      </c>
      <c r="O8" s="209">
        <v>504</v>
      </c>
      <c r="P8" s="209">
        <v>543</v>
      </c>
      <c r="Q8" s="209">
        <v>479</v>
      </c>
      <c r="R8" s="209">
        <v>622</v>
      </c>
      <c r="S8" s="209">
        <v>530</v>
      </c>
      <c r="T8" s="209">
        <v>573</v>
      </c>
      <c r="U8" s="213">
        <v>613</v>
      </c>
      <c r="V8" s="213">
        <v>574</v>
      </c>
      <c r="W8" s="214">
        <v>658</v>
      </c>
    </row>
    <row r="9" spans="1:24" ht="15" customHeight="1">
      <c r="A9" s="1736"/>
      <c r="B9" s="215"/>
      <c r="D9" s="216" t="s">
        <v>145</v>
      </c>
      <c r="E9" s="217" t="s">
        <v>146</v>
      </c>
      <c r="F9" s="220">
        <v>2658</v>
      </c>
      <c r="G9" s="221">
        <v>16.06986899563319</v>
      </c>
      <c r="H9" s="222">
        <v>2203</v>
      </c>
      <c r="I9" s="219">
        <v>-17.118133935289691</v>
      </c>
      <c r="J9" s="220">
        <f t="shared" si="0"/>
        <v>1853</v>
      </c>
      <c r="K9" s="223">
        <f>IF(ISERROR((J9-H9)/H9*100),"―",(J9-H9)/H9*100)</f>
        <v>-15.887426236949615</v>
      </c>
      <c r="L9" s="224">
        <v>101</v>
      </c>
      <c r="M9" s="220">
        <v>97</v>
      </c>
      <c r="N9" s="220">
        <v>130</v>
      </c>
      <c r="O9" s="220">
        <v>119</v>
      </c>
      <c r="P9" s="220">
        <v>176</v>
      </c>
      <c r="Q9" s="220">
        <v>119</v>
      </c>
      <c r="R9" s="220">
        <v>227</v>
      </c>
      <c r="S9" s="220">
        <v>192</v>
      </c>
      <c r="T9" s="220">
        <v>159</v>
      </c>
      <c r="U9" s="225">
        <v>189</v>
      </c>
      <c r="V9" s="225">
        <v>163</v>
      </c>
      <c r="W9" s="226">
        <v>181</v>
      </c>
    </row>
    <row r="10" spans="1:24" ht="15" customHeight="1">
      <c r="A10" s="1736"/>
      <c r="B10" s="193"/>
      <c r="D10" s="216" t="s">
        <v>147</v>
      </c>
      <c r="E10" s="227">
        <v>10</v>
      </c>
      <c r="F10" s="220">
        <v>128</v>
      </c>
      <c r="G10" s="221">
        <v>-30.434782608695656</v>
      </c>
      <c r="H10" s="222">
        <v>182</v>
      </c>
      <c r="I10" s="219">
        <v>42.1875</v>
      </c>
      <c r="J10" s="220">
        <f t="shared" si="0"/>
        <v>76</v>
      </c>
      <c r="K10" s="223">
        <f t="shared" ref="K10:K52" si="1">IF(ISERROR((J10-H10)/H10*100),"―",(J10-H10)/H10*100)</f>
        <v>-58.241758241758248</v>
      </c>
      <c r="L10" s="228">
        <v>7</v>
      </c>
      <c r="M10" s="220">
        <v>4</v>
      </c>
      <c r="N10" s="220">
        <v>2</v>
      </c>
      <c r="O10" s="220">
        <v>4</v>
      </c>
      <c r="P10" s="220">
        <v>11</v>
      </c>
      <c r="Q10" s="220">
        <v>6</v>
      </c>
      <c r="R10" s="220">
        <v>5</v>
      </c>
      <c r="S10" s="220">
        <v>10</v>
      </c>
      <c r="T10" s="220">
        <v>12</v>
      </c>
      <c r="U10" s="225">
        <v>4</v>
      </c>
      <c r="V10" s="225">
        <v>5</v>
      </c>
      <c r="W10" s="226">
        <v>6</v>
      </c>
    </row>
    <row r="11" spans="1:24" ht="15" customHeight="1">
      <c r="A11" s="1736"/>
      <c r="B11" s="193"/>
      <c r="D11" s="216" t="s">
        <v>148</v>
      </c>
      <c r="E11" s="227">
        <v>11</v>
      </c>
      <c r="F11" s="220">
        <v>775</v>
      </c>
      <c r="G11" s="221">
        <v>15.844544095665173</v>
      </c>
      <c r="H11" s="222">
        <v>588</v>
      </c>
      <c r="I11" s="219">
        <v>-24.129032258064516</v>
      </c>
      <c r="J11" s="220">
        <f t="shared" si="0"/>
        <v>452</v>
      </c>
      <c r="K11" s="223">
        <f t="shared" si="1"/>
        <v>-23.129251700680271</v>
      </c>
      <c r="L11" s="228">
        <v>29</v>
      </c>
      <c r="M11" s="220">
        <v>16</v>
      </c>
      <c r="N11" s="220">
        <v>47</v>
      </c>
      <c r="O11" s="220">
        <v>47</v>
      </c>
      <c r="P11" s="220">
        <v>30</v>
      </c>
      <c r="Q11" s="220">
        <v>56</v>
      </c>
      <c r="R11" s="220">
        <v>39</v>
      </c>
      <c r="S11" s="220">
        <v>18</v>
      </c>
      <c r="T11" s="220">
        <v>51</v>
      </c>
      <c r="U11" s="225">
        <v>28</v>
      </c>
      <c r="V11" s="225">
        <v>39</v>
      </c>
      <c r="W11" s="226">
        <v>52</v>
      </c>
    </row>
    <row r="12" spans="1:24" ht="15" customHeight="1">
      <c r="A12" s="1736"/>
      <c r="B12" s="193"/>
      <c r="D12" s="216" t="s">
        <v>149</v>
      </c>
      <c r="E12" s="227">
        <v>12</v>
      </c>
      <c r="F12" s="220">
        <v>165</v>
      </c>
      <c r="G12" s="221">
        <v>-14.948453608247423</v>
      </c>
      <c r="H12" s="230">
        <v>155</v>
      </c>
      <c r="I12" s="219">
        <v>-6.0606060606060606</v>
      </c>
      <c r="J12" s="231">
        <f t="shared" si="0"/>
        <v>170</v>
      </c>
      <c r="K12" s="223">
        <f t="shared" si="1"/>
        <v>9.67741935483871</v>
      </c>
      <c r="L12" s="228">
        <v>8</v>
      </c>
      <c r="M12" s="220">
        <v>14</v>
      </c>
      <c r="N12" s="220">
        <v>16</v>
      </c>
      <c r="O12" s="220">
        <v>13</v>
      </c>
      <c r="P12" s="220">
        <v>12</v>
      </c>
      <c r="Q12" s="220">
        <v>12</v>
      </c>
      <c r="R12" s="220">
        <v>16</v>
      </c>
      <c r="S12" s="220">
        <v>8</v>
      </c>
      <c r="T12" s="220">
        <v>16</v>
      </c>
      <c r="U12" s="225">
        <v>17</v>
      </c>
      <c r="V12" s="225">
        <v>16</v>
      </c>
      <c r="W12" s="226">
        <v>22</v>
      </c>
    </row>
    <row r="13" spans="1:24" ht="15" customHeight="1">
      <c r="A13" s="1736"/>
      <c r="B13" s="193"/>
      <c r="D13" s="232" t="s">
        <v>150</v>
      </c>
      <c r="E13" s="233">
        <v>13</v>
      </c>
      <c r="F13" s="236">
        <v>229</v>
      </c>
      <c r="G13" s="237">
        <v>-4.1841004184100417</v>
      </c>
      <c r="H13" s="222">
        <v>206</v>
      </c>
      <c r="I13" s="235">
        <v>-10.043668122270741</v>
      </c>
      <c r="J13" s="220">
        <f t="shared" si="0"/>
        <v>181</v>
      </c>
      <c r="K13" s="238">
        <f t="shared" si="1"/>
        <v>-12.135922330097088</v>
      </c>
      <c r="L13" s="239">
        <v>22</v>
      </c>
      <c r="M13" s="236">
        <v>12</v>
      </c>
      <c r="N13" s="236">
        <v>16</v>
      </c>
      <c r="O13" s="236">
        <v>23</v>
      </c>
      <c r="P13" s="236">
        <v>12</v>
      </c>
      <c r="Q13" s="236">
        <v>20</v>
      </c>
      <c r="R13" s="236">
        <v>7</v>
      </c>
      <c r="S13" s="236">
        <v>15</v>
      </c>
      <c r="T13" s="236">
        <v>16</v>
      </c>
      <c r="U13" s="240">
        <v>9</v>
      </c>
      <c r="V13" s="240">
        <v>13</v>
      </c>
      <c r="W13" s="241">
        <v>16</v>
      </c>
      <c r="X13" s="229"/>
    </row>
    <row r="14" spans="1:24" ht="15" customHeight="1">
      <c r="A14" s="1736"/>
      <c r="B14" s="193"/>
      <c r="D14" s="216" t="s">
        <v>151</v>
      </c>
      <c r="E14" s="227">
        <v>14</v>
      </c>
      <c r="F14" s="220">
        <v>105</v>
      </c>
      <c r="G14" s="221">
        <v>31.25</v>
      </c>
      <c r="H14" s="222">
        <v>126</v>
      </c>
      <c r="I14" s="219">
        <v>20</v>
      </c>
      <c r="J14" s="220">
        <f t="shared" si="0"/>
        <v>87</v>
      </c>
      <c r="K14" s="223">
        <f t="shared" si="1"/>
        <v>-30.952380952380953</v>
      </c>
      <c r="L14" s="228">
        <v>4</v>
      </c>
      <c r="M14" s="220">
        <v>3</v>
      </c>
      <c r="N14" s="220">
        <v>3</v>
      </c>
      <c r="O14" s="220">
        <v>9</v>
      </c>
      <c r="P14" s="220">
        <v>10</v>
      </c>
      <c r="Q14" s="220">
        <v>10</v>
      </c>
      <c r="R14" s="220">
        <v>7</v>
      </c>
      <c r="S14" s="220">
        <v>4</v>
      </c>
      <c r="T14" s="220">
        <v>10</v>
      </c>
      <c r="U14" s="225">
        <v>12</v>
      </c>
      <c r="V14" s="225">
        <v>5</v>
      </c>
      <c r="W14" s="226">
        <v>10</v>
      </c>
      <c r="X14" s="229"/>
    </row>
    <row r="15" spans="1:24" ht="15" customHeight="1">
      <c r="A15" s="1736"/>
      <c r="B15" s="193"/>
      <c r="D15" s="216" t="s">
        <v>152</v>
      </c>
      <c r="E15" s="227">
        <v>15</v>
      </c>
      <c r="F15" s="220">
        <v>105</v>
      </c>
      <c r="G15" s="221">
        <v>-16.666666666666664</v>
      </c>
      <c r="H15" s="222">
        <v>90</v>
      </c>
      <c r="I15" s="219">
        <v>-14.285714285714285</v>
      </c>
      <c r="J15" s="220">
        <f t="shared" si="0"/>
        <v>79</v>
      </c>
      <c r="K15" s="223">
        <f t="shared" si="1"/>
        <v>-12.222222222222221</v>
      </c>
      <c r="L15" s="228">
        <v>2</v>
      </c>
      <c r="M15" s="220">
        <v>5</v>
      </c>
      <c r="N15" s="220">
        <v>5</v>
      </c>
      <c r="O15" s="220">
        <v>9</v>
      </c>
      <c r="P15" s="220">
        <v>5</v>
      </c>
      <c r="Q15" s="220">
        <v>4</v>
      </c>
      <c r="R15" s="220">
        <v>7</v>
      </c>
      <c r="S15" s="220">
        <v>9</v>
      </c>
      <c r="T15" s="220">
        <v>11</v>
      </c>
      <c r="U15" s="225">
        <v>5</v>
      </c>
      <c r="V15" s="225">
        <v>7</v>
      </c>
      <c r="W15" s="226">
        <v>10</v>
      </c>
      <c r="X15" s="229"/>
    </row>
    <row r="16" spans="1:24" ht="15" customHeight="1">
      <c r="A16" s="1736"/>
      <c r="B16" s="193"/>
      <c r="D16" s="216" t="s">
        <v>153</v>
      </c>
      <c r="E16" s="227">
        <v>16</v>
      </c>
      <c r="F16" s="220">
        <v>691</v>
      </c>
      <c r="G16" s="221">
        <v>-6.9986541049798108</v>
      </c>
      <c r="H16" s="222">
        <v>704</v>
      </c>
      <c r="I16" s="219">
        <v>1.8813314037626629</v>
      </c>
      <c r="J16" s="220">
        <f t="shared" si="0"/>
        <v>575</v>
      </c>
      <c r="K16" s="223">
        <f t="shared" si="1"/>
        <v>-18.323863636363637</v>
      </c>
      <c r="L16" s="228">
        <v>65</v>
      </c>
      <c r="M16" s="220">
        <v>49</v>
      </c>
      <c r="N16" s="220">
        <v>20</v>
      </c>
      <c r="O16" s="220">
        <v>73</v>
      </c>
      <c r="P16" s="220">
        <v>33</v>
      </c>
      <c r="Q16" s="220">
        <v>27</v>
      </c>
      <c r="R16" s="220">
        <v>78</v>
      </c>
      <c r="S16" s="220">
        <v>37</v>
      </c>
      <c r="T16" s="220">
        <v>26</v>
      </c>
      <c r="U16" s="225">
        <v>76</v>
      </c>
      <c r="V16" s="225">
        <v>54</v>
      </c>
      <c r="W16" s="226">
        <v>37</v>
      </c>
      <c r="X16" s="229"/>
    </row>
    <row r="17" spans="1:24" ht="15" customHeight="1">
      <c r="A17" s="1736"/>
      <c r="B17" s="193"/>
      <c r="D17" s="242" t="s">
        <v>154</v>
      </c>
      <c r="E17" s="243">
        <v>17</v>
      </c>
      <c r="F17" s="231">
        <v>20</v>
      </c>
      <c r="G17" s="246">
        <v>11.111111111111111</v>
      </c>
      <c r="H17" s="230">
        <v>19</v>
      </c>
      <c r="I17" s="245">
        <v>-5</v>
      </c>
      <c r="J17" s="231">
        <f t="shared" si="0"/>
        <v>15</v>
      </c>
      <c r="K17" s="247">
        <f t="shared" si="1"/>
        <v>-21.052631578947366</v>
      </c>
      <c r="L17" s="248">
        <v>2</v>
      </c>
      <c r="M17" s="231">
        <v>1</v>
      </c>
      <c r="N17" s="231">
        <v>0</v>
      </c>
      <c r="O17" s="231">
        <v>3</v>
      </c>
      <c r="P17" s="231">
        <v>1</v>
      </c>
      <c r="Q17" s="231">
        <v>0</v>
      </c>
      <c r="R17" s="231">
        <v>2</v>
      </c>
      <c r="S17" s="231">
        <v>1</v>
      </c>
      <c r="T17" s="231">
        <v>2</v>
      </c>
      <c r="U17" s="249">
        <v>0</v>
      </c>
      <c r="V17" s="249">
        <v>1</v>
      </c>
      <c r="W17" s="250">
        <v>2</v>
      </c>
      <c r="X17" s="229"/>
    </row>
    <row r="18" spans="1:24" ht="15" customHeight="1">
      <c r="A18" s="1736"/>
      <c r="B18" s="193"/>
      <c r="D18" s="216" t="s">
        <v>155</v>
      </c>
      <c r="E18" s="227">
        <v>18</v>
      </c>
      <c r="F18" s="220">
        <v>419</v>
      </c>
      <c r="G18" s="221">
        <v>6.345177664974619</v>
      </c>
      <c r="H18" s="222">
        <v>351</v>
      </c>
      <c r="I18" s="219">
        <v>-16.2291169451074</v>
      </c>
      <c r="J18" s="220">
        <f t="shared" si="0"/>
        <v>318</v>
      </c>
      <c r="K18" s="223">
        <f t="shared" si="1"/>
        <v>-9.4017094017094021</v>
      </c>
      <c r="L18" s="228">
        <v>38</v>
      </c>
      <c r="M18" s="220">
        <v>16</v>
      </c>
      <c r="N18" s="220">
        <v>11</v>
      </c>
      <c r="O18" s="220">
        <v>34</v>
      </c>
      <c r="P18" s="220">
        <v>29</v>
      </c>
      <c r="Q18" s="220">
        <v>17</v>
      </c>
      <c r="R18" s="220">
        <v>35</v>
      </c>
      <c r="S18" s="220">
        <v>24</v>
      </c>
      <c r="T18" s="220">
        <v>21</v>
      </c>
      <c r="U18" s="225">
        <v>37</v>
      </c>
      <c r="V18" s="225">
        <v>30</v>
      </c>
      <c r="W18" s="226">
        <v>26</v>
      </c>
      <c r="X18" s="229"/>
    </row>
    <row r="19" spans="1:24" ht="15" customHeight="1">
      <c r="A19" s="1736"/>
      <c r="B19" s="193"/>
      <c r="D19" s="216" t="s">
        <v>156</v>
      </c>
      <c r="E19" s="227">
        <v>19</v>
      </c>
      <c r="F19" s="220">
        <v>127</v>
      </c>
      <c r="G19" s="221">
        <v>-17.532467532467532</v>
      </c>
      <c r="H19" s="222">
        <v>59</v>
      </c>
      <c r="I19" s="219">
        <v>-53.543307086614178</v>
      </c>
      <c r="J19" s="220">
        <f t="shared" si="0"/>
        <v>71</v>
      </c>
      <c r="K19" s="223">
        <f t="shared" si="1"/>
        <v>20.33898305084746</v>
      </c>
      <c r="L19" s="228">
        <v>3</v>
      </c>
      <c r="M19" s="220">
        <v>2</v>
      </c>
      <c r="N19" s="220">
        <v>7</v>
      </c>
      <c r="O19" s="220">
        <v>2</v>
      </c>
      <c r="P19" s="220">
        <v>3</v>
      </c>
      <c r="Q19" s="220">
        <v>5</v>
      </c>
      <c r="R19" s="220">
        <v>14</v>
      </c>
      <c r="S19" s="220">
        <v>6</v>
      </c>
      <c r="T19" s="220">
        <v>3</v>
      </c>
      <c r="U19" s="225">
        <v>14</v>
      </c>
      <c r="V19" s="225">
        <v>6</v>
      </c>
      <c r="W19" s="226">
        <v>6</v>
      </c>
      <c r="X19" s="229"/>
    </row>
    <row r="20" spans="1:24" ht="15" customHeight="1">
      <c r="A20" s="1736"/>
      <c r="B20" s="193"/>
      <c r="D20" s="216" t="s">
        <v>157</v>
      </c>
      <c r="E20" s="227">
        <v>21</v>
      </c>
      <c r="F20" s="220">
        <v>146</v>
      </c>
      <c r="G20" s="221">
        <v>21.666666666666668</v>
      </c>
      <c r="H20" s="222">
        <v>243</v>
      </c>
      <c r="I20" s="219">
        <v>66.438356164383563</v>
      </c>
      <c r="J20" s="220">
        <f t="shared" si="0"/>
        <v>200</v>
      </c>
      <c r="K20" s="223">
        <f t="shared" si="1"/>
        <v>-17.695473251028808</v>
      </c>
      <c r="L20" s="228">
        <v>13</v>
      </c>
      <c r="M20" s="220">
        <v>11</v>
      </c>
      <c r="N20" s="220">
        <v>23</v>
      </c>
      <c r="O20" s="220">
        <v>15</v>
      </c>
      <c r="P20" s="220">
        <v>13</v>
      </c>
      <c r="Q20" s="220">
        <v>15</v>
      </c>
      <c r="R20" s="220">
        <v>11</v>
      </c>
      <c r="S20" s="220">
        <v>26</v>
      </c>
      <c r="T20" s="220">
        <v>15</v>
      </c>
      <c r="U20" s="225">
        <v>11</v>
      </c>
      <c r="V20" s="225">
        <v>25</v>
      </c>
      <c r="W20" s="226">
        <v>22</v>
      </c>
      <c r="X20" s="229"/>
    </row>
    <row r="21" spans="1:24" ht="15" customHeight="1">
      <c r="A21" s="1736"/>
      <c r="B21" s="193"/>
      <c r="D21" s="216" t="s">
        <v>158</v>
      </c>
      <c r="E21" s="227">
        <v>22</v>
      </c>
      <c r="F21" s="220">
        <v>787</v>
      </c>
      <c r="G21" s="221">
        <v>-3.198031980319803</v>
      </c>
      <c r="H21" s="222">
        <v>977</v>
      </c>
      <c r="I21" s="219">
        <v>24.142312579415499</v>
      </c>
      <c r="J21" s="220">
        <f t="shared" si="0"/>
        <v>516</v>
      </c>
      <c r="K21" s="223">
        <f t="shared" si="1"/>
        <v>-47.185261003070622</v>
      </c>
      <c r="L21" s="228">
        <v>41</v>
      </c>
      <c r="M21" s="220">
        <v>77</v>
      </c>
      <c r="N21" s="220">
        <v>40</v>
      </c>
      <c r="O21" s="220">
        <v>25</v>
      </c>
      <c r="P21" s="220">
        <v>75</v>
      </c>
      <c r="Q21" s="220">
        <v>36</v>
      </c>
      <c r="R21" s="220">
        <v>25</v>
      </c>
      <c r="S21" s="220">
        <v>15</v>
      </c>
      <c r="T21" s="220">
        <v>59</v>
      </c>
      <c r="U21" s="225">
        <v>32</v>
      </c>
      <c r="V21" s="225">
        <v>17</v>
      </c>
      <c r="W21" s="226">
        <v>74</v>
      </c>
      <c r="X21" s="229"/>
    </row>
    <row r="22" spans="1:24" ht="15" customHeight="1">
      <c r="A22" s="1736"/>
      <c r="B22" s="193"/>
      <c r="D22" s="216" t="s">
        <v>159</v>
      </c>
      <c r="E22" s="227">
        <v>23</v>
      </c>
      <c r="F22" s="220">
        <v>59</v>
      </c>
      <c r="G22" s="221">
        <v>110.71428571428572</v>
      </c>
      <c r="H22" s="230">
        <v>30</v>
      </c>
      <c r="I22" s="219">
        <v>-49.152542372881356</v>
      </c>
      <c r="J22" s="231">
        <f t="shared" si="0"/>
        <v>12</v>
      </c>
      <c r="K22" s="223">
        <f t="shared" si="1"/>
        <v>-60</v>
      </c>
      <c r="L22" s="228">
        <v>2</v>
      </c>
      <c r="M22" s="220">
        <v>0</v>
      </c>
      <c r="N22" s="220">
        <v>1</v>
      </c>
      <c r="O22" s="220">
        <v>0</v>
      </c>
      <c r="P22" s="220">
        <v>0</v>
      </c>
      <c r="Q22" s="220">
        <v>1</v>
      </c>
      <c r="R22" s="220">
        <v>0</v>
      </c>
      <c r="S22" s="220">
        <v>1</v>
      </c>
      <c r="T22" s="220">
        <v>1</v>
      </c>
      <c r="U22" s="225">
        <v>1</v>
      </c>
      <c r="V22" s="225">
        <v>3</v>
      </c>
      <c r="W22" s="226">
        <v>2</v>
      </c>
      <c r="X22" s="229"/>
    </row>
    <row r="23" spans="1:24" ht="15" customHeight="1">
      <c r="A23" s="1736"/>
      <c r="B23" s="193"/>
      <c r="D23" s="232" t="s">
        <v>160</v>
      </c>
      <c r="E23" s="233">
        <v>24</v>
      </c>
      <c r="F23" s="236">
        <v>729</v>
      </c>
      <c r="G23" s="237">
        <v>15.348101265822786</v>
      </c>
      <c r="H23" s="222">
        <v>683</v>
      </c>
      <c r="I23" s="235">
        <v>-6.3100137174211239</v>
      </c>
      <c r="J23" s="220">
        <f t="shared" si="0"/>
        <v>627</v>
      </c>
      <c r="K23" s="238">
        <f t="shared" si="1"/>
        <v>-8.1991215226939964</v>
      </c>
      <c r="L23" s="239">
        <v>39</v>
      </c>
      <c r="M23" s="236">
        <v>39</v>
      </c>
      <c r="N23" s="236">
        <v>38</v>
      </c>
      <c r="O23" s="236">
        <v>47</v>
      </c>
      <c r="P23" s="236">
        <v>58</v>
      </c>
      <c r="Q23" s="236">
        <v>59</v>
      </c>
      <c r="R23" s="236">
        <v>50</v>
      </c>
      <c r="S23" s="236">
        <v>63</v>
      </c>
      <c r="T23" s="236">
        <v>51</v>
      </c>
      <c r="U23" s="240">
        <v>62</v>
      </c>
      <c r="V23" s="240">
        <v>66</v>
      </c>
      <c r="W23" s="241">
        <v>55</v>
      </c>
    </row>
    <row r="24" spans="1:24" ht="15" customHeight="1">
      <c r="A24" s="1736"/>
      <c r="B24" s="193"/>
      <c r="D24" s="216" t="s">
        <v>161</v>
      </c>
      <c r="E24" s="227">
        <v>25</v>
      </c>
      <c r="F24" s="220">
        <v>253</v>
      </c>
      <c r="G24" s="221">
        <v>7.2033898305084749</v>
      </c>
      <c r="H24" s="222">
        <v>231</v>
      </c>
      <c r="I24" s="219">
        <v>-8.695652173913043</v>
      </c>
      <c r="J24" s="220">
        <f t="shared" si="0"/>
        <v>169</v>
      </c>
      <c r="K24" s="223">
        <f t="shared" si="1"/>
        <v>-26.839826839826841</v>
      </c>
      <c r="L24" s="228">
        <v>8</v>
      </c>
      <c r="M24" s="220">
        <v>3</v>
      </c>
      <c r="N24" s="220">
        <v>22</v>
      </c>
      <c r="O24" s="220">
        <v>9</v>
      </c>
      <c r="P24" s="220">
        <v>5</v>
      </c>
      <c r="Q24" s="220">
        <v>16</v>
      </c>
      <c r="R24" s="220">
        <v>10</v>
      </c>
      <c r="S24" s="220">
        <v>5</v>
      </c>
      <c r="T24" s="220">
        <v>27</v>
      </c>
      <c r="U24" s="225">
        <v>20</v>
      </c>
      <c r="V24" s="225">
        <v>10</v>
      </c>
      <c r="W24" s="226">
        <v>34</v>
      </c>
    </row>
    <row r="25" spans="1:24" ht="15" customHeight="1">
      <c r="A25" s="1736"/>
      <c r="B25" s="193"/>
      <c r="D25" s="216" t="s">
        <v>162</v>
      </c>
      <c r="E25" s="227">
        <v>26</v>
      </c>
      <c r="F25" s="220">
        <v>351</v>
      </c>
      <c r="G25" s="221">
        <v>9.0062111801242235</v>
      </c>
      <c r="H25" s="222">
        <v>318</v>
      </c>
      <c r="I25" s="219">
        <v>-9.4017094017094021</v>
      </c>
      <c r="J25" s="220">
        <f t="shared" si="0"/>
        <v>254</v>
      </c>
      <c r="K25" s="223">
        <f t="shared" si="1"/>
        <v>-20.125786163522015</v>
      </c>
      <c r="L25" s="228">
        <v>15</v>
      </c>
      <c r="M25" s="220">
        <v>17</v>
      </c>
      <c r="N25" s="220">
        <v>17</v>
      </c>
      <c r="O25" s="220">
        <v>37</v>
      </c>
      <c r="P25" s="220">
        <v>19</v>
      </c>
      <c r="Q25" s="220">
        <v>19</v>
      </c>
      <c r="R25" s="220">
        <v>18</v>
      </c>
      <c r="S25" s="220">
        <v>23</v>
      </c>
      <c r="T25" s="220">
        <v>18</v>
      </c>
      <c r="U25" s="225">
        <v>19</v>
      </c>
      <c r="V25" s="225">
        <v>30</v>
      </c>
      <c r="W25" s="226">
        <v>22</v>
      </c>
    </row>
    <row r="26" spans="1:24" ht="15" customHeight="1">
      <c r="A26" s="1736"/>
      <c r="B26" s="193"/>
      <c r="D26" s="216" t="s">
        <v>163</v>
      </c>
      <c r="E26" s="227">
        <v>27</v>
      </c>
      <c r="F26" s="220">
        <v>114</v>
      </c>
      <c r="G26" s="221">
        <v>15.151515151515152</v>
      </c>
      <c r="H26" s="222">
        <v>250</v>
      </c>
      <c r="I26" s="219">
        <v>119.29824561403508</v>
      </c>
      <c r="J26" s="220">
        <f t="shared" si="0"/>
        <v>94</v>
      </c>
      <c r="K26" s="223">
        <f t="shared" si="1"/>
        <v>-62.4</v>
      </c>
      <c r="L26" s="228">
        <v>2</v>
      </c>
      <c r="M26" s="220">
        <v>5</v>
      </c>
      <c r="N26" s="220">
        <v>8</v>
      </c>
      <c r="O26" s="220">
        <v>3</v>
      </c>
      <c r="P26" s="220">
        <v>8</v>
      </c>
      <c r="Q26" s="220">
        <v>6</v>
      </c>
      <c r="R26" s="220">
        <v>11</v>
      </c>
      <c r="S26" s="220">
        <v>15</v>
      </c>
      <c r="T26" s="220">
        <v>6</v>
      </c>
      <c r="U26" s="225">
        <v>9</v>
      </c>
      <c r="V26" s="225">
        <v>20</v>
      </c>
      <c r="W26" s="226">
        <v>1</v>
      </c>
    </row>
    <row r="27" spans="1:24" ht="15" customHeight="1">
      <c r="A27" s="1736"/>
      <c r="B27" s="193"/>
      <c r="D27" s="242" t="s">
        <v>164</v>
      </c>
      <c r="E27" s="243">
        <v>28</v>
      </c>
      <c r="F27" s="231">
        <v>84</v>
      </c>
      <c r="G27" s="246">
        <v>-40.425531914893611</v>
      </c>
      <c r="H27" s="230">
        <v>158</v>
      </c>
      <c r="I27" s="245">
        <v>88.095238095238088</v>
      </c>
      <c r="J27" s="231">
        <f t="shared" si="0"/>
        <v>70</v>
      </c>
      <c r="K27" s="247">
        <f t="shared" si="1"/>
        <v>-55.696202531645568</v>
      </c>
      <c r="L27" s="248">
        <v>10</v>
      </c>
      <c r="M27" s="231">
        <v>4</v>
      </c>
      <c r="N27" s="231">
        <v>6</v>
      </c>
      <c r="O27" s="231">
        <v>6</v>
      </c>
      <c r="P27" s="231">
        <v>5</v>
      </c>
      <c r="Q27" s="231">
        <v>9</v>
      </c>
      <c r="R27" s="231">
        <v>1</v>
      </c>
      <c r="S27" s="231">
        <v>6</v>
      </c>
      <c r="T27" s="231">
        <v>11</v>
      </c>
      <c r="U27" s="249">
        <v>1</v>
      </c>
      <c r="V27" s="249">
        <v>3</v>
      </c>
      <c r="W27" s="250">
        <v>8</v>
      </c>
    </row>
    <row r="28" spans="1:24" ht="15" customHeight="1">
      <c r="A28" s="1736"/>
      <c r="B28" s="193"/>
      <c r="D28" s="216" t="s">
        <v>165</v>
      </c>
      <c r="E28" s="227">
        <v>29</v>
      </c>
      <c r="F28" s="220">
        <v>305</v>
      </c>
      <c r="G28" s="221">
        <v>26.033057851239672</v>
      </c>
      <c r="H28" s="222">
        <v>282</v>
      </c>
      <c r="I28" s="219">
        <v>-7.5409836065573774</v>
      </c>
      <c r="J28" s="220">
        <f t="shared" si="0"/>
        <v>240</v>
      </c>
      <c r="K28" s="223">
        <f t="shared" si="1"/>
        <v>-14.893617021276595</v>
      </c>
      <c r="L28" s="228">
        <v>7</v>
      </c>
      <c r="M28" s="220">
        <v>31</v>
      </c>
      <c r="N28" s="220">
        <v>19</v>
      </c>
      <c r="O28" s="220">
        <v>5</v>
      </c>
      <c r="P28" s="220">
        <v>18</v>
      </c>
      <c r="Q28" s="220">
        <v>16</v>
      </c>
      <c r="R28" s="220">
        <v>23</v>
      </c>
      <c r="S28" s="220">
        <v>18</v>
      </c>
      <c r="T28" s="220">
        <v>21</v>
      </c>
      <c r="U28" s="225">
        <v>24</v>
      </c>
      <c r="V28" s="225">
        <v>24</v>
      </c>
      <c r="W28" s="226">
        <v>34</v>
      </c>
    </row>
    <row r="29" spans="1:24" ht="15" customHeight="1">
      <c r="A29" s="1736"/>
      <c r="B29" s="193"/>
      <c r="D29" s="216" t="s">
        <v>166</v>
      </c>
      <c r="E29" s="227">
        <v>30</v>
      </c>
      <c r="F29" s="220">
        <v>47</v>
      </c>
      <c r="G29" s="221">
        <v>51.612903225806448</v>
      </c>
      <c r="H29" s="222">
        <v>29</v>
      </c>
      <c r="I29" s="219">
        <v>-38.297872340425535</v>
      </c>
      <c r="J29" s="220">
        <f t="shared" si="0"/>
        <v>26</v>
      </c>
      <c r="K29" s="223">
        <f t="shared" si="1"/>
        <v>-10.344827586206897</v>
      </c>
      <c r="L29" s="228">
        <v>1</v>
      </c>
      <c r="M29" s="220">
        <v>2</v>
      </c>
      <c r="N29" s="220">
        <v>1</v>
      </c>
      <c r="O29" s="220">
        <v>2</v>
      </c>
      <c r="P29" s="220">
        <v>2</v>
      </c>
      <c r="Q29" s="220">
        <v>1</v>
      </c>
      <c r="R29" s="220">
        <v>2</v>
      </c>
      <c r="S29" s="220">
        <v>5</v>
      </c>
      <c r="T29" s="220">
        <v>1</v>
      </c>
      <c r="U29" s="225">
        <v>4</v>
      </c>
      <c r="V29" s="225">
        <v>3</v>
      </c>
      <c r="W29" s="226">
        <v>2</v>
      </c>
    </row>
    <row r="30" spans="1:24" ht="15" customHeight="1">
      <c r="A30" s="1736"/>
      <c r="B30" s="193"/>
      <c r="D30" s="216" t="s">
        <v>167</v>
      </c>
      <c r="E30" s="227">
        <v>31</v>
      </c>
      <c r="F30" s="220">
        <v>161</v>
      </c>
      <c r="G30" s="221">
        <v>10.273972602739725</v>
      </c>
      <c r="H30" s="222">
        <v>183</v>
      </c>
      <c r="I30" s="219">
        <v>13.664596273291925</v>
      </c>
      <c r="J30" s="220">
        <f t="shared" si="0"/>
        <v>120</v>
      </c>
      <c r="K30" s="223">
        <f t="shared" si="1"/>
        <v>-34.42622950819672</v>
      </c>
      <c r="L30" s="228">
        <v>9</v>
      </c>
      <c r="M30" s="220">
        <v>11</v>
      </c>
      <c r="N30" s="220">
        <v>7</v>
      </c>
      <c r="O30" s="220">
        <v>9</v>
      </c>
      <c r="P30" s="220">
        <v>7</v>
      </c>
      <c r="Q30" s="220">
        <v>6</v>
      </c>
      <c r="R30" s="220">
        <v>13</v>
      </c>
      <c r="S30" s="220">
        <v>13</v>
      </c>
      <c r="T30" s="220">
        <v>8</v>
      </c>
      <c r="U30" s="225">
        <v>10</v>
      </c>
      <c r="V30" s="225">
        <v>13</v>
      </c>
      <c r="W30" s="226">
        <v>14</v>
      </c>
    </row>
    <row r="31" spans="1:24" ht="15" customHeight="1">
      <c r="A31" s="1736"/>
      <c r="B31" s="251"/>
      <c r="C31" s="252"/>
      <c r="D31" s="253" t="s">
        <v>168</v>
      </c>
      <c r="E31" s="254" t="s">
        <v>169</v>
      </c>
      <c r="F31" s="231">
        <v>228</v>
      </c>
      <c r="G31" s="246">
        <v>8.0568720379146921</v>
      </c>
      <c r="H31" s="230">
        <v>238</v>
      </c>
      <c r="I31" s="245">
        <v>4.3859649122807012</v>
      </c>
      <c r="J31" s="231">
        <f t="shared" si="0"/>
        <v>219</v>
      </c>
      <c r="K31" s="247">
        <f t="shared" si="1"/>
        <v>-7.9831932773109235</v>
      </c>
      <c r="L31" s="248">
        <v>13</v>
      </c>
      <c r="M31" s="231">
        <v>14</v>
      </c>
      <c r="N31" s="231">
        <v>15</v>
      </c>
      <c r="O31" s="231">
        <v>10</v>
      </c>
      <c r="P31" s="231">
        <v>11</v>
      </c>
      <c r="Q31" s="231">
        <v>19</v>
      </c>
      <c r="R31" s="231">
        <v>21</v>
      </c>
      <c r="S31" s="231">
        <v>16</v>
      </c>
      <c r="T31" s="231">
        <v>28</v>
      </c>
      <c r="U31" s="249">
        <v>29</v>
      </c>
      <c r="V31" s="249">
        <v>21</v>
      </c>
      <c r="W31" s="250">
        <v>22</v>
      </c>
    </row>
    <row r="32" spans="1:24" ht="15" customHeight="1">
      <c r="A32" s="1736"/>
      <c r="B32" s="255" t="s">
        <v>170</v>
      </c>
      <c r="C32" s="1733" t="s">
        <v>171</v>
      </c>
      <c r="D32" s="1734"/>
      <c r="E32" s="256" t="s">
        <v>172</v>
      </c>
      <c r="F32" s="188">
        <v>79</v>
      </c>
      <c r="G32" s="197">
        <v>2.5974025974025974</v>
      </c>
      <c r="H32" s="187">
        <v>95</v>
      </c>
      <c r="I32" s="196">
        <v>20.253164556962027</v>
      </c>
      <c r="J32" s="188">
        <f t="shared" si="0"/>
        <v>60</v>
      </c>
      <c r="K32" s="198">
        <f t="shared" si="1"/>
        <v>-36.84210526315789</v>
      </c>
      <c r="L32" s="199">
        <v>4</v>
      </c>
      <c r="M32" s="188">
        <v>6</v>
      </c>
      <c r="N32" s="188">
        <v>4</v>
      </c>
      <c r="O32" s="188">
        <v>5</v>
      </c>
      <c r="P32" s="188">
        <v>4</v>
      </c>
      <c r="Q32" s="188">
        <v>2</v>
      </c>
      <c r="R32" s="188">
        <v>8</v>
      </c>
      <c r="S32" s="188">
        <v>2</v>
      </c>
      <c r="T32" s="188">
        <v>6</v>
      </c>
      <c r="U32" s="200">
        <v>7</v>
      </c>
      <c r="V32" s="200">
        <v>5</v>
      </c>
      <c r="W32" s="201">
        <v>7</v>
      </c>
    </row>
    <row r="33" spans="1:23" ht="15" customHeight="1">
      <c r="A33" s="1736"/>
      <c r="B33" s="255" t="s">
        <v>173</v>
      </c>
      <c r="C33" s="1733" t="s">
        <v>174</v>
      </c>
      <c r="D33" s="1734"/>
      <c r="E33" s="256" t="s">
        <v>175</v>
      </c>
      <c r="F33" s="188">
        <v>575</v>
      </c>
      <c r="G33" s="197">
        <v>-4.006677796327212</v>
      </c>
      <c r="H33" s="187">
        <v>291</v>
      </c>
      <c r="I33" s="196">
        <v>-49.391304347826086</v>
      </c>
      <c r="J33" s="188">
        <f t="shared" si="0"/>
        <v>249</v>
      </c>
      <c r="K33" s="198">
        <f t="shared" si="1"/>
        <v>-14.432989690721648</v>
      </c>
      <c r="L33" s="199">
        <v>12</v>
      </c>
      <c r="M33" s="188">
        <v>13</v>
      </c>
      <c r="N33" s="188">
        <v>14</v>
      </c>
      <c r="O33" s="188">
        <v>32</v>
      </c>
      <c r="P33" s="188">
        <v>14</v>
      </c>
      <c r="Q33" s="188">
        <v>31</v>
      </c>
      <c r="R33" s="188">
        <v>21</v>
      </c>
      <c r="S33" s="188">
        <v>13</v>
      </c>
      <c r="T33" s="188">
        <v>29</v>
      </c>
      <c r="U33" s="200">
        <v>22</v>
      </c>
      <c r="V33" s="200">
        <v>21</v>
      </c>
      <c r="W33" s="201">
        <v>27</v>
      </c>
    </row>
    <row r="34" spans="1:23" ht="15" customHeight="1">
      <c r="A34" s="1736"/>
      <c r="B34" s="255" t="s">
        <v>176</v>
      </c>
      <c r="C34" s="1733" t="s">
        <v>177</v>
      </c>
      <c r="D34" s="1734"/>
      <c r="E34" s="256" t="s">
        <v>178</v>
      </c>
      <c r="F34" s="188">
        <v>3967</v>
      </c>
      <c r="G34" s="197">
        <v>-1.8312298935906954</v>
      </c>
      <c r="H34" s="187">
        <v>3626</v>
      </c>
      <c r="I34" s="196">
        <v>-8.5959163095538198</v>
      </c>
      <c r="J34" s="188">
        <f t="shared" si="0"/>
        <v>3089</v>
      </c>
      <c r="K34" s="198">
        <f t="shared" si="1"/>
        <v>-14.809707666850525</v>
      </c>
      <c r="L34" s="199">
        <v>225</v>
      </c>
      <c r="M34" s="188">
        <v>236</v>
      </c>
      <c r="N34" s="188">
        <v>215</v>
      </c>
      <c r="O34" s="188">
        <v>264</v>
      </c>
      <c r="P34" s="188">
        <v>267</v>
      </c>
      <c r="Q34" s="188">
        <v>208</v>
      </c>
      <c r="R34" s="188">
        <v>338</v>
      </c>
      <c r="S34" s="188">
        <v>298</v>
      </c>
      <c r="T34" s="188">
        <v>216</v>
      </c>
      <c r="U34" s="200">
        <v>260</v>
      </c>
      <c r="V34" s="200">
        <v>254</v>
      </c>
      <c r="W34" s="201">
        <v>308</v>
      </c>
    </row>
    <row r="35" spans="1:23" ht="15" customHeight="1">
      <c r="A35" s="1736"/>
      <c r="B35" s="257" t="s">
        <v>179</v>
      </c>
      <c r="C35" s="1733" t="s">
        <v>180</v>
      </c>
      <c r="D35" s="1734"/>
      <c r="E35" s="256" t="s">
        <v>181</v>
      </c>
      <c r="F35" s="188">
        <v>10928</v>
      </c>
      <c r="G35" s="197">
        <v>-4.2075736325385691</v>
      </c>
      <c r="H35" s="187">
        <v>11030</v>
      </c>
      <c r="I35" s="196">
        <v>0.93338213762811129</v>
      </c>
      <c r="J35" s="188">
        <f t="shared" si="0"/>
        <v>8142</v>
      </c>
      <c r="K35" s="198">
        <f t="shared" si="1"/>
        <v>-26.183136899365365</v>
      </c>
      <c r="L35" s="199">
        <v>647</v>
      </c>
      <c r="M35" s="188">
        <v>684</v>
      </c>
      <c r="N35" s="188">
        <v>799</v>
      </c>
      <c r="O35" s="188">
        <v>576</v>
      </c>
      <c r="P35" s="188">
        <v>539</v>
      </c>
      <c r="Q35" s="188">
        <v>765</v>
      </c>
      <c r="R35" s="188">
        <v>678</v>
      </c>
      <c r="S35" s="188">
        <v>623</v>
      </c>
      <c r="T35" s="188">
        <v>702</v>
      </c>
      <c r="U35" s="200">
        <v>656</v>
      </c>
      <c r="V35" s="200">
        <v>708</v>
      </c>
      <c r="W35" s="201">
        <v>765</v>
      </c>
    </row>
    <row r="36" spans="1:23" ht="15" customHeight="1">
      <c r="A36" s="1736"/>
      <c r="B36" s="257" t="s">
        <v>182</v>
      </c>
      <c r="C36" s="1733" t="s">
        <v>183</v>
      </c>
      <c r="D36" s="1734"/>
      <c r="E36" s="256" t="s">
        <v>184</v>
      </c>
      <c r="F36" s="188">
        <v>397</v>
      </c>
      <c r="G36" s="197">
        <v>-9.9773242630385486</v>
      </c>
      <c r="H36" s="203">
        <v>354</v>
      </c>
      <c r="I36" s="196">
        <v>-10.831234256926953</v>
      </c>
      <c r="J36" s="204">
        <f t="shared" si="0"/>
        <v>360</v>
      </c>
      <c r="K36" s="198">
        <f t="shared" si="1"/>
        <v>1.6949152542372881</v>
      </c>
      <c r="L36" s="199">
        <v>25</v>
      </c>
      <c r="M36" s="188">
        <v>34</v>
      </c>
      <c r="N36" s="188">
        <v>20</v>
      </c>
      <c r="O36" s="188">
        <v>23</v>
      </c>
      <c r="P36" s="188">
        <v>37</v>
      </c>
      <c r="Q36" s="188">
        <v>28</v>
      </c>
      <c r="R36" s="188">
        <v>26</v>
      </c>
      <c r="S36" s="188">
        <v>32</v>
      </c>
      <c r="T36" s="188">
        <v>45</v>
      </c>
      <c r="U36" s="200">
        <v>16</v>
      </c>
      <c r="V36" s="200">
        <v>31</v>
      </c>
      <c r="W36" s="201">
        <v>43</v>
      </c>
    </row>
    <row r="37" spans="1:23" ht="15" customHeight="1">
      <c r="A37" s="1736"/>
      <c r="B37" s="258" t="s">
        <v>185</v>
      </c>
      <c r="C37" s="1740" t="s">
        <v>186</v>
      </c>
      <c r="D37" s="1741"/>
      <c r="E37" s="259" t="s">
        <v>187</v>
      </c>
      <c r="F37" s="209">
        <v>1423</v>
      </c>
      <c r="G37" s="210">
        <v>6.8318318318318321</v>
      </c>
      <c r="H37" s="187">
        <v>1219</v>
      </c>
      <c r="I37" s="208">
        <v>-14.335910049191849</v>
      </c>
      <c r="J37" s="188">
        <f t="shared" si="0"/>
        <v>737</v>
      </c>
      <c r="K37" s="211">
        <f t="shared" si="1"/>
        <v>-39.540607054963083</v>
      </c>
      <c r="L37" s="212">
        <v>63</v>
      </c>
      <c r="M37" s="209">
        <v>42</v>
      </c>
      <c r="N37" s="209">
        <v>113</v>
      </c>
      <c r="O37" s="209">
        <v>58</v>
      </c>
      <c r="P37" s="209">
        <v>50</v>
      </c>
      <c r="Q37" s="209">
        <v>67</v>
      </c>
      <c r="R37" s="209">
        <v>49</v>
      </c>
      <c r="S37" s="209">
        <v>53</v>
      </c>
      <c r="T37" s="209">
        <v>42</v>
      </c>
      <c r="U37" s="213">
        <v>83</v>
      </c>
      <c r="V37" s="213">
        <v>55</v>
      </c>
      <c r="W37" s="214">
        <v>62</v>
      </c>
    </row>
    <row r="38" spans="1:23" ht="15" customHeight="1">
      <c r="A38" s="1736"/>
      <c r="B38" s="255" t="s">
        <v>188</v>
      </c>
      <c r="C38" s="1733" t="s">
        <v>189</v>
      </c>
      <c r="D38" s="1734"/>
      <c r="E38" s="256" t="s">
        <v>190</v>
      </c>
      <c r="F38" s="188">
        <v>1009</v>
      </c>
      <c r="G38" s="197">
        <v>20.693779904306218</v>
      </c>
      <c r="H38" s="187">
        <v>1099</v>
      </c>
      <c r="I38" s="196">
        <v>8.9197224975222991</v>
      </c>
      <c r="J38" s="188">
        <f t="shared" si="0"/>
        <v>941</v>
      </c>
      <c r="K38" s="198">
        <f t="shared" si="1"/>
        <v>-14.376706096451318</v>
      </c>
      <c r="L38" s="199">
        <v>84</v>
      </c>
      <c r="M38" s="188">
        <v>53</v>
      </c>
      <c r="N38" s="188">
        <v>111</v>
      </c>
      <c r="O38" s="188">
        <v>95</v>
      </c>
      <c r="P38" s="188">
        <v>43</v>
      </c>
      <c r="Q38" s="188">
        <v>85</v>
      </c>
      <c r="R38" s="188">
        <v>97</v>
      </c>
      <c r="S38" s="188">
        <v>46</v>
      </c>
      <c r="T38" s="188">
        <v>74</v>
      </c>
      <c r="U38" s="200">
        <v>98</v>
      </c>
      <c r="V38" s="200">
        <v>76</v>
      </c>
      <c r="W38" s="201">
        <v>79</v>
      </c>
    </row>
    <row r="39" spans="1:23" ht="15" customHeight="1">
      <c r="A39" s="1736"/>
      <c r="B39" s="255" t="s">
        <v>191</v>
      </c>
      <c r="C39" s="1733" t="s">
        <v>192</v>
      </c>
      <c r="D39" s="1734"/>
      <c r="E39" s="256" t="s">
        <v>193</v>
      </c>
      <c r="F39" s="188">
        <v>5658</v>
      </c>
      <c r="G39" s="197">
        <v>-5.2895882156009382</v>
      </c>
      <c r="H39" s="187">
        <v>6187</v>
      </c>
      <c r="I39" s="196">
        <v>9.3495934959349594</v>
      </c>
      <c r="J39" s="188">
        <f t="shared" si="0"/>
        <v>4761</v>
      </c>
      <c r="K39" s="198">
        <f t="shared" si="1"/>
        <v>-23.048327137546469</v>
      </c>
      <c r="L39" s="199">
        <v>402</v>
      </c>
      <c r="M39" s="188">
        <v>213</v>
      </c>
      <c r="N39" s="188">
        <v>388</v>
      </c>
      <c r="O39" s="188">
        <v>492</v>
      </c>
      <c r="P39" s="188">
        <v>294</v>
      </c>
      <c r="Q39" s="188">
        <v>407</v>
      </c>
      <c r="R39" s="188">
        <v>400</v>
      </c>
      <c r="S39" s="188">
        <v>447</v>
      </c>
      <c r="T39" s="188">
        <v>441</v>
      </c>
      <c r="U39" s="200">
        <v>337</v>
      </c>
      <c r="V39" s="200">
        <v>373</v>
      </c>
      <c r="W39" s="201">
        <v>567</v>
      </c>
    </row>
    <row r="40" spans="1:23" ht="15" customHeight="1">
      <c r="A40" s="1736"/>
      <c r="B40" s="255" t="s">
        <v>194</v>
      </c>
      <c r="C40" s="1733" t="s">
        <v>195</v>
      </c>
      <c r="D40" s="1734"/>
      <c r="E40" s="256" t="s">
        <v>196</v>
      </c>
      <c r="F40" s="188">
        <v>2518</v>
      </c>
      <c r="G40" s="197">
        <v>8.1615120274914084</v>
      </c>
      <c r="H40" s="187">
        <v>2451</v>
      </c>
      <c r="I40" s="196">
        <v>-2.6608419380460679</v>
      </c>
      <c r="J40" s="188">
        <f t="shared" si="0"/>
        <v>1956</v>
      </c>
      <c r="K40" s="198">
        <f t="shared" si="1"/>
        <v>-20.195838433292536</v>
      </c>
      <c r="L40" s="199">
        <v>150</v>
      </c>
      <c r="M40" s="188">
        <v>101</v>
      </c>
      <c r="N40" s="188">
        <v>211</v>
      </c>
      <c r="O40" s="188">
        <v>196</v>
      </c>
      <c r="P40" s="188">
        <v>111</v>
      </c>
      <c r="Q40" s="188">
        <v>202</v>
      </c>
      <c r="R40" s="188">
        <v>157</v>
      </c>
      <c r="S40" s="188">
        <v>134</v>
      </c>
      <c r="T40" s="188">
        <v>145</v>
      </c>
      <c r="U40" s="200">
        <v>172</v>
      </c>
      <c r="V40" s="200">
        <v>196</v>
      </c>
      <c r="W40" s="201">
        <v>181</v>
      </c>
    </row>
    <row r="41" spans="1:23" ht="15" customHeight="1">
      <c r="A41" s="1736"/>
      <c r="B41" s="260" t="s">
        <v>197</v>
      </c>
      <c r="C41" s="1742" t="s">
        <v>198</v>
      </c>
      <c r="D41" s="1743"/>
      <c r="E41" s="261" t="s">
        <v>199</v>
      </c>
      <c r="F41" s="204">
        <v>5219</v>
      </c>
      <c r="G41" s="264">
        <v>2.2331047992164543</v>
      </c>
      <c r="H41" s="203">
        <v>5083</v>
      </c>
      <c r="I41" s="263">
        <v>-2.6058631921824107</v>
      </c>
      <c r="J41" s="204">
        <f t="shared" si="0"/>
        <v>4421</v>
      </c>
      <c r="K41" s="265">
        <f t="shared" si="1"/>
        <v>-13.023804839661619</v>
      </c>
      <c r="L41" s="266">
        <v>105</v>
      </c>
      <c r="M41" s="204">
        <v>432</v>
      </c>
      <c r="N41" s="204">
        <v>561</v>
      </c>
      <c r="O41" s="204">
        <v>113</v>
      </c>
      <c r="P41" s="204">
        <v>452</v>
      </c>
      <c r="Q41" s="204">
        <v>512</v>
      </c>
      <c r="R41" s="204">
        <v>137</v>
      </c>
      <c r="S41" s="204">
        <v>468</v>
      </c>
      <c r="T41" s="204">
        <v>514</v>
      </c>
      <c r="U41" s="267">
        <v>209</v>
      </c>
      <c r="V41" s="267">
        <v>493</v>
      </c>
      <c r="W41" s="268">
        <v>425</v>
      </c>
    </row>
    <row r="42" spans="1:23" ht="15" customHeight="1">
      <c r="A42" s="1736"/>
      <c r="B42" s="255" t="s">
        <v>200</v>
      </c>
      <c r="C42" s="1733" t="s">
        <v>201</v>
      </c>
      <c r="D42" s="1734"/>
      <c r="E42" s="256" t="s">
        <v>202</v>
      </c>
      <c r="F42" s="188">
        <v>18656</v>
      </c>
      <c r="G42" s="197">
        <v>2.5618471687740518</v>
      </c>
      <c r="H42" s="187">
        <v>18176</v>
      </c>
      <c r="I42" s="196">
        <v>-2.5728987993138936</v>
      </c>
      <c r="J42" s="188">
        <f t="shared" si="0"/>
        <v>18206</v>
      </c>
      <c r="K42" s="198">
        <f t="shared" si="1"/>
        <v>0.16505281690140844</v>
      </c>
      <c r="L42" s="199">
        <v>1453</v>
      </c>
      <c r="M42" s="188">
        <v>1289</v>
      </c>
      <c r="N42" s="188">
        <v>1552</v>
      </c>
      <c r="O42" s="188">
        <v>1467</v>
      </c>
      <c r="P42" s="188">
        <v>1414</v>
      </c>
      <c r="Q42" s="188">
        <v>1550</v>
      </c>
      <c r="R42" s="188">
        <v>1644</v>
      </c>
      <c r="S42" s="188">
        <v>1413</v>
      </c>
      <c r="T42" s="188">
        <v>1555</v>
      </c>
      <c r="U42" s="200">
        <v>1713</v>
      </c>
      <c r="V42" s="200">
        <v>1541</v>
      </c>
      <c r="W42" s="201">
        <v>1615</v>
      </c>
    </row>
    <row r="43" spans="1:23" ht="15" customHeight="1">
      <c r="A43" s="1736"/>
      <c r="B43" s="255" t="s">
        <v>203</v>
      </c>
      <c r="C43" s="1733" t="s">
        <v>204</v>
      </c>
      <c r="D43" s="1734"/>
      <c r="E43" s="256" t="s">
        <v>205</v>
      </c>
      <c r="F43" s="188">
        <v>1284</v>
      </c>
      <c r="G43" s="197">
        <v>-3.9640987284966345</v>
      </c>
      <c r="H43" s="187">
        <v>1137</v>
      </c>
      <c r="I43" s="196">
        <v>-11.448598130841122</v>
      </c>
      <c r="J43" s="188">
        <f t="shared" si="0"/>
        <v>994</v>
      </c>
      <c r="K43" s="198">
        <f t="shared" si="1"/>
        <v>-12.576956904133684</v>
      </c>
      <c r="L43" s="199">
        <v>100</v>
      </c>
      <c r="M43" s="188">
        <v>120</v>
      </c>
      <c r="N43" s="188">
        <v>98</v>
      </c>
      <c r="O43" s="188">
        <v>61</v>
      </c>
      <c r="P43" s="188">
        <v>118</v>
      </c>
      <c r="Q43" s="188">
        <v>104</v>
      </c>
      <c r="R43" s="188">
        <v>28</v>
      </c>
      <c r="S43" s="188">
        <v>116</v>
      </c>
      <c r="T43" s="188">
        <v>66</v>
      </c>
      <c r="U43" s="200">
        <v>52</v>
      </c>
      <c r="V43" s="200">
        <v>74</v>
      </c>
      <c r="W43" s="201">
        <v>57</v>
      </c>
    </row>
    <row r="44" spans="1:23" ht="15" customHeight="1">
      <c r="A44" s="1736"/>
      <c r="B44" s="255" t="s">
        <v>206</v>
      </c>
      <c r="C44" s="1733" t="s">
        <v>207</v>
      </c>
      <c r="D44" s="1734"/>
      <c r="E44" s="256" t="s">
        <v>208</v>
      </c>
      <c r="F44" s="188">
        <v>7015</v>
      </c>
      <c r="G44" s="197">
        <v>-0.28429282160625446</v>
      </c>
      <c r="H44" s="187">
        <v>6764</v>
      </c>
      <c r="I44" s="196">
        <v>-3.5780470420527442</v>
      </c>
      <c r="J44" s="188">
        <f t="shared" si="0"/>
        <v>5818</v>
      </c>
      <c r="K44" s="198">
        <f t="shared" si="1"/>
        <v>-13.985807214665877</v>
      </c>
      <c r="L44" s="199">
        <v>477</v>
      </c>
      <c r="M44" s="188">
        <v>391</v>
      </c>
      <c r="N44" s="188">
        <v>437</v>
      </c>
      <c r="O44" s="188">
        <v>596</v>
      </c>
      <c r="P44" s="188">
        <v>379</v>
      </c>
      <c r="Q44" s="188">
        <v>510</v>
      </c>
      <c r="R44" s="188">
        <v>518</v>
      </c>
      <c r="S44" s="188">
        <v>451</v>
      </c>
      <c r="T44" s="188">
        <v>458</v>
      </c>
      <c r="U44" s="200">
        <v>552</v>
      </c>
      <c r="V44" s="200">
        <v>499</v>
      </c>
      <c r="W44" s="201">
        <v>550</v>
      </c>
    </row>
    <row r="45" spans="1:23" ht="15" customHeight="1">
      <c r="A45" s="1737"/>
      <c r="B45" s="269" t="s">
        <v>209</v>
      </c>
      <c r="C45" s="270"/>
      <c r="D45" s="271"/>
      <c r="E45" s="272" t="s">
        <v>210</v>
      </c>
      <c r="F45" s="275">
        <v>1735</v>
      </c>
      <c r="G45" s="276">
        <v>10.368956743002544</v>
      </c>
      <c r="H45" s="187">
        <v>2707</v>
      </c>
      <c r="I45" s="274">
        <v>56.023054755043219</v>
      </c>
      <c r="J45" s="188">
        <f t="shared" si="0"/>
        <v>1702</v>
      </c>
      <c r="K45" s="277">
        <f t="shared" si="1"/>
        <v>-37.125969708164021</v>
      </c>
      <c r="L45" s="278">
        <v>115</v>
      </c>
      <c r="M45" s="275">
        <v>104</v>
      </c>
      <c r="N45" s="275">
        <v>168</v>
      </c>
      <c r="O45" s="275">
        <v>117</v>
      </c>
      <c r="P45" s="275">
        <v>75</v>
      </c>
      <c r="Q45" s="275">
        <v>56</v>
      </c>
      <c r="R45" s="275">
        <v>127</v>
      </c>
      <c r="S45" s="275">
        <v>155</v>
      </c>
      <c r="T45" s="275">
        <v>89</v>
      </c>
      <c r="U45" s="279">
        <v>196</v>
      </c>
      <c r="V45" s="279">
        <v>344</v>
      </c>
      <c r="W45" s="280">
        <v>156</v>
      </c>
    </row>
    <row r="46" spans="1:23" ht="15" customHeight="1">
      <c r="A46" s="1744" t="s">
        <v>211</v>
      </c>
      <c r="B46" s="1745"/>
      <c r="C46" s="1745"/>
      <c r="D46" s="1746"/>
      <c r="E46" s="1747"/>
      <c r="F46" s="281">
        <v>76379</v>
      </c>
      <c r="G46" s="282">
        <v>1.2890049995358521</v>
      </c>
      <c r="H46" s="283">
        <v>75875</v>
      </c>
      <c r="I46" s="284">
        <v>-0.6598672409955616</v>
      </c>
      <c r="J46" s="281">
        <f>SUM(J5:J8,J32:J45)</f>
        <v>65392</v>
      </c>
      <c r="K46" s="285">
        <f>IF(ISERROR((J46-H46)/H46*100),"―",(J46-H46)/H46*100)</f>
        <v>-13.816144975288303</v>
      </c>
      <c r="L46" s="286">
        <f t="shared" ref="L46:W46" si="2">SUM(L5:L8,L32:L45)</f>
        <v>4926</v>
      </c>
      <c r="M46" s="281">
        <f t="shared" si="2"/>
        <v>4660</v>
      </c>
      <c r="N46" s="281">
        <f t="shared" si="2"/>
        <v>5694</v>
      </c>
      <c r="O46" s="281">
        <f t="shared" si="2"/>
        <v>5134</v>
      </c>
      <c r="P46" s="281">
        <f t="shared" si="2"/>
        <v>5056</v>
      </c>
      <c r="Q46" s="281">
        <f t="shared" si="2"/>
        <v>5755</v>
      </c>
      <c r="R46" s="281">
        <f t="shared" si="2"/>
        <v>5675</v>
      </c>
      <c r="S46" s="281">
        <f t="shared" si="2"/>
        <v>5516</v>
      </c>
      <c r="T46" s="281">
        <f t="shared" si="2"/>
        <v>5443</v>
      </c>
      <c r="U46" s="281">
        <f t="shared" si="2"/>
        <v>5578</v>
      </c>
      <c r="V46" s="281">
        <f t="shared" si="2"/>
        <v>5781</v>
      </c>
      <c r="W46" s="324">
        <f t="shared" si="2"/>
        <v>6174</v>
      </c>
    </row>
    <row r="47" spans="1:23" ht="15" customHeight="1">
      <c r="A47" s="1735" t="s">
        <v>212</v>
      </c>
      <c r="B47" s="1750" t="s">
        <v>213</v>
      </c>
      <c r="C47" s="1751"/>
      <c r="D47" s="1751"/>
      <c r="E47" s="1752"/>
      <c r="F47" s="188">
        <v>49315</v>
      </c>
      <c r="G47" s="186">
        <v>0.87755185533690616</v>
      </c>
      <c r="H47" s="187">
        <v>48792</v>
      </c>
      <c r="I47" s="184">
        <v>-1.0605292507350705</v>
      </c>
      <c r="J47" s="188">
        <f t="shared" ref="J47:J52" si="3">SUM(L47:W47)</f>
        <v>43228</v>
      </c>
      <c r="K47" s="189">
        <f t="shared" si="1"/>
        <v>-11.403508771929824</v>
      </c>
      <c r="L47" s="199">
        <v>3203</v>
      </c>
      <c r="M47" s="188">
        <v>3004</v>
      </c>
      <c r="N47" s="188">
        <v>3854</v>
      </c>
      <c r="O47" s="188">
        <v>3463</v>
      </c>
      <c r="P47" s="188">
        <v>3269</v>
      </c>
      <c r="Q47" s="188">
        <v>4035</v>
      </c>
      <c r="R47" s="188">
        <v>3640</v>
      </c>
      <c r="S47" s="188">
        <v>3580</v>
      </c>
      <c r="T47" s="188">
        <v>3637</v>
      </c>
      <c r="U47" s="191">
        <v>3588</v>
      </c>
      <c r="V47" s="191">
        <v>3734</v>
      </c>
      <c r="W47" s="192">
        <v>4221</v>
      </c>
    </row>
    <row r="48" spans="1:23" ht="15" customHeight="1">
      <c r="A48" s="1748"/>
      <c r="B48" s="1753" t="s">
        <v>214</v>
      </c>
      <c r="C48" s="1754"/>
      <c r="D48" s="1754"/>
      <c r="E48" s="1755"/>
      <c r="F48" s="188">
        <v>17298</v>
      </c>
      <c r="G48" s="197">
        <v>3.525046382189239</v>
      </c>
      <c r="H48" s="187">
        <v>17241</v>
      </c>
      <c r="I48" s="196">
        <v>-0.32951786333680194</v>
      </c>
      <c r="J48" s="188">
        <f t="shared" si="3"/>
        <v>14543</v>
      </c>
      <c r="K48" s="198">
        <f t="shared" si="1"/>
        <v>-15.648744272373992</v>
      </c>
      <c r="L48" s="199">
        <v>1198</v>
      </c>
      <c r="M48" s="188">
        <v>938</v>
      </c>
      <c r="N48" s="188">
        <v>1076</v>
      </c>
      <c r="O48" s="188">
        <v>1172</v>
      </c>
      <c r="P48" s="188">
        <v>1070</v>
      </c>
      <c r="Q48" s="188">
        <v>1139</v>
      </c>
      <c r="R48" s="188">
        <v>1487</v>
      </c>
      <c r="S48" s="188">
        <v>1214</v>
      </c>
      <c r="T48" s="188">
        <v>1245</v>
      </c>
      <c r="U48" s="200">
        <v>1377</v>
      </c>
      <c r="V48" s="200">
        <v>1301</v>
      </c>
      <c r="W48" s="201">
        <v>1326</v>
      </c>
    </row>
    <row r="49" spans="1:23" ht="15" customHeight="1">
      <c r="A49" s="1748"/>
      <c r="B49" s="1756" t="s">
        <v>215</v>
      </c>
      <c r="C49" s="1757"/>
      <c r="D49" s="1757"/>
      <c r="E49" s="1758"/>
      <c r="F49" s="188">
        <v>7145</v>
      </c>
      <c r="G49" s="197">
        <v>-3.1317787418655096</v>
      </c>
      <c r="H49" s="203">
        <v>7543</v>
      </c>
      <c r="I49" s="196">
        <v>5.5703289013296011</v>
      </c>
      <c r="J49" s="204">
        <f t="shared" si="3"/>
        <v>5582</v>
      </c>
      <c r="K49" s="198">
        <f t="shared" si="1"/>
        <v>-25.997613681559063</v>
      </c>
      <c r="L49" s="199">
        <v>403</v>
      </c>
      <c r="M49" s="188">
        <v>594</v>
      </c>
      <c r="N49" s="188">
        <v>519</v>
      </c>
      <c r="O49" s="188">
        <v>391</v>
      </c>
      <c r="P49" s="188">
        <v>490</v>
      </c>
      <c r="Q49" s="188">
        <v>453</v>
      </c>
      <c r="R49" s="188">
        <v>447</v>
      </c>
      <c r="S49" s="188">
        <v>439</v>
      </c>
      <c r="T49" s="188">
        <v>412</v>
      </c>
      <c r="U49" s="200">
        <v>429</v>
      </c>
      <c r="V49" s="200">
        <v>522</v>
      </c>
      <c r="W49" s="201">
        <v>483</v>
      </c>
    </row>
    <row r="50" spans="1:23" ht="15" customHeight="1">
      <c r="A50" s="1748"/>
      <c r="B50" s="1759" t="s">
        <v>216</v>
      </c>
      <c r="C50" s="1760"/>
      <c r="D50" s="1760"/>
      <c r="E50" s="1761"/>
      <c r="F50" s="209">
        <v>1163</v>
      </c>
      <c r="G50" s="210">
        <v>-12.949101796407186</v>
      </c>
      <c r="H50" s="187">
        <v>934</v>
      </c>
      <c r="I50" s="208">
        <v>-19.690455717970764</v>
      </c>
      <c r="J50" s="188">
        <f t="shared" si="3"/>
        <v>978</v>
      </c>
      <c r="K50" s="211">
        <f t="shared" si="1"/>
        <v>4.7109207708779444</v>
      </c>
      <c r="L50" s="212">
        <v>52</v>
      </c>
      <c r="M50" s="209">
        <v>33</v>
      </c>
      <c r="N50" s="209">
        <v>98</v>
      </c>
      <c r="O50" s="209">
        <v>59</v>
      </c>
      <c r="P50" s="209">
        <v>75</v>
      </c>
      <c r="Q50" s="209">
        <v>83</v>
      </c>
      <c r="R50" s="209">
        <v>66</v>
      </c>
      <c r="S50" s="209">
        <v>105</v>
      </c>
      <c r="T50" s="209">
        <v>98</v>
      </c>
      <c r="U50" s="213">
        <v>94</v>
      </c>
      <c r="V50" s="213">
        <v>111</v>
      </c>
      <c r="W50" s="214">
        <v>104</v>
      </c>
    </row>
    <row r="51" spans="1:23" ht="15" customHeight="1">
      <c r="A51" s="1748"/>
      <c r="B51" s="1753" t="s">
        <v>217</v>
      </c>
      <c r="C51" s="1754"/>
      <c r="D51" s="1754"/>
      <c r="E51" s="1755"/>
      <c r="F51" s="188">
        <v>874</v>
      </c>
      <c r="G51" s="197">
        <v>49.146757679180887</v>
      </c>
      <c r="H51" s="187">
        <v>500</v>
      </c>
      <c r="I51" s="196">
        <v>-42.791762013729979</v>
      </c>
      <c r="J51" s="188">
        <f t="shared" si="3"/>
        <v>397</v>
      </c>
      <c r="K51" s="198">
        <f t="shared" si="1"/>
        <v>-20.599999999999998</v>
      </c>
      <c r="L51" s="199">
        <v>29</v>
      </c>
      <c r="M51" s="188">
        <v>51</v>
      </c>
      <c r="N51" s="188">
        <v>36</v>
      </c>
      <c r="O51" s="188">
        <v>22</v>
      </c>
      <c r="P51" s="188">
        <v>47</v>
      </c>
      <c r="Q51" s="188">
        <v>25</v>
      </c>
      <c r="R51" s="188">
        <v>11</v>
      </c>
      <c r="S51" s="188">
        <v>29</v>
      </c>
      <c r="T51" s="188">
        <v>32</v>
      </c>
      <c r="U51" s="200">
        <v>40</v>
      </c>
      <c r="V51" s="200">
        <v>44</v>
      </c>
      <c r="W51" s="201">
        <v>31</v>
      </c>
    </row>
    <row r="52" spans="1:23" ht="15" customHeight="1" thickBot="1">
      <c r="A52" s="1749"/>
      <c r="B52" s="1762" t="s">
        <v>218</v>
      </c>
      <c r="C52" s="1763"/>
      <c r="D52" s="1763"/>
      <c r="E52" s="1764"/>
      <c r="F52" s="287">
        <v>584</v>
      </c>
      <c r="G52" s="289">
        <v>13.618677042801556</v>
      </c>
      <c r="H52" s="290">
        <v>865</v>
      </c>
      <c r="I52" s="288">
        <v>48.11643835616438</v>
      </c>
      <c r="J52" s="287">
        <f t="shared" si="3"/>
        <v>664</v>
      </c>
      <c r="K52" s="291">
        <f t="shared" si="1"/>
        <v>-23.23699421965318</v>
      </c>
      <c r="L52" s="292">
        <v>41</v>
      </c>
      <c r="M52" s="287">
        <v>40</v>
      </c>
      <c r="N52" s="287">
        <v>111</v>
      </c>
      <c r="O52" s="287">
        <v>27</v>
      </c>
      <c r="P52" s="287">
        <v>105</v>
      </c>
      <c r="Q52" s="287">
        <v>20</v>
      </c>
      <c r="R52" s="287">
        <v>24</v>
      </c>
      <c r="S52" s="287">
        <v>149</v>
      </c>
      <c r="T52" s="287">
        <v>19</v>
      </c>
      <c r="U52" s="293">
        <v>50</v>
      </c>
      <c r="V52" s="293">
        <v>69</v>
      </c>
      <c r="W52" s="294">
        <v>9</v>
      </c>
    </row>
    <row r="53" spans="1:23">
      <c r="F53" s="270"/>
      <c r="G53" s="295"/>
      <c r="H53" s="295"/>
      <c r="I53" s="295"/>
      <c r="J53" s="295"/>
      <c r="K53" s="295"/>
      <c r="L53" s="270"/>
      <c r="M53" s="270"/>
      <c r="N53" s="270"/>
      <c r="O53" s="270"/>
      <c r="P53" s="270"/>
      <c r="Q53" s="270"/>
      <c r="R53" s="270"/>
      <c r="S53" s="296"/>
      <c r="T53" s="270"/>
      <c r="U53" s="297"/>
      <c r="V53" s="297"/>
      <c r="W53" s="297"/>
    </row>
  </sheetData>
  <mergeCells count="31">
    <mergeCell ref="C43:D43"/>
    <mergeCell ref="C44:D44"/>
    <mergeCell ref="A46:E46"/>
    <mergeCell ref="A47:A52"/>
    <mergeCell ref="B47:E47"/>
    <mergeCell ref="B48:E48"/>
    <mergeCell ref="B49:E49"/>
    <mergeCell ref="B50:E50"/>
    <mergeCell ref="B51:E51"/>
    <mergeCell ref="B52:E52"/>
    <mergeCell ref="C42:D42"/>
    <mergeCell ref="A5:A45"/>
    <mergeCell ref="B5:C5"/>
    <mergeCell ref="C6:D6"/>
    <mergeCell ref="C7:D7"/>
    <mergeCell ref="C8:D8"/>
    <mergeCell ref="C32:D32"/>
    <mergeCell ref="C33:D33"/>
    <mergeCell ref="C34:D34"/>
    <mergeCell ref="C35:D35"/>
    <mergeCell ref="C36:D36"/>
    <mergeCell ref="C37:D37"/>
    <mergeCell ref="C38:D38"/>
    <mergeCell ref="C39:D39"/>
    <mergeCell ref="C40:D40"/>
    <mergeCell ref="C41:D41"/>
    <mergeCell ref="A1:W1"/>
    <mergeCell ref="J3:K3"/>
    <mergeCell ref="A3:E4"/>
    <mergeCell ref="F3:G3"/>
    <mergeCell ref="H3:I3"/>
  </mergeCells>
  <phoneticPr fontId="3"/>
  <printOptions horizontalCentered="1"/>
  <pageMargins left="0" right="0" top="0.39370078740157483" bottom="0.39370078740157483" header="0.51181102362204722" footer="0.31496062992125984"/>
  <pageSetup paperSize="9" scale="67" orientation="landscape" blackAndWhite="1" r:id="rId1"/>
  <headerFooter alignWithMargins="0"/>
  <rowBreaks count="1" manualBreakCount="1">
    <brk id="5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1"/>
  <sheetViews>
    <sheetView view="pageBreakPreview" zoomScaleNormal="70" zoomScaleSheetLayoutView="100" workbookViewId="0">
      <selection sqref="A1:W1"/>
    </sheetView>
  </sheetViews>
  <sheetFormatPr defaultRowHeight="13.5"/>
  <cols>
    <col min="1" max="1" width="3.25" style="163" customWidth="1"/>
    <col min="2" max="2" width="2.375" style="163" customWidth="1"/>
    <col min="3" max="3" width="3.75" style="163" customWidth="1"/>
    <col min="4" max="4" width="24.375" style="163" customWidth="1"/>
    <col min="5" max="5" width="7.75" style="163" customWidth="1"/>
    <col min="6" max="6" width="8.125" style="163" customWidth="1"/>
    <col min="7" max="11" width="8.125" style="298" customWidth="1"/>
    <col min="12" max="23" width="7.625" style="163" customWidth="1"/>
    <col min="24" max="250" width="9" style="163"/>
    <col min="251" max="251" width="3.25" style="163" customWidth="1"/>
    <col min="252" max="252" width="2.375" style="163" customWidth="1"/>
    <col min="253" max="253" width="3.75" style="163" customWidth="1"/>
    <col min="254" max="254" width="24.375" style="163" customWidth="1"/>
    <col min="255" max="255" width="7.75" style="163" customWidth="1"/>
    <col min="256" max="259" width="0" style="163" hidden="1" customWidth="1"/>
    <col min="260" max="265" width="8.125" style="163" customWidth="1"/>
    <col min="266" max="277" width="7.625" style="163" customWidth="1"/>
    <col min="278" max="506" width="9" style="163"/>
    <col min="507" max="507" width="3.25" style="163" customWidth="1"/>
    <col min="508" max="508" width="2.375" style="163" customWidth="1"/>
    <col min="509" max="509" width="3.75" style="163" customWidth="1"/>
    <col min="510" max="510" width="24.375" style="163" customWidth="1"/>
    <col min="511" max="511" width="7.75" style="163" customWidth="1"/>
    <col min="512" max="515" width="0" style="163" hidden="1" customWidth="1"/>
    <col min="516" max="521" width="8.125" style="163" customWidth="1"/>
    <col min="522" max="533" width="7.625" style="163" customWidth="1"/>
    <col min="534" max="762" width="9" style="163"/>
    <col min="763" max="763" width="3.25" style="163" customWidth="1"/>
    <col min="764" max="764" width="2.375" style="163" customWidth="1"/>
    <col min="765" max="765" width="3.75" style="163" customWidth="1"/>
    <col min="766" max="766" width="24.375" style="163" customWidth="1"/>
    <col min="767" max="767" width="7.75" style="163" customWidth="1"/>
    <col min="768" max="771" width="0" style="163" hidden="1" customWidth="1"/>
    <col min="772" max="777" width="8.125" style="163" customWidth="1"/>
    <col min="778" max="789" width="7.625" style="163" customWidth="1"/>
    <col min="790" max="1018" width="9" style="163"/>
    <col min="1019" max="1019" width="3.25" style="163" customWidth="1"/>
    <col min="1020" max="1020" width="2.375" style="163" customWidth="1"/>
    <col min="1021" max="1021" width="3.75" style="163" customWidth="1"/>
    <col min="1022" max="1022" width="24.375" style="163" customWidth="1"/>
    <col min="1023" max="1023" width="7.75" style="163" customWidth="1"/>
    <col min="1024" max="1027" width="0" style="163" hidden="1" customWidth="1"/>
    <col min="1028" max="1033" width="8.125" style="163" customWidth="1"/>
    <col min="1034" max="1045" width="7.625" style="163" customWidth="1"/>
    <col min="1046" max="1274" width="9" style="163"/>
    <col min="1275" max="1275" width="3.25" style="163" customWidth="1"/>
    <col min="1276" max="1276" width="2.375" style="163" customWidth="1"/>
    <col min="1277" max="1277" width="3.75" style="163" customWidth="1"/>
    <col min="1278" max="1278" width="24.375" style="163" customWidth="1"/>
    <col min="1279" max="1279" width="7.75" style="163" customWidth="1"/>
    <col min="1280" max="1283" width="0" style="163" hidden="1" customWidth="1"/>
    <col min="1284" max="1289" width="8.125" style="163" customWidth="1"/>
    <col min="1290" max="1301" width="7.625" style="163" customWidth="1"/>
    <col min="1302" max="1530" width="9" style="163"/>
    <col min="1531" max="1531" width="3.25" style="163" customWidth="1"/>
    <col min="1532" max="1532" width="2.375" style="163" customWidth="1"/>
    <col min="1533" max="1533" width="3.75" style="163" customWidth="1"/>
    <col min="1534" max="1534" width="24.375" style="163" customWidth="1"/>
    <col min="1535" max="1535" width="7.75" style="163" customWidth="1"/>
    <col min="1536" max="1539" width="0" style="163" hidden="1" customWidth="1"/>
    <col min="1540" max="1545" width="8.125" style="163" customWidth="1"/>
    <col min="1546" max="1557" width="7.625" style="163" customWidth="1"/>
    <col min="1558" max="1786" width="9" style="163"/>
    <col min="1787" max="1787" width="3.25" style="163" customWidth="1"/>
    <col min="1788" max="1788" width="2.375" style="163" customWidth="1"/>
    <col min="1789" max="1789" width="3.75" style="163" customWidth="1"/>
    <col min="1790" max="1790" width="24.375" style="163" customWidth="1"/>
    <col min="1791" max="1791" width="7.75" style="163" customWidth="1"/>
    <col min="1792" max="1795" width="0" style="163" hidden="1" customWidth="1"/>
    <col min="1796" max="1801" width="8.125" style="163" customWidth="1"/>
    <col min="1802" max="1813" width="7.625" style="163" customWidth="1"/>
    <col min="1814" max="2042" width="9" style="163"/>
    <col min="2043" max="2043" width="3.25" style="163" customWidth="1"/>
    <col min="2044" max="2044" width="2.375" style="163" customWidth="1"/>
    <col min="2045" max="2045" width="3.75" style="163" customWidth="1"/>
    <col min="2046" max="2046" width="24.375" style="163" customWidth="1"/>
    <col min="2047" max="2047" width="7.75" style="163" customWidth="1"/>
    <col min="2048" max="2051" width="0" style="163" hidden="1" customWidth="1"/>
    <col min="2052" max="2057" width="8.125" style="163" customWidth="1"/>
    <col min="2058" max="2069" width="7.625" style="163" customWidth="1"/>
    <col min="2070" max="2298" width="9" style="163"/>
    <col min="2299" max="2299" width="3.25" style="163" customWidth="1"/>
    <col min="2300" max="2300" width="2.375" style="163" customWidth="1"/>
    <col min="2301" max="2301" width="3.75" style="163" customWidth="1"/>
    <col min="2302" max="2302" width="24.375" style="163" customWidth="1"/>
    <col min="2303" max="2303" width="7.75" style="163" customWidth="1"/>
    <col min="2304" max="2307" width="0" style="163" hidden="1" customWidth="1"/>
    <col min="2308" max="2313" width="8.125" style="163" customWidth="1"/>
    <col min="2314" max="2325" width="7.625" style="163" customWidth="1"/>
    <col min="2326" max="2554" width="9" style="163"/>
    <col min="2555" max="2555" width="3.25" style="163" customWidth="1"/>
    <col min="2556" max="2556" width="2.375" style="163" customWidth="1"/>
    <col min="2557" max="2557" width="3.75" style="163" customWidth="1"/>
    <col min="2558" max="2558" width="24.375" style="163" customWidth="1"/>
    <col min="2559" max="2559" width="7.75" style="163" customWidth="1"/>
    <col min="2560" max="2563" width="0" style="163" hidden="1" customWidth="1"/>
    <col min="2564" max="2569" width="8.125" style="163" customWidth="1"/>
    <col min="2570" max="2581" width="7.625" style="163" customWidth="1"/>
    <col min="2582" max="2810" width="9" style="163"/>
    <col min="2811" max="2811" width="3.25" style="163" customWidth="1"/>
    <col min="2812" max="2812" width="2.375" style="163" customWidth="1"/>
    <col min="2813" max="2813" width="3.75" style="163" customWidth="1"/>
    <col min="2814" max="2814" width="24.375" style="163" customWidth="1"/>
    <col min="2815" max="2815" width="7.75" style="163" customWidth="1"/>
    <col min="2816" max="2819" width="0" style="163" hidden="1" customWidth="1"/>
    <col min="2820" max="2825" width="8.125" style="163" customWidth="1"/>
    <col min="2826" max="2837" width="7.625" style="163" customWidth="1"/>
    <col min="2838" max="3066" width="9" style="163"/>
    <col min="3067" max="3067" width="3.25" style="163" customWidth="1"/>
    <col min="3068" max="3068" width="2.375" style="163" customWidth="1"/>
    <col min="3069" max="3069" width="3.75" style="163" customWidth="1"/>
    <col min="3070" max="3070" width="24.375" style="163" customWidth="1"/>
    <col min="3071" max="3071" width="7.75" style="163" customWidth="1"/>
    <col min="3072" max="3075" width="0" style="163" hidden="1" customWidth="1"/>
    <col min="3076" max="3081" width="8.125" style="163" customWidth="1"/>
    <col min="3082" max="3093" width="7.625" style="163" customWidth="1"/>
    <col min="3094" max="3322" width="9" style="163"/>
    <col min="3323" max="3323" width="3.25" style="163" customWidth="1"/>
    <col min="3324" max="3324" width="2.375" style="163" customWidth="1"/>
    <col min="3325" max="3325" width="3.75" style="163" customWidth="1"/>
    <col min="3326" max="3326" width="24.375" style="163" customWidth="1"/>
    <col min="3327" max="3327" width="7.75" style="163" customWidth="1"/>
    <col min="3328" max="3331" width="0" style="163" hidden="1" customWidth="1"/>
    <col min="3332" max="3337" width="8.125" style="163" customWidth="1"/>
    <col min="3338" max="3349" width="7.625" style="163" customWidth="1"/>
    <col min="3350" max="3578" width="9" style="163"/>
    <col min="3579" max="3579" width="3.25" style="163" customWidth="1"/>
    <col min="3580" max="3580" width="2.375" style="163" customWidth="1"/>
    <col min="3581" max="3581" width="3.75" style="163" customWidth="1"/>
    <col min="3582" max="3582" width="24.375" style="163" customWidth="1"/>
    <col min="3583" max="3583" width="7.75" style="163" customWidth="1"/>
    <col min="3584" max="3587" width="0" style="163" hidden="1" customWidth="1"/>
    <col min="3588" max="3593" width="8.125" style="163" customWidth="1"/>
    <col min="3594" max="3605" width="7.625" style="163" customWidth="1"/>
    <col min="3606" max="3834" width="9" style="163"/>
    <col min="3835" max="3835" width="3.25" style="163" customWidth="1"/>
    <col min="3836" max="3836" width="2.375" style="163" customWidth="1"/>
    <col min="3837" max="3837" width="3.75" style="163" customWidth="1"/>
    <col min="3838" max="3838" width="24.375" style="163" customWidth="1"/>
    <col min="3839" max="3839" width="7.75" style="163" customWidth="1"/>
    <col min="3840" max="3843" width="0" style="163" hidden="1" customWidth="1"/>
    <col min="3844" max="3849" width="8.125" style="163" customWidth="1"/>
    <col min="3850" max="3861" width="7.625" style="163" customWidth="1"/>
    <col min="3862" max="4090" width="9" style="163"/>
    <col min="4091" max="4091" width="3.25" style="163" customWidth="1"/>
    <col min="4092" max="4092" width="2.375" style="163" customWidth="1"/>
    <col min="4093" max="4093" width="3.75" style="163" customWidth="1"/>
    <col min="4094" max="4094" width="24.375" style="163" customWidth="1"/>
    <col min="4095" max="4095" width="7.75" style="163" customWidth="1"/>
    <col min="4096" max="4099" width="0" style="163" hidden="1" customWidth="1"/>
    <col min="4100" max="4105" width="8.125" style="163" customWidth="1"/>
    <col min="4106" max="4117" width="7.625" style="163" customWidth="1"/>
    <col min="4118" max="4346" width="9" style="163"/>
    <col min="4347" max="4347" width="3.25" style="163" customWidth="1"/>
    <col min="4348" max="4348" width="2.375" style="163" customWidth="1"/>
    <col min="4349" max="4349" width="3.75" style="163" customWidth="1"/>
    <col min="4350" max="4350" width="24.375" style="163" customWidth="1"/>
    <col min="4351" max="4351" width="7.75" style="163" customWidth="1"/>
    <col min="4352" max="4355" width="0" style="163" hidden="1" customWidth="1"/>
    <col min="4356" max="4361" width="8.125" style="163" customWidth="1"/>
    <col min="4362" max="4373" width="7.625" style="163" customWidth="1"/>
    <col min="4374" max="4602" width="9" style="163"/>
    <col min="4603" max="4603" width="3.25" style="163" customWidth="1"/>
    <col min="4604" max="4604" width="2.375" style="163" customWidth="1"/>
    <col min="4605" max="4605" width="3.75" style="163" customWidth="1"/>
    <col min="4606" max="4606" width="24.375" style="163" customWidth="1"/>
    <col min="4607" max="4607" width="7.75" style="163" customWidth="1"/>
    <col min="4608" max="4611" width="0" style="163" hidden="1" customWidth="1"/>
    <col min="4612" max="4617" width="8.125" style="163" customWidth="1"/>
    <col min="4618" max="4629" width="7.625" style="163" customWidth="1"/>
    <col min="4630" max="4858" width="9" style="163"/>
    <col min="4859" max="4859" width="3.25" style="163" customWidth="1"/>
    <col min="4860" max="4860" width="2.375" style="163" customWidth="1"/>
    <col min="4861" max="4861" width="3.75" style="163" customWidth="1"/>
    <col min="4862" max="4862" width="24.375" style="163" customWidth="1"/>
    <col min="4863" max="4863" width="7.75" style="163" customWidth="1"/>
    <col min="4864" max="4867" width="0" style="163" hidden="1" customWidth="1"/>
    <col min="4868" max="4873" width="8.125" style="163" customWidth="1"/>
    <col min="4874" max="4885" width="7.625" style="163" customWidth="1"/>
    <col min="4886" max="5114" width="9" style="163"/>
    <col min="5115" max="5115" width="3.25" style="163" customWidth="1"/>
    <col min="5116" max="5116" width="2.375" style="163" customWidth="1"/>
    <col min="5117" max="5117" width="3.75" style="163" customWidth="1"/>
    <col min="5118" max="5118" width="24.375" style="163" customWidth="1"/>
    <col min="5119" max="5119" width="7.75" style="163" customWidth="1"/>
    <col min="5120" max="5123" width="0" style="163" hidden="1" customWidth="1"/>
    <col min="5124" max="5129" width="8.125" style="163" customWidth="1"/>
    <col min="5130" max="5141" width="7.625" style="163" customWidth="1"/>
    <col min="5142" max="5370" width="9" style="163"/>
    <col min="5371" max="5371" width="3.25" style="163" customWidth="1"/>
    <col min="5372" max="5372" width="2.375" style="163" customWidth="1"/>
    <col min="5373" max="5373" width="3.75" style="163" customWidth="1"/>
    <col min="5374" max="5374" width="24.375" style="163" customWidth="1"/>
    <col min="5375" max="5375" width="7.75" style="163" customWidth="1"/>
    <col min="5376" max="5379" width="0" style="163" hidden="1" customWidth="1"/>
    <col min="5380" max="5385" width="8.125" style="163" customWidth="1"/>
    <col min="5386" max="5397" width="7.625" style="163" customWidth="1"/>
    <col min="5398" max="5626" width="9" style="163"/>
    <col min="5627" max="5627" width="3.25" style="163" customWidth="1"/>
    <col min="5628" max="5628" width="2.375" style="163" customWidth="1"/>
    <col min="5629" max="5629" width="3.75" style="163" customWidth="1"/>
    <col min="5630" max="5630" width="24.375" style="163" customWidth="1"/>
    <col min="5631" max="5631" width="7.75" style="163" customWidth="1"/>
    <col min="5632" max="5635" width="0" style="163" hidden="1" customWidth="1"/>
    <col min="5636" max="5641" width="8.125" style="163" customWidth="1"/>
    <col min="5642" max="5653" width="7.625" style="163" customWidth="1"/>
    <col min="5654" max="5882" width="9" style="163"/>
    <col min="5883" max="5883" width="3.25" style="163" customWidth="1"/>
    <col min="5884" max="5884" width="2.375" style="163" customWidth="1"/>
    <col min="5885" max="5885" width="3.75" style="163" customWidth="1"/>
    <col min="5886" max="5886" width="24.375" style="163" customWidth="1"/>
    <col min="5887" max="5887" width="7.75" style="163" customWidth="1"/>
    <col min="5888" max="5891" width="0" style="163" hidden="1" customWidth="1"/>
    <col min="5892" max="5897" width="8.125" style="163" customWidth="1"/>
    <col min="5898" max="5909" width="7.625" style="163" customWidth="1"/>
    <col min="5910" max="6138" width="9" style="163"/>
    <col min="6139" max="6139" width="3.25" style="163" customWidth="1"/>
    <col min="6140" max="6140" width="2.375" style="163" customWidth="1"/>
    <col min="6141" max="6141" width="3.75" style="163" customWidth="1"/>
    <col min="6142" max="6142" width="24.375" style="163" customWidth="1"/>
    <col min="6143" max="6143" width="7.75" style="163" customWidth="1"/>
    <col min="6144" max="6147" width="0" style="163" hidden="1" customWidth="1"/>
    <col min="6148" max="6153" width="8.125" style="163" customWidth="1"/>
    <col min="6154" max="6165" width="7.625" style="163" customWidth="1"/>
    <col min="6166" max="6394" width="9" style="163"/>
    <col min="6395" max="6395" width="3.25" style="163" customWidth="1"/>
    <col min="6396" max="6396" width="2.375" style="163" customWidth="1"/>
    <col min="6397" max="6397" width="3.75" style="163" customWidth="1"/>
    <col min="6398" max="6398" width="24.375" style="163" customWidth="1"/>
    <col min="6399" max="6399" width="7.75" style="163" customWidth="1"/>
    <col min="6400" max="6403" width="0" style="163" hidden="1" customWidth="1"/>
    <col min="6404" max="6409" width="8.125" style="163" customWidth="1"/>
    <col min="6410" max="6421" width="7.625" style="163" customWidth="1"/>
    <col min="6422" max="6650" width="9" style="163"/>
    <col min="6651" max="6651" width="3.25" style="163" customWidth="1"/>
    <col min="6652" max="6652" width="2.375" style="163" customWidth="1"/>
    <col min="6653" max="6653" width="3.75" style="163" customWidth="1"/>
    <col min="6654" max="6654" width="24.375" style="163" customWidth="1"/>
    <col min="6655" max="6655" width="7.75" style="163" customWidth="1"/>
    <col min="6656" max="6659" width="0" style="163" hidden="1" customWidth="1"/>
    <col min="6660" max="6665" width="8.125" style="163" customWidth="1"/>
    <col min="6666" max="6677" width="7.625" style="163" customWidth="1"/>
    <col min="6678" max="6906" width="9" style="163"/>
    <col min="6907" max="6907" width="3.25" style="163" customWidth="1"/>
    <col min="6908" max="6908" width="2.375" style="163" customWidth="1"/>
    <col min="6909" max="6909" width="3.75" style="163" customWidth="1"/>
    <col min="6910" max="6910" width="24.375" style="163" customWidth="1"/>
    <col min="6911" max="6911" width="7.75" style="163" customWidth="1"/>
    <col min="6912" max="6915" width="0" style="163" hidden="1" customWidth="1"/>
    <col min="6916" max="6921" width="8.125" style="163" customWidth="1"/>
    <col min="6922" max="6933" width="7.625" style="163" customWidth="1"/>
    <col min="6934" max="7162" width="9" style="163"/>
    <col min="7163" max="7163" width="3.25" style="163" customWidth="1"/>
    <col min="7164" max="7164" width="2.375" style="163" customWidth="1"/>
    <col min="7165" max="7165" width="3.75" style="163" customWidth="1"/>
    <col min="7166" max="7166" width="24.375" style="163" customWidth="1"/>
    <col min="7167" max="7167" width="7.75" style="163" customWidth="1"/>
    <col min="7168" max="7171" width="0" style="163" hidden="1" customWidth="1"/>
    <col min="7172" max="7177" width="8.125" style="163" customWidth="1"/>
    <col min="7178" max="7189" width="7.625" style="163" customWidth="1"/>
    <col min="7190" max="7418" width="9" style="163"/>
    <col min="7419" max="7419" width="3.25" style="163" customWidth="1"/>
    <col min="7420" max="7420" width="2.375" style="163" customWidth="1"/>
    <col min="7421" max="7421" width="3.75" style="163" customWidth="1"/>
    <col min="7422" max="7422" width="24.375" style="163" customWidth="1"/>
    <col min="7423" max="7423" width="7.75" style="163" customWidth="1"/>
    <col min="7424" max="7427" width="0" style="163" hidden="1" customWidth="1"/>
    <col min="7428" max="7433" width="8.125" style="163" customWidth="1"/>
    <col min="7434" max="7445" width="7.625" style="163" customWidth="1"/>
    <col min="7446" max="7674" width="9" style="163"/>
    <col min="7675" max="7675" width="3.25" style="163" customWidth="1"/>
    <col min="7676" max="7676" width="2.375" style="163" customWidth="1"/>
    <col min="7677" max="7677" width="3.75" style="163" customWidth="1"/>
    <col min="7678" max="7678" width="24.375" style="163" customWidth="1"/>
    <col min="7679" max="7679" width="7.75" style="163" customWidth="1"/>
    <col min="7680" max="7683" width="0" style="163" hidden="1" customWidth="1"/>
    <col min="7684" max="7689" width="8.125" style="163" customWidth="1"/>
    <col min="7690" max="7701" width="7.625" style="163" customWidth="1"/>
    <col min="7702" max="7930" width="9" style="163"/>
    <col min="7931" max="7931" width="3.25" style="163" customWidth="1"/>
    <col min="7932" max="7932" width="2.375" style="163" customWidth="1"/>
    <col min="7933" max="7933" width="3.75" style="163" customWidth="1"/>
    <col min="7934" max="7934" width="24.375" style="163" customWidth="1"/>
    <col min="7935" max="7935" width="7.75" style="163" customWidth="1"/>
    <col min="7936" max="7939" width="0" style="163" hidden="1" customWidth="1"/>
    <col min="7940" max="7945" width="8.125" style="163" customWidth="1"/>
    <col min="7946" max="7957" width="7.625" style="163" customWidth="1"/>
    <col min="7958" max="8186" width="9" style="163"/>
    <col min="8187" max="8187" width="3.25" style="163" customWidth="1"/>
    <col min="8188" max="8188" width="2.375" style="163" customWidth="1"/>
    <col min="8189" max="8189" width="3.75" style="163" customWidth="1"/>
    <col min="8190" max="8190" width="24.375" style="163" customWidth="1"/>
    <col min="8191" max="8191" width="7.75" style="163" customWidth="1"/>
    <col min="8192" max="8195" width="0" style="163" hidden="1" customWidth="1"/>
    <col min="8196" max="8201" width="8.125" style="163" customWidth="1"/>
    <col min="8202" max="8213" width="7.625" style="163" customWidth="1"/>
    <col min="8214" max="8442" width="9" style="163"/>
    <col min="8443" max="8443" width="3.25" style="163" customWidth="1"/>
    <col min="8444" max="8444" width="2.375" style="163" customWidth="1"/>
    <col min="8445" max="8445" width="3.75" style="163" customWidth="1"/>
    <col min="8446" max="8446" width="24.375" style="163" customWidth="1"/>
    <col min="8447" max="8447" width="7.75" style="163" customWidth="1"/>
    <col min="8448" max="8451" width="0" style="163" hidden="1" customWidth="1"/>
    <col min="8452" max="8457" width="8.125" style="163" customWidth="1"/>
    <col min="8458" max="8469" width="7.625" style="163" customWidth="1"/>
    <col min="8470" max="8698" width="9" style="163"/>
    <col min="8699" max="8699" width="3.25" style="163" customWidth="1"/>
    <col min="8700" max="8700" width="2.375" style="163" customWidth="1"/>
    <col min="8701" max="8701" width="3.75" style="163" customWidth="1"/>
    <col min="8702" max="8702" width="24.375" style="163" customWidth="1"/>
    <col min="8703" max="8703" width="7.75" style="163" customWidth="1"/>
    <col min="8704" max="8707" width="0" style="163" hidden="1" customWidth="1"/>
    <col min="8708" max="8713" width="8.125" style="163" customWidth="1"/>
    <col min="8714" max="8725" width="7.625" style="163" customWidth="1"/>
    <col min="8726" max="8954" width="9" style="163"/>
    <col min="8955" max="8955" width="3.25" style="163" customWidth="1"/>
    <col min="8956" max="8956" width="2.375" style="163" customWidth="1"/>
    <col min="8957" max="8957" width="3.75" style="163" customWidth="1"/>
    <col min="8958" max="8958" width="24.375" style="163" customWidth="1"/>
    <col min="8959" max="8959" width="7.75" style="163" customWidth="1"/>
    <col min="8960" max="8963" width="0" style="163" hidden="1" customWidth="1"/>
    <col min="8964" max="8969" width="8.125" style="163" customWidth="1"/>
    <col min="8970" max="8981" width="7.625" style="163" customWidth="1"/>
    <col min="8982" max="9210" width="9" style="163"/>
    <col min="9211" max="9211" width="3.25" style="163" customWidth="1"/>
    <col min="9212" max="9212" width="2.375" style="163" customWidth="1"/>
    <col min="9213" max="9213" width="3.75" style="163" customWidth="1"/>
    <col min="9214" max="9214" width="24.375" style="163" customWidth="1"/>
    <col min="9215" max="9215" width="7.75" style="163" customWidth="1"/>
    <col min="9216" max="9219" width="0" style="163" hidden="1" customWidth="1"/>
    <col min="9220" max="9225" width="8.125" style="163" customWidth="1"/>
    <col min="9226" max="9237" width="7.625" style="163" customWidth="1"/>
    <col min="9238" max="9466" width="9" style="163"/>
    <col min="9467" max="9467" width="3.25" style="163" customWidth="1"/>
    <col min="9468" max="9468" width="2.375" style="163" customWidth="1"/>
    <col min="9469" max="9469" width="3.75" style="163" customWidth="1"/>
    <col min="9470" max="9470" width="24.375" style="163" customWidth="1"/>
    <col min="9471" max="9471" width="7.75" style="163" customWidth="1"/>
    <col min="9472" max="9475" width="0" style="163" hidden="1" customWidth="1"/>
    <col min="9476" max="9481" width="8.125" style="163" customWidth="1"/>
    <col min="9482" max="9493" width="7.625" style="163" customWidth="1"/>
    <col min="9494" max="9722" width="9" style="163"/>
    <col min="9723" max="9723" width="3.25" style="163" customWidth="1"/>
    <col min="9724" max="9724" width="2.375" style="163" customWidth="1"/>
    <col min="9725" max="9725" width="3.75" style="163" customWidth="1"/>
    <col min="9726" max="9726" width="24.375" style="163" customWidth="1"/>
    <col min="9727" max="9727" width="7.75" style="163" customWidth="1"/>
    <col min="9728" max="9731" width="0" style="163" hidden="1" customWidth="1"/>
    <col min="9732" max="9737" width="8.125" style="163" customWidth="1"/>
    <col min="9738" max="9749" width="7.625" style="163" customWidth="1"/>
    <col min="9750" max="9978" width="9" style="163"/>
    <col min="9979" max="9979" width="3.25" style="163" customWidth="1"/>
    <col min="9980" max="9980" width="2.375" style="163" customWidth="1"/>
    <col min="9981" max="9981" width="3.75" style="163" customWidth="1"/>
    <col min="9982" max="9982" width="24.375" style="163" customWidth="1"/>
    <col min="9983" max="9983" width="7.75" style="163" customWidth="1"/>
    <col min="9984" max="9987" width="0" style="163" hidden="1" customWidth="1"/>
    <col min="9988" max="9993" width="8.125" style="163" customWidth="1"/>
    <col min="9994" max="10005" width="7.625" style="163" customWidth="1"/>
    <col min="10006" max="10234" width="9" style="163"/>
    <col min="10235" max="10235" width="3.25" style="163" customWidth="1"/>
    <col min="10236" max="10236" width="2.375" style="163" customWidth="1"/>
    <col min="10237" max="10237" width="3.75" style="163" customWidth="1"/>
    <col min="10238" max="10238" width="24.375" style="163" customWidth="1"/>
    <col min="10239" max="10239" width="7.75" style="163" customWidth="1"/>
    <col min="10240" max="10243" width="0" style="163" hidden="1" customWidth="1"/>
    <col min="10244" max="10249" width="8.125" style="163" customWidth="1"/>
    <col min="10250" max="10261" width="7.625" style="163" customWidth="1"/>
    <col min="10262" max="10490" width="9" style="163"/>
    <col min="10491" max="10491" width="3.25" style="163" customWidth="1"/>
    <col min="10492" max="10492" width="2.375" style="163" customWidth="1"/>
    <col min="10493" max="10493" width="3.75" style="163" customWidth="1"/>
    <col min="10494" max="10494" width="24.375" style="163" customWidth="1"/>
    <col min="10495" max="10495" width="7.75" style="163" customWidth="1"/>
    <col min="10496" max="10499" width="0" style="163" hidden="1" customWidth="1"/>
    <col min="10500" max="10505" width="8.125" style="163" customWidth="1"/>
    <col min="10506" max="10517" width="7.625" style="163" customWidth="1"/>
    <col min="10518" max="10746" width="9" style="163"/>
    <col min="10747" max="10747" width="3.25" style="163" customWidth="1"/>
    <col min="10748" max="10748" width="2.375" style="163" customWidth="1"/>
    <col min="10749" max="10749" width="3.75" style="163" customWidth="1"/>
    <col min="10750" max="10750" width="24.375" style="163" customWidth="1"/>
    <col min="10751" max="10751" width="7.75" style="163" customWidth="1"/>
    <col min="10752" max="10755" width="0" style="163" hidden="1" customWidth="1"/>
    <col min="10756" max="10761" width="8.125" style="163" customWidth="1"/>
    <col min="10762" max="10773" width="7.625" style="163" customWidth="1"/>
    <col min="10774" max="11002" width="9" style="163"/>
    <col min="11003" max="11003" width="3.25" style="163" customWidth="1"/>
    <col min="11004" max="11004" width="2.375" style="163" customWidth="1"/>
    <col min="11005" max="11005" width="3.75" style="163" customWidth="1"/>
    <col min="11006" max="11006" width="24.375" style="163" customWidth="1"/>
    <col min="11007" max="11007" width="7.75" style="163" customWidth="1"/>
    <col min="11008" max="11011" width="0" style="163" hidden="1" customWidth="1"/>
    <col min="11012" max="11017" width="8.125" style="163" customWidth="1"/>
    <col min="11018" max="11029" width="7.625" style="163" customWidth="1"/>
    <col min="11030" max="11258" width="9" style="163"/>
    <col min="11259" max="11259" width="3.25" style="163" customWidth="1"/>
    <col min="11260" max="11260" width="2.375" style="163" customWidth="1"/>
    <col min="11261" max="11261" width="3.75" style="163" customWidth="1"/>
    <col min="11262" max="11262" width="24.375" style="163" customWidth="1"/>
    <col min="11263" max="11263" width="7.75" style="163" customWidth="1"/>
    <col min="11264" max="11267" width="0" style="163" hidden="1" customWidth="1"/>
    <col min="11268" max="11273" width="8.125" style="163" customWidth="1"/>
    <col min="11274" max="11285" width="7.625" style="163" customWidth="1"/>
    <col min="11286" max="11514" width="9" style="163"/>
    <col min="11515" max="11515" width="3.25" style="163" customWidth="1"/>
    <col min="11516" max="11516" width="2.375" style="163" customWidth="1"/>
    <col min="11517" max="11517" width="3.75" style="163" customWidth="1"/>
    <col min="11518" max="11518" width="24.375" style="163" customWidth="1"/>
    <col min="11519" max="11519" width="7.75" style="163" customWidth="1"/>
    <col min="11520" max="11523" width="0" style="163" hidden="1" customWidth="1"/>
    <col min="11524" max="11529" width="8.125" style="163" customWidth="1"/>
    <col min="11530" max="11541" width="7.625" style="163" customWidth="1"/>
    <col min="11542" max="11770" width="9" style="163"/>
    <col min="11771" max="11771" width="3.25" style="163" customWidth="1"/>
    <col min="11772" max="11772" width="2.375" style="163" customWidth="1"/>
    <col min="11773" max="11773" width="3.75" style="163" customWidth="1"/>
    <col min="11774" max="11774" width="24.375" style="163" customWidth="1"/>
    <col min="11775" max="11775" width="7.75" style="163" customWidth="1"/>
    <col min="11776" max="11779" width="0" style="163" hidden="1" customWidth="1"/>
    <col min="11780" max="11785" width="8.125" style="163" customWidth="1"/>
    <col min="11786" max="11797" width="7.625" style="163" customWidth="1"/>
    <col min="11798" max="12026" width="9" style="163"/>
    <col min="12027" max="12027" width="3.25" style="163" customWidth="1"/>
    <col min="12028" max="12028" width="2.375" style="163" customWidth="1"/>
    <col min="12029" max="12029" width="3.75" style="163" customWidth="1"/>
    <col min="12030" max="12030" width="24.375" style="163" customWidth="1"/>
    <col min="12031" max="12031" width="7.75" style="163" customWidth="1"/>
    <col min="12032" max="12035" width="0" style="163" hidden="1" customWidth="1"/>
    <col min="12036" max="12041" width="8.125" style="163" customWidth="1"/>
    <col min="12042" max="12053" width="7.625" style="163" customWidth="1"/>
    <col min="12054" max="12282" width="9" style="163"/>
    <col min="12283" max="12283" width="3.25" style="163" customWidth="1"/>
    <col min="12284" max="12284" width="2.375" style="163" customWidth="1"/>
    <col min="12285" max="12285" width="3.75" style="163" customWidth="1"/>
    <col min="12286" max="12286" width="24.375" style="163" customWidth="1"/>
    <col min="12287" max="12287" width="7.75" style="163" customWidth="1"/>
    <col min="12288" max="12291" width="0" style="163" hidden="1" customWidth="1"/>
    <col min="12292" max="12297" width="8.125" style="163" customWidth="1"/>
    <col min="12298" max="12309" width="7.625" style="163" customWidth="1"/>
    <col min="12310" max="12538" width="9" style="163"/>
    <col min="12539" max="12539" width="3.25" style="163" customWidth="1"/>
    <col min="12540" max="12540" width="2.375" style="163" customWidth="1"/>
    <col min="12541" max="12541" width="3.75" style="163" customWidth="1"/>
    <col min="12542" max="12542" width="24.375" style="163" customWidth="1"/>
    <col min="12543" max="12543" width="7.75" style="163" customWidth="1"/>
    <col min="12544" max="12547" width="0" style="163" hidden="1" customWidth="1"/>
    <col min="12548" max="12553" width="8.125" style="163" customWidth="1"/>
    <col min="12554" max="12565" width="7.625" style="163" customWidth="1"/>
    <col min="12566" max="12794" width="9" style="163"/>
    <col min="12795" max="12795" width="3.25" style="163" customWidth="1"/>
    <col min="12796" max="12796" width="2.375" style="163" customWidth="1"/>
    <col min="12797" max="12797" width="3.75" style="163" customWidth="1"/>
    <col min="12798" max="12798" width="24.375" style="163" customWidth="1"/>
    <col min="12799" max="12799" width="7.75" style="163" customWidth="1"/>
    <col min="12800" max="12803" width="0" style="163" hidden="1" customWidth="1"/>
    <col min="12804" max="12809" width="8.125" style="163" customWidth="1"/>
    <col min="12810" max="12821" width="7.625" style="163" customWidth="1"/>
    <col min="12822" max="13050" width="9" style="163"/>
    <col min="13051" max="13051" width="3.25" style="163" customWidth="1"/>
    <col min="13052" max="13052" width="2.375" style="163" customWidth="1"/>
    <col min="13053" max="13053" width="3.75" style="163" customWidth="1"/>
    <col min="13054" max="13054" width="24.375" style="163" customWidth="1"/>
    <col min="13055" max="13055" width="7.75" style="163" customWidth="1"/>
    <col min="13056" max="13059" width="0" style="163" hidden="1" customWidth="1"/>
    <col min="13060" max="13065" width="8.125" style="163" customWidth="1"/>
    <col min="13066" max="13077" width="7.625" style="163" customWidth="1"/>
    <col min="13078" max="13306" width="9" style="163"/>
    <col min="13307" max="13307" width="3.25" style="163" customWidth="1"/>
    <col min="13308" max="13308" width="2.375" style="163" customWidth="1"/>
    <col min="13309" max="13309" width="3.75" style="163" customWidth="1"/>
    <col min="13310" max="13310" width="24.375" style="163" customWidth="1"/>
    <col min="13311" max="13311" width="7.75" style="163" customWidth="1"/>
    <col min="13312" max="13315" width="0" style="163" hidden="1" customWidth="1"/>
    <col min="13316" max="13321" width="8.125" style="163" customWidth="1"/>
    <col min="13322" max="13333" width="7.625" style="163" customWidth="1"/>
    <col min="13334" max="13562" width="9" style="163"/>
    <col min="13563" max="13563" width="3.25" style="163" customWidth="1"/>
    <col min="13564" max="13564" width="2.375" style="163" customWidth="1"/>
    <col min="13565" max="13565" width="3.75" style="163" customWidth="1"/>
    <col min="13566" max="13566" width="24.375" style="163" customWidth="1"/>
    <col min="13567" max="13567" width="7.75" style="163" customWidth="1"/>
    <col min="13568" max="13571" width="0" style="163" hidden="1" customWidth="1"/>
    <col min="13572" max="13577" width="8.125" style="163" customWidth="1"/>
    <col min="13578" max="13589" width="7.625" style="163" customWidth="1"/>
    <col min="13590" max="13818" width="9" style="163"/>
    <col min="13819" max="13819" width="3.25" style="163" customWidth="1"/>
    <col min="13820" max="13820" width="2.375" style="163" customWidth="1"/>
    <col min="13821" max="13821" width="3.75" style="163" customWidth="1"/>
    <col min="13822" max="13822" width="24.375" style="163" customWidth="1"/>
    <col min="13823" max="13823" width="7.75" style="163" customWidth="1"/>
    <col min="13824" max="13827" width="0" style="163" hidden="1" customWidth="1"/>
    <col min="13828" max="13833" width="8.125" style="163" customWidth="1"/>
    <col min="13834" max="13845" width="7.625" style="163" customWidth="1"/>
    <col min="13846" max="14074" width="9" style="163"/>
    <col min="14075" max="14075" width="3.25" style="163" customWidth="1"/>
    <col min="14076" max="14076" width="2.375" style="163" customWidth="1"/>
    <col min="14077" max="14077" width="3.75" style="163" customWidth="1"/>
    <col min="14078" max="14078" width="24.375" style="163" customWidth="1"/>
    <col min="14079" max="14079" width="7.75" style="163" customWidth="1"/>
    <col min="14080" max="14083" width="0" style="163" hidden="1" customWidth="1"/>
    <col min="14084" max="14089" width="8.125" style="163" customWidth="1"/>
    <col min="14090" max="14101" width="7.625" style="163" customWidth="1"/>
    <col min="14102" max="14330" width="9" style="163"/>
    <col min="14331" max="14331" width="3.25" style="163" customWidth="1"/>
    <col min="14332" max="14332" width="2.375" style="163" customWidth="1"/>
    <col min="14333" max="14333" width="3.75" style="163" customWidth="1"/>
    <col min="14334" max="14334" width="24.375" style="163" customWidth="1"/>
    <col min="14335" max="14335" width="7.75" style="163" customWidth="1"/>
    <col min="14336" max="14339" width="0" style="163" hidden="1" customWidth="1"/>
    <col min="14340" max="14345" width="8.125" style="163" customWidth="1"/>
    <col min="14346" max="14357" width="7.625" style="163" customWidth="1"/>
    <col min="14358" max="14586" width="9" style="163"/>
    <col min="14587" max="14587" width="3.25" style="163" customWidth="1"/>
    <col min="14588" max="14588" width="2.375" style="163" customWidth="1"/>
    <col min="14589" max="14589" width="3.75" style="163" customWidth="1"/>
    <col min="14590" max="14590" width="24.375" style="163" customWidth="1"/>
    <col min="14591" max="14591" width="7.75" style="163" customWidth="1"/>
    <col min="14592" max="14595" width="0" style="163" hidden="1" customWidth="1"/>
    <col min="14596" max="14601" width="8.125" style="163" customWidth="1"/>
    <col min="14602" max="14613" width="7.625" style="163" customWidth="1"/>
    <col min="14614" max="14842" width="9" style="163"/>
    <col min="14843" max="14843" width="3.25" style="163" customWidth="1"/>
    <col min="14844" max="14844" width="2.375" style="163" customWidth="1"/>
    <col min="14845" max="14845" width="3.75" style="163" customWidth="1"/>
    <col min="14846" max="14846" width="24.375" style="163" customWidth="1"/>
    <col min="14847" max="14847" width="7.75" style="163" customWidth="1"/>
    <col min="14848" max="14851" width="0" style="163" hidden="1" customWidth="1"/>
    <col min="14852" max="14857" width="8.125" style="163" customWidth="1"/>
    <col min="14858" max="14869" width="7.625" style="163" customWidth="1"/>
    <col min="14870" max="15098" width="9" style="163"/>
    <col min="15099" max="15099" width="3.25" style="163" customWidth="1"/>
    <col min="15100" max="15100" width="2.375" style="163" customWidth="1"/>
    <col min="15101" max="15101" width="3.75" style="163" customWidth="1"/>
    <col min="15102" max="15102" width="24.375" style="163" customWidth="1"/>
    <col min="15103" max="15103" width="7.75" style="163" customWidth="1"/>
    <col min="15104" max="15107" width="0" style="163" hidden="1" customWidth="1"/>
    <col min="15108" max="15113" width="8.125" style="163" customWidth="1"/>
    <col min="15114" max="15125" width="7.625" style="163" customWidth="1"/>
    <col min="15126" max="15354" width="9" style="163"/>
    <col min="15355" max="15355" width="3.25" style="163" customWidth="1"/>
    <col min="15356" max="15356" width="2.375" style="163" customWidth="1"/>
    <col min="15357" max="15357" width="3.75" style="163" customWidth="1"/>
    <col min="15358" max="15358" width="24.375" style="163" customWidth="1"/>
    <col min="15359" max="15359" width="7.75" style="163" customWidth="1"/>
    <col min="15360" max="15363" width="0" style="163" hidden="1" customWidth="1"/>
    <col min="15364" max="15369" width="8.125" style="163" customWidth="1"/>
    <col min="15370" max="15381" width="7.625" style="163" customWidth="1"/>
    <col min="15382" max="15610" width="9" style="163"/>
    <col min="15611" max="15611" width="3.25" style="163" customWidth="1"/>
    <col min="15612" max="15612" width="2.375" style="163" customWidth="1"/>
    <col min="15613" max="15613" width="3.75" style="163" customWidth="1"/>
    <col min="15614" max="15614" width="24.375" style="163" customWidth="1"/>
    <col min="15615" max="15615" width="7.75" style="163" customWidth="1"/>
    <col min="15616" max="15619" width="0" style="163" hidden="1" customWidth="1"/>
    <col min="15620" max="15625" width="8.125" style="163" customWidth="1"/>
    <col min="15626" max="15637" width="7.625" style="163" customWidth="1"/>
    <col min="15638" max="15866" width="9" style="163"/>
    <col min="15867" max="15867" width="3.25" style="163" customWidth="1"/>
    <col min="15868" max="15868" width="2.375" style="163" customWidth="1"/>
    <col min="15869" max="15869" width="3.75" style="163" customWidth="1"/>
    <col min="15870" max="15870" width="24.375" style="163" customWidth="1"/>
    <col min="15871" max="15871" width="7.75" style="163" customWidth="1"/>
    <col min="15872" max="15875" width="0" style="163" hidden="1" customWidth="1"/>
    <col min="15876" max="15881" width="8.125" style="163" customWidth="1"/>
    <col min="15882" max="15893" width="7.625" style="163" customWidth="1"/>
    <col min="15894" max="16122" width="9" style="163"/>
    <col min="16123" max="16123" width="3.25" style="163" customWidth="1"/>
    <col min="16124" max="16124" width="2.375" style="163" customWidth="1"/>
    <col min="16125" max="16125" width="3.75" style="163" customWidth="1"/>
    <col min="16126" max="16126" width="24.375" style="163" customWidth="1"/>
    <col min="16127" max="16127" width="7.75" style="163" customWidth="1"/>
    <col min="16128" max="16131" width="0" style="163" hidden="1" customWidth="1"/>
    <col min="16132" max="16137" width="8.125" style="163" customWidth="1"/>
    <col min="16138" max="16149" width="7.625" style="163" customWidth="1"/>
    <col min="16150" max="16384" width="9" style="163"/>
  </cols>
  <sheetData>
    <row r="1" spans="1:24" ht="30" customHeight="1">
      <c r="A1" s="1721" t="s">
        <v>1251</v>
      </c>
      <c r="B1" s="1721"/>
      <c r="C1" s="1721"/>
      <c r="D1" s="1721"/>
      <c r="E1" s="1721"/>
      <c r="F1" s="1721"/>
      <c r="G1" s="1721"/>
      <c r="H1" s="1721"/>
      <c r="I1" s="1721"/>
      <c r="J1" s="1721"/>
      <c r="K1" s="1721"/>
      <c r="L1" s="1721"/>
      <c r="M1" s="1721"/>
      <c r="N1" s="1721"/>
      <c r="O1" s="1721"/>
      <c r="P1" s="1721"/>
      <c r="Q1" s="1721"/>
      <c r="R1" s="1721"/>
      <c r="S1" s="1721"/>
      <c r="T1" s="1721"/>
      <c r="U1" s="1721"/>
      <c r="V1" s="1721"/>
      <c r="W1" s="1721"/>
    </row>
    <row r="2" spans="1:24" ht="27" customHeight="1" thickBot="1">
      <c r="A2" s="158" t="s">
        <v>219</v>
      </c>
      <c r="B2" s="159"/>
      <c r="C2" s="159"/>
      <c r="D2" s="160"/>
      <c r="E2" s="160"/>
      <c r="F2" s="160"/>
      <c r="G2" s="161"/>
      <c r="H2" s="161"/>
      <c r="I2" s="161"/>
      <c r="J2" s="161"/>
      <c r="K2" s="161"/>
      <c r="L2" s="160"/>
      <c r="M2" s="160"/>
      <c r="N2" s="160"/>
      <c r="O2" s="160"/>
      <c r="P2" s="160"/>
      <c r="Q2" s="160"/>
      <c r="R2" s="160"/>
      <c r="S2" s="160"/>
      <c r="T2" s="160"/>
      <c r="U2" s="160"/>
      <c r="V2" s="160"/>
      <c r="W2" s="160"/>
    </row>
    <row r="3" spans="1:24" ht="21" customHeight="1">
      <c r="A3" s="1724" t="s">
        <v>220</v>
      </c>
      <c r="B3" s="1725"/>
      <c r="C3" s="1725"/>
      <c r="D3" s="1725"/>
      <c r="E3" s="1726"/>
      <c r="F3" s="1767" t="s">
        <v>112</v>
      </c>
      <c r="G3" s="1767"/>
      <c r="H3" s="1765" t="s">
        <v>221</v>
      </c>
      <c r="I3" s="1767"/>
      <c r="J3" s="1765" t="s">
        <v>114</v>
      </c>
      <c r="K3" s="1766"/>
      <c r="L3" s="164" t="s">
        <v>115</v>
      </c>
      <c r="M3" s="165"/>
      <c r="N3" s="165"/>
      <c r="O3" s="165"/>
      <c r="P3" s="165"/>
      <c r="Q3" s="165"/>
      <c r="R3" s="165"/>
      <c r="S3" s="165"/>
      <c r="T3" s="165"/>
      <c r="U3" s="300" t="s">
        <v>116</v>
      </c>
      <c r="V3" s="165"/>
      <c r="W3" s="301"/>
    </row>
    <row r="4" spans="1:24" ht="21" customHeight="1">
      <c r="A4" s="1727"/>
      <c r="B4" s="1728"/>
      <c r="C4" s="1728"/>
      <c r="D4" s="1728"/>
      <c r="E4" s="1729"/>
      <c r="F4" s="170" t="s">
        <v>118</v>
      </c>
      <c r="G4" s="172" t="s">
        <v>119</v>
      </c>
      <c r="H4" s="173" t="s">
        <v>118</v>
      </c>
      <c r="I4" s="171" t="s">
        <v>119</v>
      </c>
      <c r="J4" s="170" t="s">
        <v>118</v>
      </c>
      <c r="K4" s="174" t="s">
        <v>119</v>
      </c>
      <c r="L4" s="175" t="s">
        <v>120</v>
      </c>
      <c r="M4" s="176" t="s">
        <v>121</v>
      </c>
      <c r="N4" s="176" t="s">
        <v>122</v>
      </c>
      <c r="O4" s="176" t="s">
        <v>123</v>
      </c>
      <c r="P4" s="176" t="s">
        <v>124</v>
      </c>
      <c r="Q4" s="176" t="s">
        <v>125</v>
      </c>
      <c r="R4" s="176" t="s">
        <v>126</v>
      </c>
      <c r="S4" s="176" t="s">
        <v>127</v>
      </c>
      <c r="T4" s="176" t="s">
        <v>128</v>
      </c>
      <c r="U4" s="302" t="s">
        <v>129</v>
      </c>
      <c r="V4" s="176" t="s">
        <v>130</v>
      </c>
      <c r="W4" s="303" t="s">
        <v>131</v>
      </c>
    </row>
    <row r="5" spans="1:24" ht="15" customHeight="1">
      <c r="A5" s="1735" t="s">
        <v>132</v>
      </c>
      <c r="B5" s="1738" t="s">
        <v>133</v>
      </c>
      <c r="C5" s="1739"/>
      <c r="D5" s="181" t="s">
        <v>134</v>
      </c>
      <c r="E5" s="182" t="s">
        <v>135</v>
      </c>
      <c r="F5" s="183">
        <v>632</v>
      </c>
      <c r="G5" s="186">
        <v>-5.3892215568862278</v>
      </c>
      <c r="H5" s="187">
        <v>555</v>
      </c>
      <c r="I5" s="184">
        <v>-12.183544303797468</v>
      </c>
      <c r="J5" s="188">
        <f>SUM(L5:W5)</f>
        <v>458</v>
      </c>
      <c r="K5" s="189">
        <f>IF(ISERROR((J5-H5)/H5*100),"―",(J5-H5)/H5*100)</f>
        <v>-17.477477477477478</v>
      </c>
      <c r="L5" s="304">
        <v>85</v>
      </c>
      <c r="M5" s="185">
        <v>34</v>
      </c>
      <c r="N5" s="185">
        <v>42</v>
      </c>
      <c r="O5" s="185">
        <v>40</v>
      </c>
      <c r="P5" s="185">
        <v>33</v>
      </c>
      <c r="Q5" s="185">
        <v>31</v>
      </c>
      <c r="R5" s="185">
        <v>37</v>
      </c>
      <c r="S5" s="185">
        <v>25</v>
      </c>
      <c r="T5" s="185">
        <v>18</v>
      </c>
      <c r="U5" s="185">
        <v>38</v>
      </c>
      <c r="V5" s="185">
        <v>24</v>
      </c>
      <c r="W5" s="305">
        <v>51</v>
      </c>
    </row>
    <row r="6" spans="1:24" ht="15" customHeight="1">
      <c r="A6" s="1736"/>
      <c r="B6" s="193" t="s">
        <v>136</v>
      </c>
      <c r="C6" s="1733" t="s">
        <v>137</v>
      </c>
      <c r="D6" s="1733"/>
      <c r="E6" s="194" t="s">
        <v>138</v>
      </c>
      <c r="F6" s="195">
        <v>34</v>
      </c>
      <c r="G6" s="197">
        <v>9.67741935483871</v>
      </c>
      <c r="H6" s="187">
        <v>42</v>
      </c>
      <c r="I6" s="196">
        <v>23.52941176470588</v>
      </c>
      <c r="J6" s="188">
        <f>SUM(L6:W6)</f>
        <v>46</v>
      </c>
      <c r="K6" s="198">
        <f>IF(ISERROR((J6-H6)/H6*100),"―",(J6-H6)/H6*100)</f>
        <v>9.5238095238095237</v>
      </c>
      <c r="L6" s="306">
        <v>1</v>
      </c>
      <c r="M6" s="188">
        <v>7</v>
      </c>
      <c r="N6" s="188">
        <v>2</v>
      </c>
      <c r="O6" s="188">
        <v>1</v>
      </c>
      <c r="P6" s="188">
        <v>10</v>
      </c>
      <c r="Q6" s="188">
        <v>0</v>
      </c>
      <c r="R6" s="188">
        <v>2</v>
      </c>
      <c r="S6" s="188">
        <v>10</v>
      </c>
      <c r="T6" s="188">
        <v>2</v>
      </c>
      <c r="U6" s="188">
        <v>4</v>
      </c>
      <c r="V6" s="188">
        <v>7</v>
      </c>
      <c r="W6" s="307">
        <v>0</v>
      </c>
    </row>
    <row r="7" spans="1:24" ht="15" customHeight="1">
      <c r="A7" s="1736"/>
      <c r="B7" s="193" t="s">
        <v>139</v>
      </c>
      <c r="C7" s="1733" t="s">
        <v>140</v>
      </c>
      <c r="D7" s="1733"/>
      <c r="E7" s="202" t="s">
        <v>141</v>
      </c>
      <c r="F7" s="195">
        <v>4704</v>
      </c>
      <c r="G7" s="197">
        <v>5.8029689608636978</v>
      </c>
      <c r="H7" s="203">
        <v>4934</v>
      </c>
      <c r="I7" s="196">
        <v>4.8894557823129254</v>
      </c>
      <c r="J7" s="204">
        <f t="shared" ref="J7:J45" si="0">SUM(L7:W7)</f>
        <v>5104</v>
      </c>
      <c r="K7" s="198">
        <f>IF(ISERROR((J7-H7)/H7*100),"―",(J7-H7)/H7*100)</f>
        <v>3.4454803404945276</v>
      </c>
      <c r="L7" s="308">
        <v>421</v>
      </c>
      <c r="M7" s="204">
        <v>370</v>
      </c>
      <c r="N7" s="204">
        <v>427</v>
      </c>
      <c r="O7" s="204">
        <v>398</v>
      </c>
      <c r="P7" s="204">
        <v>374</v>
      </c>
      <c r="Q7" s="204">
        <v>433</v>
      </c>
      <c r="R7" s="204">
        <v>454</v>
      </c>
      <c r="S7" s="204">
        <v>445</v>
      </c>
      <c r="T7" s="204">
        <v>392</v>
      </c>
      <c r="U7" s="204">
        <v>474</v>
      </c>
      <c r="V7" s="204">
        <v>424</v>
      </c>
      <c r="W7" s="309">
        <v>492</v>
      </c>
    </row>
    <row r="8" spans="1:24" ht="15" customHeight="1">
      <c r="A8" s="1736"/>
      <c r="B8" s="205" t="s">
        <v>142</v>
      </c>
      <c r="C8" s="1740" t="s">
        <v>143</v>
      </c>
      <c r="D8" s="1740"/>
      <c r="E8" s="206" t="s">
        <v>144</v>
      </c>
      <c r="F8" s="207">
        <v>5451</v>
      </c>
      <c r="G8" s="210">
        <v>16.151715320690389</v>
      </c>
      <c r="H8" s="187">
        <v>5037</v>
      </c>
      <c r="I8" s="208">
        <v>-7.59493670886076</v>
      </c>
      <c r="J8" s="188">
        <f t="shared" si="0"/>
        <v>4078</v>
      </c>
      <c r="K8" s="211">
        <f>IF(ISERROR((J8-H8)/H8*100),"―",(J8-H8)/H8*100)</f>
        <v>-19.039110581695454</v>
      </c>
      <c r="L8" s="306">
        <v>283</v>
      </c>
      <c r="M8" s="188">
        <v>254</v>
      </c>
      <c r="N8" s="188">
        <v>314</v>
      </c>
      <c r="O8" s="188">
        <v>320</v>
      </c>
      <c r="P8" s="188">
        <v>323</v>
      </c>
      <c r="Q8" s="188">
        <v>313</v>
      </c>
      <c r="R8" s="188">
        <v>373</v>
      </c>
      <c r="S8" s="188">
        <v>348</v>
      </c>
      <c r="T8" s="188">
        <v>367</v>
      </c>
      <c r="U8" s="188">
        <v>408</v>
      </c>
      <c r="V8" s="188">
        <v>374</v>
      </c>
      <c r="W8" s="307">
        <v>401</v>
      </c>
    </row>
    <row r="9" spans="1:24" ht="15" customHeight="1">
      <c r="A9" s="1736"/>
      <c r="B9" s="215"/>
      <c r="D9" s="216" t="s">
        <v>145</v>
      </c>
      <c r="E9" s="310" t="s">
        <v>146</v>
      </c>
      <c r="F9" s="218">
        <v>1307</v>
      </c>
      <c r="G9" s="221">
        <v>43.311403508771932</v>
      </c>
      <c r="H9" s="222">
        <v>906</v>
      </c>
      <c r="I9" s="219">
        <v>-30.680948737566951</v>
      </c>
      <c r="J9" s="220">
        <f t="shared" si="0"/>
        <v>840</v>
      </c>
      <c r="K9" s="223">
        <f>IF(ISERROR((J9-H9)/H9*100),"―",(J9-H9)/H9*100)</f>
        <v>-7.2847682119205297</v>
      </c>
      <c r="L9" s="311">
        <v>47</v>
      </c>
      <c r="M9" s="220">
        <v>36</v>
      </c>
      <c r="N9" s="220">
        <v>62</v>
      </c>
      <c r="O9" s="220">
        <v>59</v>
      </c>
      <c r="P9" s="220">
        <v>67</v>
      </c>
      <c r="Q9" s="220">
        <v>40</v>
      </c>
      <c r="R9" s="220">
        <v>116</v>
      </c>
      <c r="S9" s="220">
        <v>85</v>
      </c>
      <c r="T9" s="220">
        <v>65</v>
      </c>
      <c r="U9" s="220">
        <v>118</v>
      </c>
      <c r="V9" s="220">
        <v>78</v>
      </c>
      <c r="W9" s="312">
        <v>67</v>
      </c>
    </row>
    <row r="10" spans="1:24" ht="15" customHeight="1">
      <c r="A10" s="1736"/>
      <c r="B10" s="193"/>
      <c r="D10" s="216" t="s">
        <v>147</v>
      </c>
      <c r="E10" s="313">
        <v>10</v>
      </c>
      <c r="F10" s="218">
        <v>97</v>
      </c>
      <c r="G10" s="221">
        <v>-31.690140845070424</v>
      </c>
      <c r="H10" s="222">
        <v>134</v>
      </c>
      <c r="I10" s="219">
        <v>38.144329896907216</v>
      </c>
      <c r="J10" s="220">
        <f t="shared" si="0"/>
        <v>53</v>
      </c>
      <c r="K10" s="223">
        <f t="shared" ref="K10:K52" si="1">IF(ISERROR((J10-H10)/H10*100),"―",(J10-H10)/H10*100)</f>
        <v>-60.447761194029844</v>
      </c>
      <c r="L10" s="311">
        <v>7</v>
      </c>
      <c r="M10" s="220">
        <v>3</v>
      </c>
      <c r="N10" s="220">
        <v>2</v>
      </c>
      <c r="O10" s="220">
        <v>4</v>
      </c>
      <c r="P10" s="220">
        <v>3</v>
      </c>
      <c r="Q10" s="220">
        <v>2</v>
      </c>
      <c r="R10" s="220">
        <v>3</v>
      </c>
      <c r="S10" s="220">
        <v>6</v>
      </c>
      <c r="T10" s="220">
        <v>11</v>
      </c>
      <c r="U10" s="220">
        <v>3</v>
      </c>
      <c r="V10" s="220">
        <v>3</v>
      </c>
      <c r="W10" s="312">
        <v>6</v>
      </c>
      <c r="X10" s="229"/>
    </row>
    <row r="11" spans="1:24" ht="15" customHeight="1">
      <c r="A11" s="1736"/>
      <c r="B11" s="193"/>
      <c r="D11" s="216" t="s">
        <v>148</v>
      </c>
      <c r="E11" s="313">
        <v>11</v>
      </c>
      <c r="F11" s="218">
        <v>484</v>
      </c>
      <c r="G11" s="221">
        <v>22.222222222222221</v>
      </c>
      <c r="H11" s="222">
        <v>420</v>
      </c>
      <c r="I11" s="219">
        <v>-13.223140495867769</v>
      </c>
      <c r="J11" s="220">
        <f t="shared" si="0"/>
        <v>308</v>
      </c>
      <c r="K11" s="223">
        <f t="shared" si="1"/>
        <v>-26.666666666666668</v>
      </c>
      <c r="L11" s="311">
        <v>14</v>
      </c>
      <c r="M11" s="220">
        <v>12</v>
      </c>
      <c r="N11" s="220">
        <v>39</v>
      </c>
      <c r="O11" s="220">
        <v>23</v>
      </c>
      <c r="P11" s="220">
        <v>21</v>
      </c>
      <c r="Q11" s="220">
        <v>42</v>
      </c>
      <c r="R11" s="220">
        <v>25</v>
      </c>
      <c r="S11" s="220">
        <v>11</v>
      </c>
      <c r="T11" s="220">
        <v>38</v>
      </c>
      <c r="U11" s="220">
        <v>15</v>
      </c>
      <c r="V11" s="220">
        <v>26</v>
      </c>
      <c r="W11" s="312">
        <v>42</v>
      </c>
    </row>
    <row r="12" spans="1:24" ht="15" customHeight="1">
      <c r="A12" s="1736"/>
      <c r="B12" s="193"/>
      <c r="D12" s="216" t="s">
        <v>149</v>
      </c>
      <c r="E12" s="313">
        <v>12</v>
      </c>
      <c r="F12" s="244">
        <v>106</v>
      </c>
      <c r="G12" s="246">
        <v>-27.397260273972602</v>
      </c>
      <c r="H12" s="230">
        <v>117</v>
      </c>
      <c r="I12" s="245">
        <v>10.377358490566039</v>
      </c>
      <c r="J12" s="231">
        <f t="shared" si="0"/>
        <v>136</v>
      </c>
      <c r="K12" s="247">
        <f t="shared" si="1"/>
        <v>16.239316239316238</v>
      </c>
      <c r="L12" s="314">
        <v>8</v>
      </c>
      <c r="M12" s="231">
        <v>9</v>
      </c>
      <c r="N12" s="231">
        <v>13</v>
      </c>
      <c r="O12" s="231">
        <v>10</v>
      </c>
      <c r="P12" s="231">
        <v>12</v>
      </c>
      <c r="Q12" s="231">
        <v>8</v>
      </c>
      <c r="R12" s="231">
        <v>11</v>
      </c>
      <c r="S12" s="231">
        <v>6</v>
      </c>
      <c r="T12" s="231">
        <v>12</v>
      </c>
      <c r="U12" s="231">
        <v>14</v>
      </c>
      <c r="V12" s="231">
        <v>13</v>
      </c>
      <c r="W12" s="315">
        <v>20</v>
      </c>
    </row>
    <row r="13" spans="1:24" ht="15" customHeight="1">
      <c r="A13" s="1736"/>
      <c r="B13" s="193"/>
      <c r="D13" s="232" t="s">
        <v>150</v>
      </c>
      <c r="E13" s="316">
        <v>13</v>
      </c>
      <c r="F13" s="218">
        <v>169</v>
      </c>
      <c r="G13" s="221">
        <v>-4.5197740112994351</v>
      </c>
      <c r="H13" s="222">
        <v>149</v>
      </c>
      <c r="I13" s="219">
        <v>-11.834319526627219</v>
      </c>
      <c r="J13" s="220">
        <f t="shared" si="0"/>
        <v>155</v>
      </c>
      <c r="K13" s="223">
        <f t="shared" si="1"/>
        <v>4.0268456375838921</v>
      </c>
      <c r="L13" s="311">
        <v>22</v>
      </c>
      <c r="M13" s="220">
        <v>12</v>
      </c>
      <c r="N13" s="220">
        <v>13</v>
      </c>
      <c r="O13" s="220">
        <v>22</v>
      </c>
      <c r="P13" s="220">
        <v>10</v>
      </c>
      <c r="Q13" s="220">
        <v>16</v>
      </c>
      <c r="R13" s="220">
        <v>7</v>
      </c>
      <c r="S13" s="220">
        <v>9</v>
      </c>
      <c r="T13" s="220">
        <v>14</v>
      </c>
      <c r="U13" s="220">
        <v>8</v>
      </c>
      <c r="V13" s="220">
        <v>8</v>
      </c>
      <c r="W13" s="312">
        <v>14</v>
      </c>
    </row>
    <row r="14" spans="1:24" ht="15" customHeight="1">
      <c r="A14" s="1736"/>
      <c r="B14" s="193"/>
      <c r="D14" s="216" t="s">
        <v>151</v>
      </c>
      <c r="E14" s="313">
        <v>14</v>
      </c>
      <c r="F14" s="218">
        <v>78</v>
      </c>
      <c r="G14" s="221">
        <v>62.5</v>
      </c>
      <c r="H14" s="222">
        <v>90</v>
      </c>
      <c r="I14" s="219">
        <v>15.384615384615385</v>
      </c>
      <c r="J14" s="220">
        <f t="shared" si="0"/>
        <v>57</v>
      </c>
      <c r="K14" s="223">
        <f t="shared" si="1"/>
        <v>-36.666666666666664</v>
      </c>
      <c r="L14" s="311">
        <v>3</v>
      </c>
      <c r="M14" s="220">
        <v>3</v>
      </c>
      <c r="N14" s="220">
        <v>1</v>
      </c>
      <c r="O14" s="220">
        <v>6</v>
      </c>
      <c r="P14" s="220">
        <v>5</v>
      </c>
      <c r="Q14" s="220">
        <v>7</v>
      </c>
      <c r="R14" s="220">
        <v>3</v>
      </c>
      <c r="S14" s="220">
        <v>4</v>
      </c>
      <c r="T14" s="220">
        <v>9</v>
      </c>
      <c r="U14" s="220">
        <v>5</v>
      </c>
      <c r="V14" s="220">
        <v>3</v>
      </c>
      <c r="W14" s="312">
        <v>8</v>
      </c>
    </row>
    <row r="15" spans="1:24" ht="15" customHeight="1">
      <c r="A15" s="1736"/>
      <c r="B15" s="193"/>
      <c r="D15" s="216" t="s">
        <v>152</v>
      </c>
      <c r="E15" s="313">
        <v>15</v>
      </c>
      <c r="F15" s="218">
        <v>78</v>
      </c>
      <c r="G15" s="221">
        <v>-26.415094339622641</v>
      </c>
      <c r="H15" s="222">
        <v>72</v>
      </c>
      <c r="I15" s="219">
        <v>-7.6923076923076925</v>
      </c>
      <c r="J15" s="220">
        <f t="shared" si="0"/>
        <v>66</v>
      </c>
      <c r="K15" s="223">
        <f t="shared" si="1"/>
        <v>-8.3333333333333321</v>
      </c>
      <c r="L15" s="311">
        <v>1</v>
      </c>
      <c r="M15" s="220">
        <v>4</v>
      </c>
      <c r="N15" s="220">
        <v>5</v>
      </c>
      <c r="O15" s="220">
        <v>5</v>
      </c>
      <c r="P15" s="220">
        <v>4</v>
      </c>
      <c r="Q15" s="220">
        <v>4</v>
      </c>
      <c r="R15" s="220">
        <v>4</v>
      </c>
      <c r="S15" s="220">
        <v>9</v>
      </c>
      <c r="T15" s="220">
        <v>11</v>
      </c>
      <c r="U15" s="220">
        <v>3</v>
      </c>
      <c r="V15" s="220">
        <v>6</v>
      </c>
      <c r="W15" s="312">
        <v>10</v>
      </c>
    </row>
    <row r="16" spans="1:24" ht="15" customHeight="1">
      <c r="A16" s="1736"/>
      <c r="B16" s="193"/>
      <c r="D16" s="216" t="s">
        <v>153</v>
      </c>
      <c r="E16" s="313">
        <v>16</v>
      </c>
      <c r="F16" s="218">
        <v>454</v>
      </c>
      <c r="G16" s="221">
        <v>26.462395543175489</v>
      </c>
      <c r="H16" s="222">
        <v>419</v>
      </c>
      <c r="I16" s="219">
        <v>-7.7092511013215859</v>
      </c>
      <c r="J16" s="220">
        <f t="shared" si="0"/>
        <v>362</v>
      </c>
      <c r="K16" s="223">
        <f t="shared" si="1"/>
        <v>-13.60381861575179</v>
      </c>
      <c r="L16" s="311">
        <v>46</v>
      </c>
      <c r="M16" s="220">
        <v>19</v>
      </c>
      <c r="N16" s="220">
        <v>14</v>
      </c>
      <c r="O16" s="220">
        <v>48</v>
      </c>
      <c r="P16" s="220">
        <v>20</v>
      </c>
      <c r="Q16" s="220">
        <v>22</v>
      </c>
      <c r="R16" s="220">
        <v>39</v>
      </c>
      <c r="S16" s="220">
        <v>30</v>
      </c>
      <c r="T16" s="220">
        <v>24</v>
      </c>
      <c r="U16" s="220">
        <v>45</v>
      </c>
      <c r="V16" s="220">
        <v>28</v>
      </c>
      <c r="W16" s="312">
        <v>27</v>
      </c>
    </row>
    <row r="17" spans="1:23" ht="15" customHeight="1">
      <c r="A17" s="1736"/>
      <c r="B17" s="193"/>
      <c r="D17" s="242" t="s">
        <v>154</v>
      </c>
      <c r="E17" s="317">
        <v>17</v>
      </c>
      <c r="F17" s="218">
        <v>16</v>
      </c>
      <c r="G17" s="221">
        <v>14.285714285714285</v>
      </c>
      <c r="H17" s="230">
        <v>14</v>
      </c>
      <c r="I17" s="219">
        <v>-12.5</v>
      </c>
      <c r="J17" s="231">
        <f t="shared" si="0"/>
        <v>11</v>
      </c>
      <c r="K17" s="223">
        <f t="shared" si="1"/>
        <v>-21.428571428571427</v>
      </c>
      <c r="L17" s="314">
        <v>2</v>
      </c>
      <c r="M17" s="231">
        <v>0</v>
      </c>
      <c r="N17" s="231">
        <v>0</v>
      </c>
      <c r="O17" s="231">
        <v>3</v>
      </c>
      <c r="P17" s="231">
        <v>0</v>
      </c>
      <c r="Q17" s="231">
        <v>0</v>
      </c>
      <c r="R17" s="231">
        <v>2</v>
      </c>
      <c r="S17" s="231">
        <v>0</v>
      </c>
      <c r="T17" s="231">
        <v>2</v>
      </c>
      <c r="U17" s="231">
        <v>0</v>
      </c>
      <c r="V17" s="231">
        <v>0</v>
      </c>
      <c r="W17" s="315">
        <v>2</v>
      </c>
    </row>
    <row r="18" spans="1:23" ht="15" customHeight="1">
      <c r="A18" s="1736"/>
      <c r="B18" s="193"/>
      <c r="D18" s="216" t="s">
        <v>155</v>
      </c>
      <c r="E18" s="313">
        <v>18</v>
      </c>
      <c r="F18" s="234">
        <v>229</v>
      </c>
      <c r="G18" s="237">
        <v>15.075376884422109</v>
      </c>
      <c r="H18" s="222">
        <v>192</v>
      </c>
      <c r="I18" s="235">
        <v>-16.157205240174672</v>
      </c>
      <c r="J18" s="220">
        <f t="shared" si="0"/>
        <v>188</v>
      </c>
      <c r="K18" s="238">
        <f t="shared" si="1"/>
        <v>-2.083333333333333</v>
      </c>
      <c r="L18" s="311">
        <v>13</v>
      </c>
      <c r="M18" s="220">
        <v>10</v>
      </c>
      <c r="N18" s="220">
        <v>8</v>
      </c>
      <c r="O18" s="220">
        <v>15</v>
      </c>
      <c r="P18" s="220">
        <v>19</v>
      </c>
      <c r="Q18" s="220">
        <v>11</v>
      </c>
      <c r="R18" s="220">
        <v>22</v>
      </c>
      <c r="S18" s="220">
        <v>12</v>
      </c>
      <c r="T18" s="220">
        <v>17</v>
      </c>
      <c r="U18" s="220">
        <v>27</v>
      </c>
      <c r="V18" s="220">
        <v>16</v>
      </c>
      <c r="W18" s="312">
        <v>18</v>
      </c>
    </row>
    <row r="19" spans="1:23" ht="15" customHeight="1">
      <c r="A19" s="1736"/>
      <c r="B19" s="193"/>
      <c r="D19" s="216" t="s">
        <v>156</v>
      </c>
      <c r="E19" s="313">
        <v>19</v>
      </c>
      <c r="F19" s="218">
        <v>75</v>
      </c>
      <c r="G19" s="221">
        <v>-21.052631578947366</v>
      </c>
      <c r="H19" s="222">
        <v>32</v>
      </c>
      <c r="I19" s="219">
        <v>-57.333333333333336</v>
      </c>
      <c r="J19" s="220">
        <f t="shared" si="0"/>
        <v>39</v>
      </c>
      <c r="K19" s="223">
        <f t="shared" si="1"/>
        <v>21.875</v>
      </c>
      <c r="L19" s="311">
        <v>1</v>
      </c>
      <c r="M19" s="220">
        <v>1</v>
      </c>
      <c r="N19" s="220">
        <v>6</v>
      </c>
      <c r="O19" s="220">
        <v>2</v>
      </c>
      <c r="P19" s="220">
        <v>0</v>
      </c>
      <c r="Q19" s="220">
        <v>4</v>
      </c>
      <c r="R19" s="220">
        <v>7</v>
      </c>
      <c r="S19" s="220">
        <v>5</v>
      </c>
      <c r="T19" s="220">
        <v>1</v>
      </c>
      <c r="U19" s="220">
        <v>7</v>
      </c>
      <c r="V19" s="220">
        <v>4</v>
      </c>
      <c r="W19" s="312">
        <v>1</v>
      </c>
    </row>
    <row r="20" spans="1:23" ht="15" customHeight="1">
      <c r="A20" s="1736"/>
      <c r="B20" s="193"/>
      <c r="D20" s="216" t="s">
        <v>157</v>
      </c>
      <c r="E20" s="313">
        <v>21</v>
      </c>
      <c r="F20" s="218">
        <v>132</v>
      </c>
      <c r="G20" s="221">
        <v>36.082474226804123</v>
      </c>
      <c r="H20" s="222">
        <v>207</v>
      </c>
      <c r="I20" s="219">
        <v>56.81818181818182</v>
      </c>
      <c r="J20" s="220">
        <f t="shared" si="0"/>
        <v>171</v>
      </c>
      <c r="K20" s="223">
        <f t="shared" si="1"/>
        <v>-17.391304347826086</v>
      </c>
      <c r="L20" s="311">
        <v>11</v>
      </c>
      <c r="M20" s="220">
        <v>11</v>
      </c>
      <c r="N20" s="220">
        <v>18</v>
      </c>
      <c r="O20" s="220">
        <v>10</v>
      </c>
      <c r="P20" s="220">
        <v>13</v>
      </c>
      <c r="Q20" s="220">
        <v>13</v>
      </c>
      <c r="R20" s="220">
        <v>8</v>
      </c>
      <c r="S20" s="220">
        <v>25</v>
      </c>
      <c r="T20" s="220">
        <v>12</v>
      </c>
      <c r="U20" s="220">
        <v>7</v>
      </c>
      <c r="V20" s="220">
        <v>25</v>
      </c>
      <c r="W20" s="312">
        <v>18</v>
      </c>
    </row>
    <row r="21" spans="1:23" ht="15" customHeight="1">
      <c r="A21" s="1736"/>
      <c r="B21" s="193"/>
      <c r="D21" s="216" t="s">
        <v>158</v>
      </c>
      <c r="E21" s="313">
        <v>22</v>
      </c>
      <c r="F21" s="218">
        <v>349</v>
      </c>
      <c r="G21" s="221">
        <v>-9.819121447028424</v>
      </c>
      <c r="H21" s="222">
        <v>450</v>
      </c>
      <c r="I21" s="219">
        <v>28.939828080229223</v>
      </c>
      <c r="J21" s="220">
        <f t="shared" si="0"/>
        <v>234</v>
      </c>
      <c r="K21" s="223">
        <f t="shared" si="1"/>
        <v>-48</v>
      </c>
      <c r="L21" s="311">
        <v>23</v>
      </c>
      <c r="M21" s="220">
        <v>27</v>
      </c>
      <c r="N21" s="220">
        <v>19</v>
      </c>
      <c r="O21" s="220">
        <v>12</v>
      </c>
      <c r="P21" s="220">
        <v>32</v>
      </c>
      <c r="Q21" s="220">
        <v>16</v>
      </c>
      <c r="R21" s="220">
        <v>17</v>
      </c>
      <c r="S21" s="220">
        <v>15</v>
      </c>
      <c r="T21" s="220">
        <v>20</v>
      </c>
      <c r="U21" s="220">
        <v>14</v>
      </c>
      <c r="V21" s="220">
        <v>17</v>
      </c>
      <c r="W21" s="312">
        <v>22</v>
      </c>
    </row>
    <row r="22" spans="1:23" ht="15" customHeight="1">
      <c r="A22" s="1736"/>
      <c r="B22" s="193"/>
      <c r="D22" s="216" t="s">
        <v>159</v>
      </c>
      <c r="E22" s="313">
        <v>23</v>
      </c>
      <c r="F22" s="244">
        <v>43</v>
      </c>
      <c r="G22" s="246">
        <v>152.94117647058823</v>
      </c>
      <c r="H22" s="230">
        <v>28</v>
      </c>
      <c r="I22" s="245">
        <v>-34.883720930232556</v>
      </c>
      <c r="J22" s="231">
        <f t="shared" si="0"/>
        <v>11</v>
      </c>
      <c r="K22" s="247">
        <f t="shared" si="1"/>
        <v>-60.714285714285708</v>
      </c>
      <c r="L22" s="314">
        <v>2</v>
      </c>
      <c r="M22" s="231">
        <v>0</v>
      </c>
      <c r="N22" s="231">
        <v>1</v>
      </c>
      <c r="O22" s="231">
        <v>0</v>
      </c>
      <c r="P22" s="231">
        <v>0</v>
      </c>
      <c r="Q22" s="231">
        <v>1</v>
      </c>
      <c r="R22" s="231">
        <v>0</v>
      </c>
      <c r="S22" s="231">
        <v>0</v>
      </c>
      <c r="T22" s="231">
        <v>1</v>
      </c>
      <c r="U22" s="231">
        <v>1</v>
      </c>
      <c r="V22" s="231">
        <v>3</v>
      </c>
      <c r="W22" s="315">
        <v>2</v>
      </c>
    </row>
    <row r="23" spans="1:23" ht="15" customHeight="1">
      <c r="A23" s="1736"/>
      <c r="B23" s="193"/>
      <c r="D23" s="232" t="s">
        <v>160</v>
      </c>
      <c r="E23" s="316">
        <v>24</v>
      </c>
      <c r="F23" s="218">
        <v>640</v>
      </c>
      <c r="G23" s="221">
        <v>13.87900355871886</v>
      </c>
      <c r="H23" s="222">
        <v>594</v>
      </c>
      <c r="I23" s="219">
        <v>-7.1874999999999991</v>
      </c>
      <c r="J23" s="220">
        <f t="shared" si="0"/>
        <v>551</v>
      </c>
      <c r="K23" s="223">
        <f t="shared" si="1"/>
        <v>-7.2390572390572396</v>
      </c>
      <c r="L23" s="311">
        <v>32</v>
      </c>
      <c r="M23" s="220">
        <v>34</v>
      </c>
      <c r="N23" s="220">
        <v>38</v>
      </c>
      <c r="O23" s="220">
        <v>38</v>
      </c>
      <c r="P23" s="220">
        <v>54</v>
      </c>
      <c r="Q23" s="220">
        <v>56</v>
      </c>
      <c r="R23" s="220">
        <v>42</v>
      </c>
      <c r="S23" s="220">
        <v>56</v>
      </c>
      <c r="T23" s="220">
        <v>43</v>
      </c>
      <c r="U23" s="220">
        <v>57</v>
      </c>
      <c r="V23" s="220">
        <v>58</v>
      </c>
      <c r="W23" s="312">
        <v>43</v>
      </c>
    </row>
    <row r="24" spans="1:23" ht="15" customHeight="1">
      <c r="A24" s="1736"/>
      <c r="B24" s="193"/>
      <c r="D24" s="216" t="s">
        <v>161</v>
      </c>
      <c r="E24" s="313">
        <v>25</v>
      </c>
      <c r="F24" s="218">
        <v>195</v>
      </c>
      <c r="G24" s="221">
        <v>-0.51020408163265307</v>
      </c>
      <c r="H24" s="222">
        <v>204</v>
      </c>
      <c r="I24" s="219">
        <v>4.6153846153846159</v>
      </c>
      <c r="J24" s="220">
        <f t="shared" si="0"/>
        <v>151</v>
      </c>
      <c r="K24" s="223">
        <f t="shared" si="1"/>
        <v>-25.980392156862749</v>
      </c>
      <c r="L24" s="311">
        <v>7</v>
      </c>
      <c r="M24" s="220">
        <v>3</v>
      </c>
      <c r="N24" s="220">
        <v>21</v>
      </c>
      <c r="O24" s="220">
        <v>9</v>
      </c>
      <c r="P24" s="220">
        <v>5</v>
      </c>
      <c r="Q24" s="220">
        <v>16</v>
      </c>
      <c r="R24" s="220">
        <v>10</v>
      </c>
      <c r="S24" s="220">
        <v>5</v>
      </c>
      <c r="T24" s="220">
        <v>21</v>
      </c>
      <c r="U24" s="220">
        <v>19</v>
      </c>
      <c r="V24" s="220">
        <v>8</v>
      </c>
      <c r="W24" s="312">
        <v>27</v>
      </c>
    </row>
    <row r="25" spans="1:23" ht="15" customHeight="1">
      <c r="A25" s="1736"/>
      <c r="B25" s="193"/>
      <c r="D25" s="216" t="s">
        <v>162</v>
      </c>
      <c r="E25" s="313">
        <v>26</v>
      </c>
      <c r="F25" s="218">
        <v>316</v>
      </c>
      <c r="G25" s="221">
        <v>8.9655172413793096</v>
      </c>
      <c r="H25" s="222">
        <v>278</v>
      </c>
      <c r="I25" s="219">
        <v>-12.025316455696203</v>
      </c>
      <c r="J25" s="220">
        <f t="shared" si="0"/>
        <v>224</v>
      </c>
      <c r="K25" s="223">
        <f t="shared" si="1"/>
        <v>-19.424460431654676</v>
      </c>
      <c r="L25" s="311">
        <v>13</v>
      </c>
      <c r="M25" s="220">
        <v>16</v>
      </c>
      <c r="N25" s="220">
        <v>16</v>
      </c>
      <c r="O25" s="220">
        <v>29</v>
      </c>
      <c r="P25" s="220">
        <v>19</v>
      </c>
      <c r="Q25" s="220">
        <v>16</v>
      </c>
      <c r="R25" s="220">
        <v>17</v>
      </c>
      <c r="S25" s="220">
        <v>21</v>
      </c>
      <c r="T25" s="220">
        <v>17</v>
      </c>
      <c r="U25" s="220">
        <v>16</v>
      </c>
      <c r="V25" s="220">
        <v>24</v>
      </c>
      <c r="W25" s="312">
        <v>20</v>
      </c>
    </row>
    <row r="26" spans="1:23" ht="15" customHeight="1">
      <c r="A26" s="1736"/>
      <c r="B26" s="193"/>
      <c r="D26" s="216" t="s">
        <v>163</v>
      </c>
      <c r="E26" s="313">
        <v>27</v>
      </c>
      <c r="F26" s="218">
        <v>78</v>
      </c>
      <c r="G26" s="221">
        <v>-6.024096385542169</v>
      </c>
      <c r="H26" s="222">
        <v>140</v>
      </c>
      <c r="I26" s="219">
        <v>79.487179487179489</v>
      </c>
      <c r="J26" s="220">
        <f t="shared" si="0"/>
        <v>68</v>
      </c>
      <c r="K26" s="223">
        <f t="shared" si="1"/>
        <v>-51.428571428571423</v>
      </c>
      <c r="L26" s="311">
        <v>1</v>
      </c>
      <c r="M26" s="220">
        <v>5</v>
      </c>
      <c r="N26" s="220">
        <v>6</v>
      </c>
      <c r="O26" s="220">
        <v>1</v>
      </c>
      <c r="P26" s="220">
        <v>6</v>
      </c>
      <c r="Q26" s="220">
        <v>5</v>
      </c>
      <c r="R26" s="220">
        <v>2</v>
      </c>
      <c r="S26" s="220">
        <v>13</v>
      </c>
      <c r="T26" s="220">
        <v>3</v>
      </c>
      <c r="U26" s="220">
        <v>8</v>
      </c>
      <c r="V26" s="220">
        <v>18</v>
      </c>
      <c r="W26" s="312">
        <v>0</v>
      </c>
    </row>
    <row r="27" spans="1:23" ht="15" customHeight="1">
      <c r="A27" s="1736"/>
      <c r="B27" s="193"/>
      <c r="D27" s="242" t="s">
        <v>164</v>
      </c>
      <c r="E27" s="317">
        <v>28</v>
      </c>
      <c r="F27" s="218">
        <v>72</v>
      </c>
      <c r="G27" s="221">
        <v>-19.101123595505616</v>
      </c>
      <c r="H27" s="230">
        <v>83</v>
      </c>
      <c r="I27" s="219">
        <v>15.277777777777779</v>
      </c>
      <c r="J27" s="231">
        <f t="shared" si="0"/>
        <v>37</v>
      </c>
      <c r="K27" s="223">
        <f t="shared" si="1"/>
        <v>-55.421686746987952</v>
      </c>
      <c r="L27" s="314">
        <v>7</v>
      </c>
      <c r="M27" s="231">
        <v>4</v>
      </c>
      <c r="N27" s="231">
        <v>5</v>
      </c>
      <c r="O27" s="231">
        <v>4</v>
      </c>
      <c r="P27" s="231">
        <v>3</v>
      </c>
      <c r="Q27" s="231">
        <v>4</v>
      </c>
      <c r="R27" s="231">
        <v>1</v>
      </c>
      <c r="S27" s="231">
        <v>1</v>
      </c>
      <c r="T27" s="231">
        <v>5</v>
      </c>
      <c r="U27" s="231">
        <v>1</v>
      </c>
      <c r="V27" s="231">
        <v>0</v>
      </c>
      <c r="W27" s="315">
        <v>2</v>
      </c>
    </row>
    <row r="28" spans="1:23" ht="15" customHeight="1">
      <c r="A28" s="1736"/>
      <c r="B28" s="193"/>
      <c r="D28" s="216" t="s">
        <v>165</v>
      </c>
      <c r="E28" s="313">
        <v>29</v>
      </c>
      <c r="F28" s="234">
        <v>211</v>
      </c>
      <c r="G28" s="237">
        <v>46.527777777777779</v>
      </c>
      <c r="H28" s="222">
        <v>191</v>
      </c>
      <c r="I28" s="235">
        <v>-9.4786729857819907</v>
      </c>
      <c r="J28" s="220">
        <f t="shared" si="0"/>
        <v>168</v>
      </c>
      <c r="K28" s="238">
        <f t="shared" si="1"/>
        <v>-12.041884816753926</v>
      </c>
      <c r="L28" s="311">
        <v>5</v>
      </c>
      <c r="M28" s="220">
        <v>24</v>
      </c>
      <c r="N28" s="220">
        <v>14</v>
      </c>
      <c r="O28" s="220">
        <v>5</v>
      </c>
      <c r="P28" s="220">
        <v>13</v>
      </c>
      <c r="Q28" s="220">
        <v>13</v>
      </c>
      <c r="R28" s="220">
        <v>17</v>
      </c>
      <c r="S28" s="220">
        <v>13</v>
      </c>
      <c r="T28" s="220">
        <v>16</v>
      </c>
      <c r="U28" s="220">
        <v>12</v>
      </c>
      <c r="V28" s="220">
        <v>17</v>
      </c>
      <c r="W28" s="312">
        <v>19</v>
      </c>
    </row>
    <row r="29" spans="1:23" ht="15" customHeight="1">
      <c r="A29" s="1736"/>
      <c r="B29" s="193"/>
      <c r="D29" s="216" t="s">
        <v>166</v>
      </c>
      <c r="E29" s="313">
        <v>30</v>
      </c>
      <c r="F29" s="218">
        <v>30</v>
      </c>
      <c r="G29" s="318">
        <v>30.434782608695656</v>
      </c>
      <c r="H29" s="222">
        <v>24</v>
      </c>
      <c r="I29" s="319">
        <v>-20</v>
      </c>
      <c r="J29" s="220">
        <f t="shared" si="0"/>
        <v>23</v>
      </c>
      <c r="K29" s="320">
        <f t="shared" si="1"/>
        <v>-4.1666666666666661</v>
      </c>
      <c r="L29" s="311">
        <v>1</v>
      </c>
      <c r="M29" s="220">
        <v>2</v>
      </c>
      <c r="N29" s="220">
        <v>1</v>
      </c>
      <c r="O29" s="220">
        <v>0</v>
      </c>
      <c r="P29" s="220">
        <v>2</v>
      </c>
      <c r="Q29" s="220">
        <v>1</v>
      </c>
      <c r="R29" s="220">
        <v>1</v>
      </c>
      <c r="S29" s="220">
        <v>5</v>
      </c>
      <c r="T29" s="220">
        <v>1</v>
      </c>
      <c r="U29" s="220">
        <v>4</v>
      </c>
      <c r="V29" s="220">
        <v>3</v>
      </c>
      <c r="W29" s="312">
        <v>2</v>
      </c>
    </row>
    <row r="30" spans="1:23" ht="15" customHeight="1">
      <c r="A30" s="1736"/>
      <c r="B30" s="193"/>
      <c r="D30" s="216" t="s">
        <v>167</v>
      </c>
      <c r="E30" s="313">
        <v>31</v>
      </c>
      <c r="F30" s="218">
        <v>143</v>
      </c>
      <c r="G30" s="221">
        <v>28.828828828828829</v>
      </c>
      <c r="H30" s="222">
        <v>162</v>
      </c>
      <c r="I30" s="219">
        <v>13.286713286713287</v>
      </c>
      <c r="J30" s="220">
        <f t="shared" si="0"/>
        <v>103</v>
      </c>
      <c r="K30" s="223">
        <f t="shared" si="1"/>
        <v>-36.419753086419753</v>
      </c>
      <c r="L30" s="311">
        <v>7</v>
      </c>
      <c r="M30" s="220">
        <v>11</v>
      </c>
      <c r="N30" s="220">
        <v>6</v>
      </c>
      <c r="O30" s="220">
        <v>8</v>
      </c>
      <c r="P30" s="220">
        <v>7</v>
      </c>
      <c r="Q30" s="220">
        <v>6</v>
      </c>
      <c r="R30" s="220">
        <v>11</v>
      </c>
      <c r="S30" s="220">
        <v>10</v>
      </c>
      <c r="T30" s="220">
        <v>7</v>
      </c>
      <c r="U30" s="220">
        <v>10</v>
      </c>
      <c r="V30" s="220">
        <v>6</v>
      </c>
      <c r="W30" s="312">
        <v>14</v>
      </c>
    </row>
    <row r="31" spans="1:23" ht="15" customHeight="1">
      <c r="A31" s="1736"/>
      <c r="B31" s="251"/>
      <c r="C31" s="252"/>
      <c r="D31" s="253" t="s">
        <v>168</v>
      </c>
      <c r="E31" s="254" t="s">
        <v>169</v>
      </c>
      <c r="F31" s="244">
        <v>149</v>
      </c>
      <c r="G31" s="246">
        <v>49</v>
      </c>
      <c r="H31" s="230">
        <v>131</v>
      </c>
      <c r="I31" s="245">
        <v>-12.080536912751679</v>
      </c>
      <c r="J31" s="231">
        <f t="shared" si="0"/>
        <v>122</v>
      </c>
      <c r="K31" s="247">
        <f t="shared" si="1"/>
        <v>-6.8702290076335881</v>
      </c>
      <c r="L31" s="314">
        <v>10</v>
      </c>
      <c r="M31" s="231">
        <v>8</v>
      </c>
      <c r="N31" s="231">
        <v>6</v>
      </c>
      <c r="O31" s="231">
        <v>7</v>
      </c>
      <c r="P31" s="231">
        <v>8</v>
      </c>
      <c r="Q31" s="231">
        <v>10</v>
      </c>
      <c r="R31" s="231">
        <v>8</v>
      </c>
      <c r="S31" s="231">
        <v>7</v>
      </c>
      <c r="T31" s="231">
        <v>17</v>
      </c>
      <c r="U31" s="231">
        <v>14</v>
      </c>
      <c r="V31" s="231">
        <v>10</v>
      </c>
      <c r="W31" s="315">
        <v>17</v>
      </c>
    </row>
    <row r="32" spans="1:23" ht="15" customHeight="1">
      <c r="A32" s="1736"/>
      <c r="B32" s="255" t="s">
        <v>170</v>
      </c>
      <c r="C32" s="1733" t="s">
        <v>171</v>
      </c>
      <c r="D32" s="1734"/>
      <c r="E32" s="256" t="s">
        <v>172</v>
      </c>
      <c r="F32" s="195">
        <v>68</v>
      </c>
      <c r="G32" s="197">
        <v>-1.4492753623188406</v>
      </c>
      <c r="H32" s="187">
        <v>89</v>
      </c>
      <c r="I32" s="196">
        <v>30.882352941176471</v>
      </c>
      <c r="J32" s="188">
        <f t="shared" si="0"/>
        <v>58</v>
      </c>
      <c r="K32" s="198">
        <f t="shared" si="1"/>
        <v>-34.831460674157306</v>
      </c>
      <c r="L32" s="306">
        <v>4</v>
      </c>
      <c r="M32" s="188">
        <v>6</v>
      </c>
      <c r="N32" s="188">
        <v>4</v>
      </c>
      <c r="O32" s="188">
        <v>5</v>
      </c>
      <c r="P32" s="188">
        <v>4</v>
      </c>
      <c r="Q32" s="188">
        <v>2</v>
      </c>
      <c r="R32" s="188">
        <v>7</v>
      </c>
      <c r="S32" s="188">
        <v>2</v>
      </c>
      <c r="T32" s="188">
        <v>6</v>
      </c>
      <c r="U32" s="188">
        <v>6</v>
      </c>
      <c r="V32" s="188">
        <v>5</v>
      </c>
      <c r="W32" s="307">
        <v>7</v>
      </c>
    </row>
    <row r="33" spans="1:23" ht="15" customHeight="1">
      <c r="A33" s="1736"/>
      <c r="B33" s="255" t="s">
        <v>173</v>
      </c>
      <c r="C33" s="1733" t="s">
        <v>174</v>
      </c>
      <c r="D33" s="1734"/>
      <c r="E33" s="256" t="s">
        <v>175</v>
      </c>
      <c r="F33" s="195">
        <v>232</v>
      </c>
      <c r="G33" s="197">
        <v>-11.111111111111111</v>
      </c>
      <c r="H33" s="187">
        <v>182</v>
      </c>
      <c r="I33" s="196">
        <v>-21.551724137931032</v>
      </c>
      <c r="J33" s="188">
        <f t="shared" si="0"/>
        <v>190</v>
      </c>
      <c r="K33" s="198">
        <f t="shared" si="1"/>
        <v>4.395604395604396</v>
      </c>
      <c r="L33" s="306">
        <v>10</v>
      </c>
      <c r="M33" s="188">
        <v>12</v>
      </c>
      <c r="N33" s="188">
        <v>7</v>
      </c>
      <c r="O33" s="188">
        <v>26</v>
      </c>
      <c r="P33" s="188">
        <v>13</v>
      </c>
      <c r="Q33" s="188">
        <v>26</v>
      </c>
      <c r="R33" s="188">
        <v>9</v>
      </c>
      <c r="S33" s="188">
        <v>11</v>
      </c>
      <c r="T33" s="188">
        <v>22</v>
      </c>
      <c r="U33" s="188">
        <v>18</v>
      </c>
      <c r="V33" s="188">
        <v>13</v>
      </c>
      <c r="W33" s="307">
        <v>23</v>
      </c>
    </row>
    <row r="34" spans="1:23" ht="15" customHeight="1">
      <c r="A34" s="1736"/>
      <c r="B34" s="255" t="s">
        <v>176</v>
      </c>
      <c r="C34" s="1733" t="s">
        <v>177</v>
      </c>
      <c r="D34" s="1734"/>
      <c r="E34" s="256" t="s">
        <v>178</v>
      </c>
      <c r="F34" s="195">
        <v>2733</v>
      </c>
      <c r="G34" s="197">
        <v>-0.61818181818181817</v>
      </c>
      <c r="H34" s="187">
        <v>2690</v>
      </c>
      <c r="I34" s="196">
        <v>-1.5733626051957557</v>
      </c>
      <c r="J34" s="188">
        <f t="shared" si="0"/>
        <v>2148</v>
      </c>
      <c r="K34" s="198">
        <f t="shared" si="1"/>
        <v>-20.148698884758364</v>
      </c>
      <c r="L34" s="306">
        <v>174</v>
      </c>
      <c r="M34" s="188">
        <v>182</v>
      </c>
      <c r="N34" s="188">
        <v>157</v>
      </c>
      <c r="O34" s="188">
        <v>189</v>
      </c>
      <c r="P34" s="188">
        <v>191</v>
      </c>
      <c r="Q34" s="188">
        <v>148</v>
      </c>
      <c r="R34" s="188">
        <v>157</v>
      </c>
      <c r="S34" s="188">
        <v>209</v>
      </c>
      <c r="T34" s="188">
        <v>157</v>
      </c>
      <c r="U34" s="188">
        <v>168</v>
      </c>
      <c r="V34" s="188">
        <v>174</v>
      </c>
      <c r="W34" s="307">
        <v>242</v>
      </c>
    </row>
    <row r="35" spans="1:23" ht="15" customHeight="1">
      <c r="A35" s="1736"/>
      <c r="B35" s="257" t="s">
        <v>179</v>
      </c>
      <c r="C35" s="1733" t="s">
        <v>180</v>
      </c>
      <c r="D35" s="1734"/>
      <c r="E35" s="256" t="s">
        <v>181</v>
      </c>
      <c r="F35" s="195">
        <v>4644</v>
      </c>
      <c r="G35" s="197">
        <v>0.38910505836575876</v>
      </c>
      <c r="H35" s="187">
        <v>4714</v>
      </c>
      <c r="I35" s="196">
        <v>1.5073212747631353</v>
      </c>
      <c r="J35" s="188">
        <f t="shared" si="0"/>
        <v>3766</v>
      </c>
      <c r="K35" s="198">
        <f t="shared" si="1"/>
        <v>-20.11030971574035</v>
      </c>
      <c r="L35" s="306">
        <v>269</v>
      </c>
      <c r="M35" s="188">
        <v>268</v>
      </c>
      <c r="N35" s="188">
        <v>353</v>
      </c>
      <c r="O35" s="188">
        <v>264</v>
      </c>
      <c r="P35" s="188">
        <v>240</v>
      </c>
      <c r="Q35" s="188">
        <v>373</v>
      </c>
      <c r="R35" s="188">
        <v>291</v>
      </c>
      <c r="S35" s="188">
        <v>304</v>
      </c>
      <c r="T35" s="188">
        <v>348</v>
      </c>
      <c r="U35" s="188">
        <v>332</v>
      </c>
      <c r="V35" s="188">
        <v>333</v>
      </c>
      <c r="W35" s="307">
        <v>391</v>
      </c>
    </row>
    <row r="36" spans="1:23" ht="15" customHeight="1">
      <c r="A36" s="1736"/>
      <c r="B36" s="257" t="s">
        <v>182</v>
      </c>
      <c r="C36" s="1733" t="s">
        <v>183</v>
      </c>
      <c r="D36" s="1734"/>
      <c r="E36" s="256" t="s">
        <v>184</v>
      </c>
      <c r="F36" s="195">
        <v>318</v>
      </c>
      <c r="G36" s="197">
        <v>-10.422535211267606</v>
      </c>
      <c r="H36" s="203">
        <v>296</v>
      </c>
      <c r="I36" s="196">
        <v>-6.9182389937106921</v>
      </c>
      <c r="J36" s="204">
        <f t="shared" si="0"/>
        <v>298</v>
      </c>
      <c r="K36" s="198">
        <f t="shared" si="1"/>
        <v>0.67567567567567566</v>
      </c>
      <c r="L36" s="308">
        <v>21</v>
      </c>
      <c r="M36" s="204">
        <v>33</v>
      </c>
      <c r="N36" s="204">
        <v>18</v>
      </c>
      <c r="O36" s="204">
        <v>19</v>
      </c>
      <c r="P36" s="204">
        <v>35</v>
      </c>
      <c r="Q36" s="204">
        <v>21</v>
      </c>
      <c r="R36" s="204">
        <v>17</v>
      </c>
      <c r="S36" s="204">
        <v>27</v>
      </c>
      <c r="T36" s="204">
        <v>39</v>
      </c>
      <c r="U36" s="204">
        <v>11</v>
      </c>
      <c r="V36" s="204">
        <v>25</v>
      </c>
      <c r="W36" s="309">
        <v>32</v>
      </c>
    </row>
    <row r="37" spans="1:23" ht="15" customHeight="1">
      <c r="A37" s="1736"/>
      <c r="B37" s="258" t="s">
        <v>185</v>
      </c>
      <c r="C37" s="1740" t="s">
        <v>186</v>
      </c>
      <c r="D37" s="1741"/>
      <c r="E37" s="259" t="s">
        <v>187</v>
      </c>
      <c r="F37" s="207">
        <v>996</v>
      </c>
      <c r="G37" s="210">
        <v>11.784511784511785</v>
      </c>
      <c r="H37" s="187">
        <v>812</v>
      </c>
      <c r="I37" s="208">
        <v>-18.473895582329316</v>
      </c>
      <c r="J37" s="188">
        <f t="shared" si="0"/>
        <v>513</v>
      </c>
      <c r="K37" s="211">
        <f t="shared" si="1"/>
        <v>-36.822660098522171</v>
      </c>
      <c r="L37" s="306">
        <v>46</v>
      </c>
      <c r="M37" s="188">
        <v>27</v>
      </c>
      <c r="N37" s="188">
        <v>95</v>
      </c>
      <c r="O37" s="188">
        <v>40</v>
      </c>
      <c r="P37" s="188">
        <v>31</v>
      </c>
      <c r="Q37" s="188">
        <v>47</v>
      </c>
      <c r="R37" s="188">
        <v>27</v>
      </c>
      <c r="S37" s="188">
        <v>37</v>
      </c>
      <c r="T37" s="188">
        <v>32</v>
      </c>
      <c r="U37" s="188">
        <v>54</v>
      </c>
      <c r="V37" s="188">
        <v>40</v>
      </c>
      <c r="W37" s="307">
        <v>37</v>
      </c>
    </row>
    <row r="38" spans="1:23" ht="15" customHeight="1">
      <c r="A38" s="1736"/>
      <c r="B38" s="255" t="s">
        <v>188</v>
      </c>
      <c r="C38" s="1733" t="s">
        <v>189</v>
      </c>
      <c r="D38" s="1734"/>
      <c r="E38" s="256" t="s">
        <v>190</v>
      </c>
      <c r="F38" s="195">
        <v>690</v>
      </c>
      <c r="G38" s="197">
        <v>17.147707979626485</v>
      </c>
      <c r="H38" s="187">
        <v>738</v>
      </c>
      <c r="I38" s="196">
        <v>6.9565217391304346</v>
      </c>
      <c r="J38" s="188">
        <f t="shared" si="0"/>
        <v>667</v>
      </c>
      <c r="K38" s="198">
        <f t="shared" si="1"/>
        <v>-9.6205962059620589</v>
      </c>
      <c r="L38" s="306">
        <v>57</v>
      </c>
      <c r="M38" s="188">
        <v>40</v>
      </c>
      <c r="N38" s="188">
        <v>81</v>
      </c>
      <c r="O38" s="188">
        <v>61</v>
      </c>
      <c r="P38" s="188">
        <v>28</v>
      </c>
      <c r="Q38" s="188">
        <v>67</v>
      </c>
      <c r="R38" s="188">
        <v>66</v>
      </c>
      <c r="S38" s="188">
        <v>34</v>
      </c>
      <c r="T38" s="188">
        <v>61</v>
      </c>
      <c r="U38" s="188">
        <v>63</v>
      </c>
      <c r="V38" s="188">
        <v>52</v>
      </c>
      <c r="W38" s="307">
        <v>57</v>
      </c>
    </row>
    <row r="39" spans="1:23" ht="15" customHeight="1">
      <c r="A39" s="1736"/>
      <c r="B39" s="255" t="s">
        <v>191</v>
      </c>
      <c r="C39" s="1733" t="s">
        <v>192</v>
      </c>
      <c r="D39" s="1734"/>
      <c r="E39" s="256" t="s">
        <v>193</v>
      </c>
      <c r="F39" s="195">
        <v>1828</v>
      </c>
      <c r="G39" s="197">
        <v>-1.7732401934443847</v>
      </c>
      <c r="H39" s="187">
        <v>2035</v>
      </c>
      <c r="I39" s="196">
        <v>11.323851203501095</v>
      </c>
      <c r="J39" s="188">
        <f t="shared" si="0"/>
        <v>1618</v>
      </c>
      <c r="K39" s="198">
        <f t="shared" si="1"/>
        <v>-20.491400491400491</v>
      </c>
      <c r="L39" s="306">
        <v>92</v>
      </c>
      <c r="M39" s="188">
        <v>70</v>
      </c>
      <c r="N39" s="188">
        <v>145</v>
      </c>
      <c r="O39" s="188">
        <v>135</v>
      </c>
      <c r="P39" s="188">
        <v>101</v>
      </c>
      <c r="Q39" s="188">
        <v>144</v>
      </c>
      <c r="R39" s="188">
        <v>158</v>
      </c>
      <c r="S39" s="188">
        <v>130</v>
      </c>
      <c r="T39" s="188">
        <v>203</v>
      </c>
      <c r="U39" s="188">
        <v>125</v>
      </c>
      <c r="V39" s="188">
        <v>89</v>
      </c>
      <c r="W39" s="307">
        <v>226</v>
      </c>
    </row>
    <row r="40" spans="1:23" ht="15" customHeight="1">
      <c r="A40" s="1736"/>
      <c r="B40" s="255" t="s">
        <v>194</v>
      </c>
      <c r="C40" s="1733" t="s">
        <v>195</v>
      </c>
      <c r="D40" s="1734"/>
      <c r="E40" s="256" t="s">
        <v>196</v>
      </c>
      <c r="F40" s="195">
        <v>1070</v>
      </c>
      <c r="G40" s="197">
        <v>15.177610333692144</v>
      </c>
      <c r="H40" s="187">
        <v>1048</v>
      </c>
      <c r="I40" s="196">
        <v>-2.0560747663551404</v>
      </c>
      <c r="J40" s="188">
        <f t="shared" si="0"/>
        <v>930</v>
      </c>
      <c r="K40" s="198">
        <f t="shared" si="1"/>
        <v>-11.259541984732824</v>
      </c>
      <c r="L40" s="306">
        <v>84</v>
      </c>
      <c r="M40" s="188">
        <v>58</v>
      </c>
      <c r="N40" s="188">
        <v>86</v>
      </c>
      <c r="O40" s="188">
        <v>91</v>
      </c>
      <c r="P40" s="188">
        <v>58</v>
      </c>
      <c r="Q40" s="188">
        <v>81</v>
      </c>
      <c r="R40" s="188">
        <v>81</v>
      </c>
      <c r="S40" s="188">
        <v>59</v>
      </c>
      <c r="T40" s="188">
        <v>54</v>
      </c>
      <c r="U40" s="188">
        <v>85</v>
      </c>
      <c r="V40" s="188">
        <v>105</v>
      </c>
      <c r="W40" s="307">
        <v>88</v>
      </c>
    </row>
    <row r="41" spans="1:23" ht="15" customHeight="1">
      <c r="A41" s="1736"/>
      <c r="B41" s="260" t="s">
        <v>197</v>
      </c>
      <c r="C41" s="1742" t="s">
        <v>198</v>
      </c>
      <c r="D41" s="1743"/>
      <c r="E41" s="261" t="s">
        <v>199</v>
      </c>
      <c r="F41" s="262">
        <v>2362</v>
      </c>
      <c r="G41" s="264">
        <v>0.16963528413910092</v>
      </c>
      <c r="H41" s="203">
        <v>2410</v>
      </c>
      <c r="I41" s="263">
        <v>2.0321761219305672</v>
      </c>
      <c r="J41" s="204">
        <f t="shared" si="0"/>
        <v>2073</v>
      </c>
      <c r="K41" s="265">
        <f t="shared" si="1"/>
        <v>-13.983402489626556</v>
      </c>
      <c r="L41" s="308">
        <v>33</v>
      </c>
      <c r="M41" s="204">
        <v>173</v>
      </c>
      <c r="N41" s="204">
        <v>324</v>
      </c>
      <c r="O41" s="204">
        <v>38</v>
      </c>
      <c r="P41" s="204">
        <v>174</v>
      </c>
      <c r="Q41" s="204">
        <v>312</v>
      </c>
      <c r="R41" s="204">
        <v>38</v>
      </c>
      <c r="S41" s="204">
        <v>184</v>
      </c>
      <c r="T41" s="204">
        <v>319</v>
      </c>
      <c r="U41" s="204">
        <v>44</v>
      </c>
      <c r="V41" s="204">
        <v>185</v>
      </c>
      <c r="W41" s="309">
        <v>249</v>
      </c>
    </row>
    <row r="42" spans="1:23" ht="15" customHeight="1">
      <c r="A42" s="1736"/>
      <c r="B42" s="255" t="s">
        <v>200</v>
      </c>
      <c r="C42" s="1733" t="s">
        <v>201</v>
      </c>
      <c r="D42" s="1734"/>
      <c r="E42" s="256" t="s">
        <v>202</v>
      </c>
      <c r="F42" s="195">
        <v>9716</v>
      </c>
      <c r="G42" s="197">
        <v>0.8406850025947068</v>
      </c>
      <c r="H42" s="187">
        <v>9209</v>
      </c>
      <c r="I42" s="196">
        <v>-5.2181967888019765</v>
      </c>
      <c r="J42" s="188">
        <f t="shared" si="0"/>
        <v>9312</v>
      </c>
      <c r="K42" s="198">
        <f t="shared" si="1"/>
        <v>1.1184710609186665</v>
      </c>
      <c r="L42" s="306">
        <v>723</v>
      </c>
      <c r="M42" s="188">
        <v>603</v>
      </c>
      <c r="N42" s="188">
        <v>835</v>
      </c>
      <c r="O42" s="188">
        <v>745</v>
      </c>
      <c r="P42" s="188">
        <v>775</v>
      </c>
      <c r="Q42" s="188">
        <v>826</v>
      </c>
      <c r="R42" s="188">
        <v>821</v>
      </c>
      <c r="S42" s="188">
        <v>762</v>
      </c>
      <c r="T42" s="188">
        <v>807</v>
      </c>
      <c r="U42" s="188">
        <v>847</v>
      </c>
      <c r="V42" s="188">
        <v>788</v>
      </c>
      <c r="W42" s="307">
        <v>780</v>
      </c>
    </row>
    <row r="43" spans="1:23" ht="15" customHeight="1">
      <c r="A43" s="1736"/>
      <c r="B43" s="255" t="s">
        <v>203</v>
      </c>
      <c r="C43" s="1733" t="s">
        <v>204</v>
      </c>
      <c r="D43" s="1734"/>
      <c r="E43" s="256" t="s">
        <v>205</v>
      </c>
      <c r="F43" s="195">
        <v>378</v>
      </c>
      <c r="G43" s="197">
        <v>-4.3037974683544302</v>
      </c>
      <c r="H43" s="187">
        <v>571</v>
      </c>
      <c r="I43" s="196">
        <v>51.058201058201057</v>
      </c>
      <c r="J43" s="188">
        <f t="shared" si="0"/>
        <v>431</v>
      </c>
      <c r="K43" s="198">
        <f t="shared" si="1"/>
        <v>-24.518388791593697</v>
      </c>
      <c r="L43" s="306">
        <v>48</v>
      </c>
      <c r="M43" s="188">
        <v>35</v>
      </c>
      <c r="N43" s="188">
        <v>74</v>
      </c>
      <c r="O43" s="188">
        <v>25</v>
      </c>
      <c r="P43" s="188">
        <v>28</v>
      </c>
      <c r="Q43" s="188">
        <v>49</v>
      </c>
      <c r="R43" s="188">
        <v>10</v>
      </c>
      <c r="S43" s="188">
        <v>30</v>
      </c>
      <c r="T43" s="188">
        <v>40</v>
      </c>
      <c r="U43" s="188">
        <v>22</v>
      </c>
      <c r="V43" s="188">
        <v>26</v>
      </c>
      <c r="W43" s="307">
        <v>44</v>
      </c>
    </row>
    <row r="44" spans="1:23" ht="15" customHeight="1">
      <c r="A44" s="1736"/>
      <c r="B44" s="255" t="s">
        <v>206</v>
      </c>
      <c r="C44" s="1733" t="s">
        <v>207</v>
      </c>
      <c r="D44" s="1734"/>
      <c r="E44" s="256" t="s">
        <v>208</v>
      </c>
      <c r="F44" s="195">
        <v>3428</v>
      </c>
      <c r="G44" s="197">
        <v>4.7677261613691932</v>
      </c>
      <c r="H44" s="187">
        <v>3293</v>
      </c>
      <c r="I44" s="196">
        <v>-3.9381563593932323</v>
      </c>
      <c r="J44" s="188">
        <f t="shared" si="0"/>
        <v>2886</v>
      </c>
      <c r="K44" s="198">
        <f t="shared" si="1"/>
        <v>-12.359550561797752</v>
      </c>
      <c r="L44" s="306">
        <v>216</v>
      </c>
      <c r="M44" s="188">
        <v>231</v>
      </c>
      <c r="N44" s="188">
        <v>178</v>
      </c>
      <c r="O44" s="188">
        <v>301</v>
      </c>
      <c r="P44" s="188">
        <v>223</v>
      </c>
      <c r="Q44" s="188">
        <v>218</v>
      </c>
      <c r="R44" s="188">
        <v>265</v>
      </c>
      <c r="S44" s="188">
        <v>234</v>
      </c>
      <c r="T44" s="188">
        <v>231</v>
      </c>
      <c r="U44" s="188">
        <v>314</v>
      </c>
      <c r="V44" s="188">
        <v>246</v>
      </c>
      <c r="W44" s="307">
        <v>229</v>
      </c>
    </row>
    <row r="45" spans="1:23" ht="15" customHeight="1">
      <c r="A45" s="1737"/>
      <c r="B45" s="269" t="s">
        <v>209</v>
      </c>
      <c r="C45" s="270"/>
      <c r="D45" s="271"/>
      <c r="E45" s="272" t="s">
        <v>210</v>
      </c>
      <c r="F45" s="273">
        <v>748</v>
      </c>
      <c r="G45" s="276">
        <v>5.6497175141242941</v>
      </c>
      <c r="H45" s="321">
        <v>835</v>
      </c>
      <c r="I45" s="274">
        <v>11.631016042780749</v>
      </c>
      <c r="J45" s="188">
        <f t="shared" si="0"/>
        <v>409</v>
      </c>
      <c r="K45" s="277">
        <f t="shared" si="1"/>
        <v>-51.017964071856291</v>
      </c>
      <c r="L45" s="306">
        <v>28</v>
      </c>
      <c r="M45" s="188">
        <v>33</v>
      </c>
      <c r="N45" s="188">
        <v>33</v>
      </c>
      <c r="O45" s="188">
        <v>53</v>
      </c>
      <c r="P45" s="188">
        <v>25</v>
      </c>
      <c r="Q45" s="188">
        <v>19</v>
      </c>
      <c r="R45" s="188">
        <v>23</v>
      </c>
      <c r="S45" s="188">
        <v>20</v>
      </c>
      <c r="T45" s="188">
        <v>20</v>
      </c>
      <c r="U45" s="188">
        <v>53</v>
      </c>
      <c r="V45" s="188">
        <v>72</v>
      </c>
      <c r="W45" s="307">
        <v>30</v>
      </c>
    </row>
    <row r="46" spans="1:23" ht="15" customHeight="1">
      <c r="A46" s="1744" t="s">
        <v>211</v>
      </c>
      <c r="B46" s="1745"/>
      <c r="C46" s="1745"/>
      <c r="D46" s="1745"/>
      <c r="E46" s="1768"/>
      <c r="F46" s="322">
        <v>40032</v>
      </c>
      <c r="G46" s="282">
        <v>3.879388639489322</v>
      </c>
      <c r="H46" s="323">
        <v>39490</v>
      </c>
      <c r="I46" s="284">
        <v>-1.3539168665067947</v>
      </c>
      <c r="J46" s="281">
        <f>SUM(J5:J8,J32:J45)</f>
        <v>34985</v>
      </c>
      <c r="K46" s="285">
        <f t="shared" si="1"/>
        <v>-11.407951380096225</v>
      </c>
      <c r="L46" s="286">
        <f t="shared" ref="L46:W46" si="2">SUM(L5:L8,L32:L45)</f>
        <v>2595</v>
      </c>
      <c r="M46" s="281">
        <f t="shared" si="2"/>
        <v>2436</v>
      </c>
      <c r="N46" s="281">
        <f t="shared" si="2"/>
        <v>3175</v>
      </c>
      <c r="O46" s="281">
        <f t="shared" si="2"/>
        <v>2751</v>
      </c>
      <c r="P46" s="281">
        <f t="shared" si="2"/>
        <v>2666</v>
      </c>
      <c r="Q46" s="281">
        <f t="shared" si="2"/>
        <v>3110</v>
      </c>
      <c r="R46" s="281">
        <f t="shared" si="2"/>
        <v>2836</v>
      </c>
      <c r="S46" s="281">
        <f t="shared" si="2"/>
        <v>2871</v>
      </c>
      <c r="T46" s="281">
        <f t="shared" si="2"/>
        <v>3118</v>
      </c>
      <c r="U46" s="281">
        <f t="shared" si="2"/>
        <v>3066</v>
      </c>
      <c r="V46" s="281">
        <f t="shared" si="2"/>
        <v>2982</v>
      </c>
      <c r="W46" s="324">
        <f t="shared" si="2"/>
        <v>3379</v>
      </c>
    </row>
    <row r="47" spans="1:23" ht="15" customHeight="1">
      <c r="A47" s="1735" t="s">
        <v>212</v>
      </c>
      <c r="B47" s="1750" t="s">
        <v>213</v>
      </c>
      <c r="C47" s="1751"/>
      <c r="D47" s="1751"/>
      <c r="E47" s="1752"/>
      <c r="F47" s="183">
        <v>25448</v>
      </c>
      <c r="G47" s="186">
        <v>2.6542960871319079</v>
      </c>
      <c r="H47" s="325">
        <v>25201</v>
      </c>
      <c r="I47" s="184">
        <v>-0.97060672744419996</v>
      </c>
      <c r="J47" s="185">
        <f t="shared" ref="J47:J52" si="3">SUM(L47:W47)</f>
        <v>22675</v>
      </c>
      <c r="K47" s="189">
        <f t="shared" si="1"/>
        <v>-10.023411769374231</v>
      </c>
      <c r="L47" s="306">
        <v>1654</v>
      </c>
      <c r="M47" s="188">
        <v>1547</v>
      </c>
      <c r="N47" s="188">
        <v>2180</v>
      </c>
      <c r="O47" s="188">
        <v>1757</v>
      </c>
      <c r="P47" s="188">
        <v>1561</v>
      </c>
      <c r="Q47" s="188">
        <v>2191</v>
      </c>
      <c r="R47" s="188">
        <v>1777</v>
      </c>
      <c r="S47" s="188">
        <v>1775</v>
      </c>
      <c r="T47" s="188">
        <v>2108</v>
      </c>
      <c r="U47" s="188">
        <v>1947</v>
      </c>
      <c r="V47" s="188">
        <v>1897</v>
      </c>
      <c r="W47" s="307">
        <v>2281</v>
      </c>
    </row>
    <row r="48" spans="1:23" ht="15" customHeight="1">
      <c r="A48" s="1748"/>
      <c r="B48" s="1753" t="s">
        <v>214</v>
      </c>
      <c r="C48" s="1754"/>
      <c r="D48" s="1754"/>
      <c r="E48" s="1755"/>
      <c r="F48" s="195">
        <v>9509</v>
      </c>
      <c r="G48" s="197">
        <v>9.0481651376146797</v>
      </c>
      <c r="H48" s="187">
        <v>9077</v>
      </c>
      <c r="I48" s="196">
        <v>-4.5430644652434538</v>
      </c>
      <c r="J48" s="188">
        <f t="shared" si="3"/>
        <v>7979</v>
      </c>
      <c r="K48" s="198">
        <f t="shared" si="1"/>
        <v>-12.096507656714774</v>
      </c>
      <c r="L48" s="306">
        <v>640</v>
      </c>
      <c r="M48" s="188">
        <v>559</v>
      </c>
      <c r="N48" s="188">
        <v>552</v>
      </c>
      <c r="O48" s="188">
        <v>693</v>
      </c>
      <c r="P48" s="188">
        <v>622</v>
      </c>
      <c r="Q48" s="188">
        <v>594</v>
      </c>
      <c r="R48" s="188">
        <v>732</v>
      </c>
      <c r="S48" s="188">
        <v>671</v>
      </c>
      <c r="T48" s="188">
        <v>672</v>
      </c>
      <c r="U48" s="188">
        <v>775</v>
      </c>
      <c r="V48" s="188">
        <v>716</v>
      </c>
      <c r="W48" s="307">
        <v>753</v>
      </c>
    </row>
    <row r="49" spans="1:23" ht="15" customHeight="1">
      <c r="A49" s="1748"/>
      <c r="B49" s="1756" t="s">
        <v>215</v>
      </c>
      <c r="C49" s="1757"/>
      <c r="D49" s="1757"/>
      <c r="E49" s="1758"/>
      <c r="F49" s="195">
        <v>3850</v>
      </c>
      <c r="G49" s="197">
        <v>5.1975051975051978E-2</v>
      </c>
      <c r="H49" s="203">
        <v>3926</v>
      </c>
      <c r="I49" s="196">
        <v>1.9740259740259742</v>
      </c>
      <c r="J49" s="204">
        <f t="shared" si="3"/>
        <v>3169</v>
      </c>
      <c r="K49" s="198">
        <f t="shared" si="1"/>
        <v>-19.281711665817628</v>
      </c>
      <c r="L49" s="308">
        <v>245</v>
      </c>
      <c r="M49" s="204">
        <v>256</v>
      </c>
      <c r="N49" s="204">
        <v>271</v>
      </c>
      <c r="O49" s="204">
        <v>244</v>
      </c>
      <c r="P49" s="204">
        <v>324</v>
      </c>
      <c r="Q49" s="204">
        <v>258</v>
      </c>
      <c r="R49" s="204">
        <v>274</v>
      </c>
      <c r="S49" s="204">
        <v>260</v>
      </c>
      <c r="T49" s="204">
        <v>248</v>
      </c>
      <c r="U49" s="204">
        <v>251</v>
      </c>
      <c r="V49" s="204">
        <v>275</v>
      </c>
      <c r="W49" s="309">
        <v>263</v>
      </c>
    </row>
    <row r="50" spans="1:23" ht="15" customHeight="1">
      <c r="A50" s="1748"/>
      <c r="B50" s="1759" t="s">
        <v>216</v>
      </c>
      <c r="C50" s="1760"/>
      <c r="D50" s="1760"/>
      <c r="E50" s="1761"/>
      <c r="F50" s="207">
        <v>481</v>
      </c>
      <c r="G50" s="210">
        <v>-15.761821366024517</v>
      </c>
      <c r="H50" s="187">
        <v>455</v>
      </c>
      <c r="I50" s="208">
        <v>-5.4054054054054053</v>
      </c>
      <c r="J50" s="188">
        <f t="shared" si="3"/>
        <v>559</v>
      </c>
      <c r="K50" s="211">
        <f t="shared" si="1"/>
        <v>22.857142857142858</v>
      </c>
      <c r="L50" s="306">
        <v>28</v>
      </c>
      <c r="M50" s="188">
        <v>19</v>
      </c>
      <c r="N50" s="188">
        <v>62</v>
      </c>
      <c r="O50" s="188">
        <v>35</v>
      </c>
      <c r="P50" s="188">
        <v>44</v>
      </c>
      <c r="Q50" s="188">
        <v>48</v>
      </c>
      <c r="R50" s="188">
        <v>45</v>
      </c>
      <c r="S50" s="188">
        <v>45</v>
      </c>
      <c r="T50" s="188">
        <v>70</v>
      </c>
      <c r="U50" s="188">
        <v>61</v>
      </c>
      <c r="V50" s="188">
        <v>37</v>
      </c>
      <c r="W50" s="307">
        <v>65</v>
      </c>
    </row>
    <row r="51" spans="1:23" ht="15" customHeight="1">
      <c r="A51" s="1748"/>
      <c r="B51" s="1753" t="s">
        <v>217</v>
      </c>
      <c r="C51" s="1754"/>
      <c r="D51" s="1754"/>
      <c r="E51" s="1755"/>
      <c r="F51" s="195">
        <v>322</v>
      </c>
      <c r="G51" s="197">
        <v>54.807692307692314</v>
      </c>
      <c r="H51" s="187">
        <v>284</v>
      </c>
      <c r="I51" s="196">
        <v>-11.801242236024844</v>
      </c>
      <c r="J51" s="188">
        <f t="shared" si="3"/>
        <v>190</v>
      </c>
      <c r="K51" s="198">
        <f t="shared" si="1"/>
        <v>-33.098591549295776</v>
      </c>
      <c r="L51" s="306">
        <v>21</v>
      </c>
      <c r="M51" s="188">
        <v>22</v>
      </c>
      <c r="N51" s="188">
        <v>10</v>
      </c>
      <c r="O51" s="188">
        <v>19</v>
      </c>
      <c r="P51" s="188">
        <v>21</v>
      </c>
      <c r="Q51" s="188">
        <v>10</v>
      </c>
      <c r="R51" s="188">
        <v>2</v>
      </c>
      <c r="S51" s="188">
        <v>19</v>
      </c>
      <c r="T51" s="188">
        <v>14</v>
      </c>
      <c r="U51" s="188">
        <v>18</v>
      </c>
      <c r="V51" s="188">
        <v>22</v>
      </c>
      <c r="W51" s="307">
        <v>12</v>
      </c>
    </row>
    <row r="52" spans="1:23" ht="15" customHeight="1" thickBot="1">
      <c r="A52" s="1749"/>
      <c r="B52" s="1762" t="s">
        <v>218</v>
      </c>
      <c r="C52" s="1763"/>
      <c r="D52" s="1763"/>
      <c r="E52" s="1764"/>
      <c r="F52" s="326">
        <v>422</v>
      </c>
      <c r="G52" s="289">
        <v>5.5</v>
      </c>
      <c r="H52" s="290">
        <v>547</v>
      </c>
      <c r="I52" s="288">
        <v>29.620853080568722</v>
      </c>
      <c r="J52" s="287">
        <f t="shared" si="3"/>
        <v>413</v>
      </c>
      <c r="K52" s="291">
        <f t="shared" si="1"/>
        <v>-24.497257769652649</v>
      </c>
      <c r="L52" s="327">
        <v>7</v>
      </c>
      <c r="M52" s="287">
        <v>33</v>
      </c>
      <c r="N52" s="287">
        <v>100</v>
      </c>
      <c r="O52" s="287">
        <v>3</v>
      </c>
      <c r="P52" s="287">
        <v>94</v>
      </c>
      <c r="Q52" s="287">
        <v>9</v>
      </c>
      <c r="R52" s="287">
        <v>6</v>
      </c>
      <c r="S52" s="287">
        <v>101</v>
      </c>
      <c r="T52" s="287">
        <v>6</v>
      </c>
      <c r="U52" s="287">
        <v>14</v>
      </c>
      <c r="V52" s="287">
        <v>35</v>
      </c>
      <c r="W52" s="328">
        <v>5</v>
      </c>
    </row>
    <row r="53" spans="1:23">
      <c r="F53" s="229"/>
    </row>
    <row r="54" spans="1:23">
      <c r="F54" s="229"/>
      <c r="L54" s="229"/>
      <c r="M54" s="229"/>
      <c r="N54" s="229"/>
      <c r="O54" s="229"/>
      <c r="P54" s="229"/>
      <c r="Q54" s="229"/>
      <c r="R54" s="229"/>
      <c r="S54" s="229"/>
      <c r="T54" s="229"/>
      <c r="U54" s="229"/>
      <c r="V54" s="229"/>
      <c r="W54" s="229"/>
    </row>
    <row r="55" spans="1:23">
      <c r="S55" s="229"/>
    </row>
    <row r="56" spans="1:23">
      <c r="S56" s="229"/>
    </row>
    <row r="57" spans="1:23">
      <c r="S57" s="229"/>
    </row>
    <row r="58" spans="1:23">
      <c r="S58" s="229"/>
    </row>
    <row r="59" spans="1:23">
      <c r="S59" s="229"/>
    </row>
    <row r="61" spans="1:23">
      <c r="S61" s="229"/>
    </row>
  </sheetData>
  <mergeCells count="31">
    <mergeCell ref="C43:D43"/>
    <mergeCell ref="C44:D44"/>
    <mergeCell ref="A46:E46"/>
    <mergeCell ref="A47:A52"/>
    <mergeCell ref="B47:E47"/>
    <mergeCell ref="B48:E48"/>
    <mergeCell ref="B49:E49"/>
    <mergeCell ref="B50:E50"/>
    <mergeCell ref="B51:E51"/>
    <mergeCell ref="B52:E52"/>
    <mergeCell ref="C42:D42"/>
    <mergeCell ref="A5:A45"/>
    <mergeCell ref="B5:C5"/>
    <mergeCell ref="C6:D6"/>
    <mergeCell ref="C7:D7"/>
    <mergeCell ref="C8:D8"/>
    <mergeCell ref="C32:D32"/>
    <mergeCell ref="C33:D33"/>
    <mergeCell ref="C34:D34"/>
    <mergeCell ref="C35:D35"/>
    <mergeCell ref="C36:D36"/>
    <mergeCell ref="C37:D37"/>
    <mergeCell ref="C38:D38"/>
    <mergeCell ref="C39:D39"/>
    <mergeCell ref="C40:D40"/>
    <mergeCell ref="C41:D41"/>
    <mergeCell ref="A1:W1"/>
    <mergeCell ref="J3:K3"/>
    <mergeCell ref="A3:E4"/>
    <mergeCell ref="F3:G3"/>
    <mergeCell ref="H3:I3"/>
  </mergeCells>
  <phoneticPr fontId="3"/>
  <printOptions horizontalCentered="1"/>
  <pageMargins left="0" right="0" top="0.55118110236220474" bottom="0.39370078740157483" header="0.51181102362204722" footer="0.31496062992125984"/>
  <pageSetup paperSize="9" scale="65" orientation="landscape"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view="pageBreakPreview" zoomScaleNormal="70" zoomScaleSheetLayoutView="100" workbookViewId="0">
      <selection sqref="A1:W1"/>
    </sheetView>
  </sheetViews>
  <sheetFormatPr defaultRowHeight="13.5"/>
  <cols>
    <col min="1" max="1" width="3.25" style="163" customWidth="1"/>
    <col min="2" max="2" width="2.375" style="163" customWidth="1"/>
    <col min="3" max="3" width="5" style="163" customWidth="1"/>
    <col min="4" max="4" width="22.75" style="163" customWidth="1"/>
    <col min="5" max="5" width="7.75" style="163" customWidth="1"/>
    <col min="6" max="6" width="8.125" style="163" customWidth="1"/>
    <col min="7" max="11" width="8.625" style="298" customWidth="1"/>
    <col min="12" max="21" width="7.625" style="163" customWidth="1"/>
    <col min="22" max="22" width="7.625" style="299" customWidth="1"/>
    <col min="23" max="23" width="7.625" style="163" customWidth="1"/>
    <col min="24" max="251" width="9" style="163"/>
    <col min="252" max="252" width="3.25" style="163" customWidth="1"/>
    <col min="253" max="253" width="2.375" style="163" customWidth="1"/>
    <col min="254" max="254" width="5" style="163" customWidth="1"/>
    <col min="255" max="255" width="22.75" style="163" customWidth="1"/>
    <col min="256" max="256" width="7.75" style="163" customWidth="1"/>
    <col min="257" max="260" width="0" style="163" hidden="1" customWidth="1"/>
    <col min="261" max="261" width="8.125" style="163" customWidth="1"/>
    <col min="262" max="266" width="8.625" style="163" customWidth="1"/>
    <col min="267" max="278" width="7.625" style="163" customWidth="1"/>
    <col min="279" max="507" width="9" style="163"/>
    <col min="508" max="508" width="3.25" style="163" customWidth="1"/>
    <col min="509" max="509" width="2.375" style="163" customWidth="1"/>
    <col min="510" max="510" width="5" style="163" customWidth="1"/>
    <col min="511" max="511" width="22.75" style="163" customWidth="1"/>
    <col min="512" max="512" width="7.75" style="163" customWidth="1"/>
    <col min="513" max="516" width="0" style="163" hidden="1" customWidth="1"/>
    <col min="517" max="517" width="8.125" style="163" customWidth="1"/>
    <col min="518" max="522" width="8.625" style="163" customWidth="1"/>
    <col min="523" max="534" width="7.625" style="163" customWidth="1"/>
    <col min="535" max="763" width="9" style="163"/>
    <col min="764" max="764" width="3.25" style="163" customWidth="1"/>
    <col min="765" max="765" width="2.375" style="163" customWidth="1"/>
    <col min="766" max="766" width="5" style="163" customWidth="1"/>
    <col min="767" max="767" width="22.75" style="163" customWidth="1"/>
    <col min="768" max="768" width="7.75" style="163" customWidth="1"/>
    <col min="769" max="772" width="0" style="163" hidden="1" customWidth="1"/>
    <col min="773" max="773" width="8.125" style="163" customWidth="1"/>
    <col min="774" max="778" width="8.625" style="163" customWidth="1"/>
    <col min="779" max="790" width="7.625" style="163" customWidth="1"/>
    <col min="791" max="1019" width="9" style="163"/>
    <col min="1020" max="1020" width="3.25" style="163" customWidth="1"/>
    <col min="1021" max="1021" width="2.375" style="163" customWidth="1"/>
    <col min="1022" max="1022" width="5" style="163" customWidth="1"/>
    <col min="1023" max="1023" width="22.75" style="163" customWidth="1"/>
    <col min="1024" max="1024" width="7.75" style="163" customWidth="1"/>
    <col min="1025" max="1028" width="0" style="163" hidden="1" customWidth="1"/>
    <col min="1029" max="1029" width="8.125" style="163" customWidth="1"/>
    <col min="1030" max="1034" width="8.625" style="163" customWidth="1"/>
    <col min="1035" max="1046" width="7.625" style="163" customWidth="1"/>
    <col min="1047" max="1275" width="9" style="163"/>
    <col min="1276" max="1276" width="3.25" style="163" customWidth="1"/>
    <col min="1277" max="1277" width="2.375" style="163" customWidth="1"/>
    <col min="1278" max="1278" width="5" style="163" customWidth="1"/>
    <col min="1279" max="1279" width="22.75" style="163" customWidth="1"/>
    <col min="1280" max="1280" width="7.75" style="163" customWidth="1"/>
    <col min="1281" max="1284" width="0" style="163" hidden="1" customWidth="1"/>
    <col min="1285" max="1285" width="8.125" style="163" customWidth="1"/>
    <col min="1286" max="1290" width="8.625" style="163" customWidth="1"/>
    <col min="1291" max="1302" width="7.625" style="163" customWidth="1"/>
    <col min="1303" max="1531" width="9" style="163"/>
    <col min="1532" max="1532" width="3.25" style="163" customWidth="1"/>
    <col min="1533" max="1533" width="2.375" style="163" customWidth="1"/>
    <col min="1534" max="1534" width="5" style="163" customWidth="1"/>
    <col min="1535" max="1535" width="22.75" style="163" customWidth="1"/>
    <col min="1536" max="1536" width="7.75" style="163" customWidth="1"/>
    <col min="1537" max="1540" width="0" style="163" hidden="1" customWidth="1"/>
    <col min="1541" max="1541" width="8.125" style="163" customWidth="1"/>
    <col min="1542" max="1546" width="8.625" style="163" customWidth="1"/>
    <col min="1547" max="1558" width="7.625" style="163" customWidth="1"/>
    <col min="1559" max="1787" width="9" style="163"/>
    <col min="1788" max="1788" width="3.25" style="163" customWidth="1"/>
    <col min="1789" max="1789" width="2.375" style="163" customWidth="1"/>
    <col min="1790" max="1790" width="5" style="163" customWidth="1"/>
    <col min="1791" max="1791" width="22.75" style="163" customWidth="1"/>
    <col min="1792" max="1792" width="7.75" style="163" customWidth="1"/>
    <col min="1793" max="1796" width="0" style="163" hidden="1" customWidth="1"/>
    <col min="1797" max="1797" width="8.125" style="163" customWidth="1"/>
    <col min="1798" max="1802" width="8.625" style="163" customWidth="1"/>
    <col min="1803" max="1814" width="7.625" style="163" customWidth="1"/>
    <col min="1815" max="2043" width="9" style="163"/>
    <col min="2044" max="2044" width="3.25" style="163" customWidth="1"/>
    <col min="2045" max="2045" width="2.375" style="163" customWidth="1"/>
    <col min="2046" max="2046" width="5" style="163" customWidth="1"/>
    <col min="2047" max="2047" width="22.75" style="163" customWidth="1"/>
    <col min="2048" max="2048" width="7.75" style="163" customWidth="1"/>
    <col min="2049" max="2052" width="0" style="163" hidden="1" customWidth="1"/>
    <col min="2053" max="2053" width="8.125" style="163" customWidth="1"/>
    <col min="2054" max="2058" width="8.625" style="163" customWidth="1"/>
    <col min="2059" max="2070" width="7.625" style="163" customWidth="1"/>
    <col min="2071" max="2299" width="9" style="163"/>
    <col min="2300" max="2300" width="3.25" style="163" customWidth="1"/>
    <col min="2301" max="2301" width="2.375" style="163" customWidth="1"/>
    <col min="2302" max="2302" width="5" style="163" customWidth="1"/>
    <col min="2303" max="2303" width="22.75" style="163" customWidth="1"/>
    <col min="2304" max="2304" width="7.75" style="163" customWidth="1"/>
    <col min="2305" max="2308" width="0" style="163" hidden="1" customWidth="1"/>
    <col min="2309" max="2309" width="8.125" style="163" customWidth="1"/>
    <col min="2310" max="2314" width="8.625" style="163" customWidth="1"/>
    <col min="2315" max="2326" width="7.625" style="163" customWidth="1"/>
    <col min="2327" max="2555" width="9" style="163"/>
    <col min="2556" max="2556" width="3.25" style="163" customWidth="1"/>
    <col min="2557" max="2557" width="2.375" style="163" customWidth="1"/>
    <col min="2558" max="2558" width="5" style="163" customWidth="1"/>
    <col min="2559" max="2559" width="22.75" style="163" customWidth="1"/>
    <col min="2560" max="2560" width="7.75" style="163" customWidth="1"/>
    <col min="2561" max="2564" width="0" style="163" hidden="1" customWidth="1"/>
    <col min="2565" max="2565" width="8.125" style="163" customWidth="1"/>
    <col min="2566" max="2570" width="8.625" style="163" customWidth="1"/>
    <col min="2571" max="2582" width="7.625" style="163" customWidth="1"/>
    <col min="2583" max="2811" width="9" style="163"/>
    <col min="2812" max="2812" width="3.25" style="163" customWidth="1"/>
    <col min="2813" max="2813" width="2.375" style="163" customWidth="1"/>
    <col min="2814" max="2814" width="5" style="163" customWidth="1"/>
    <col min="2815" max="2815" width="22.75" style="163" customWidth="1"/>
    <col min="2816" max="2816" width="7.75" style="163" customWidth="1"/>
    <col min="2817" max="2820" width="0" style="163" hidden="1" customWidth="1"/>
    <col min="2821" max="2821" width="8.125" style="163" customWidth="1"/>
    <col min="2822" max="2826" width="8.625" style="163" customWidth="1"/>
    <col min="2827" max="2838" width="7.625" style="163" customWidth="1"/>
    <col min="2839" max="3067" width="9" style="163"/>
    <col min="3068" max="3068" width="3.25" style="163" customWidth="1"/>
    <col min="3069" max="3069" width="2.375" style="163" customWidth="1"/>
    <col min="3070" max="3070" width="5" style="163" customWidth="1"/>
    <col min="3071" max="3071" width="22.75" style="163" customWidth="1"/>
    <col min="3072" max="3072" width="7.75" style="163" customWidth="1"/>
    <col min="3073" max="3076" width="0" style="163" hidden="1" customWidth="1"/>
    <col min="3077" max="3077" width="8.125" style="163" customWidth="1"/>
    <col min="3078" max="3082" width="8.625" style="163" customWidth="1"/>
    <col min="3083" max="3094" width="7.625" style="163" customWidth="1"/>
    <col min="3095" max="3323" width="9" style="163"/>
    <col min="3324" max="3324" width="3.25" style="163" customWidth="1"/>
    <col min="3325" max="3325" width="2.375" style="163" customWidth="1"/>
    <col min="3326" max="3326" width="5" style="163" customWidth="1"/>
    <col min="3327" max="3327" width="22.75" style="163" customWidth="1"/>
    <col min="3328" max="3328" width="7.75" style="163" customWidth="1"/>
    <col min="3329" max="3332" width="0" style="163" hidden="1" customWidth="1"/>
    <col min="3333" max="3333" width="8.125" style="163" customWidth="1"/>
    <col min="3334" max="3338" width="8.625" style="163" customWidth="1"/>
    <col min="3339" max="3350" width="7.625" style="163" customWidth="1"/>
    <col min="3351" max="3579" width="9" style="163"/>
    <col min="3580" max="3580" width="3.25" style="163" customWidth="1"/>
    <col min="3581" max="3581" width="2.375" style="163" customWidth="1"/>
    <col min="3582" max="3582" width="5" style="163" customWidth="1"/>
    <col min="3583" max="3583" width="22.75" style="163" customWidth="1"/>
    <col min="3584" max="3584" width="7.75" style="163" customWidth="1"/>
    <col min="3585" max="3588" width="0" style="163" hidden="1" customWidth="1"/>
    <col min="3589" max="3589" width="8.125" style="163" customWidth="1"/>
    <col min="3590" max="3594" width="8.625" style="163" customWidth="1"/>
    <col min="3595" max="3606" width="7.625" style="163" customWidth="1"/>
    <col min="3607" max="3835" width="9" style="163"/>
    <col min="3836" max="3836" width="3.25" style="163" customWidth="1"/>
    <col min="3837" max="3837" width="2.375" style="163" customWidth="1"/>
    <col min="3838" max="3838" width="5" style="163" customWidth="1"/>
    <col min="3839" max="3839" width="22.75" style="163" customWidth="1"/>
    <col min="3840" max="3840" width="7.75" style="163" customWidth="1"/>
    <col min="3841" max="3844" width="0" style="163" hidden="1" customWidth="1"/>
    <col min="3845" max="3845" width="8.125" style="163" customWidth="1"/>
    <col min="3846" max="3850" width="8.625" style="163" customWidth="1"/>
    <col min="3851" max="3862" width="7.625" style="163" customWidth="1"/>
    <col min="3863" max="4091" width="9" style="163"/>
    <col min="4092" max="4092" width="3.25" style="163" customWidth="1"/>
    <col min="4093" max="4093" width="2.375" style="163" customWidth="1"/>
    <col min="4094" max="4094" width="5" style="163" customWidth="1"/>
    <col min="4095" max="4095" width="22.75" style="163" customWidth="1"/>
    <col min="4096" max="4096" width="7.75" style="163" customWidth="1"/>
    <col min="4097" max="4100" width="0" style="163" hidden="1" customWidth="1"/>
    <col min="4101" max="4101" width="8.125" style="163" customWidth="1"/>
    <col min="4102" max="4106" width="8.625" style="163" customWidth="1"/>
    <col min="4107" max="4118" width="7.625" style="163" customWidth="1"/>
    <col min="4119" max="4347" width="9" style="163"/>
    <col min="4348" max="4348" width="3.25" style="163" customWidth="1"/>
    <col min="4349" max="4349" width="2.375" style="163" customWidth="1"/>
    <col min="4350" max="4350" width="5" style="163" customWidth="1"/>
    <col min="4351" max="4351" width="22.75" style="163" customWidth="1"/>
    <col min="4352" max="4352" width="7.75" style="163" customWidth="1"/>
    <col min="4353" max="4356" width="0" style="163" hidden="1" customWidth="1"/>
    <col min="4357" max="4357" width="8.125" style="163" customWidth="1"/>
    <col min="4358" max="4362" width="8.625" style="163" customWidth="1"/>
    <col min="4363" max="4374" width="7.625" style="163" customWidth="1"/>
    <col min="4375" max="4603" width="9" style="163"/>
    <col min="4604" max="4604" width="3.25" style="163" customWidth="1"/>
    <col min="4605" max="4605" width="2.375" style="163" customWidth="1"/>
    <col min="4606" max="4606" width="5" style="163" customWidth="1"/>
    <col min="4607" max="4607" width="22.75" style="163" customWidth="1"/>
    <col min="4608" max="4608" width="7.75" style="163" customWidth="1"/>
    <col min="4609" max="4612" width="0" style="163" hidden="1" customWidth="1"/>
    <col min="4613" max="4613" width="8.125" style="163" customWidth="1"/>
    <col min="4614" max="4618" width="8.625" style="163" customWidth="1"/>
    <col min="4619" max="4630" width="7.625" style="163" customWidth="1"/>
    <col min="4631" max="4859" width="9" style="163"/>
    <col min="4860" max="4860" width="3.25" style="163" customWidth="1"/>
    <col min="4861" max="4861" width="2.375" style="163" customWidth="1"/>
    <col min="4862" max="4862" width="5" style="163" customWidth="1"/>
    <col min="4863" max="4863" width="22.75" style="163" customWidth="1"/>
    <col min="4864" max="4864" width="7.75" style="163" customWidth="1"/>
    <col min="4865" max="4868" width="0" style="163" hidden="1" customWidth="1"/>
    <col min="4869" max="4869" width="8.125" style="163" customWidth="1"/>
    <col min="4870" max="4874" width="8.625" style="163" customWidth="1"/>
    <col min="4875" max="4886" width="7.625" style="163" customWidth="1"/>
    <col min="4887" max="5115" width="9" style="163"/>
    <col min="5116" max="5116" width="3.25" style="163" customWidth="1"/>
    <col min="5117" max="5117" width="2.375" style="163" customWidth="1"/>
    <col min="5118" max="5118" width="5" style="163" customWidth="1"/>
    <col min="5119" max="5119" width="22.75" style="163" customWidth="1"/>
    <col min="5120" max="5120" width="7.75" style="163" customWidth="1"/>
    <col min="5121" max="5124" width="0" style="163" hidden="1" customWidth="1"/>
    <col min="5125" max="5125" width="8.125" style="163" customWidth="1"/>
    <col min="5126" max="5130" width="8.625" style="163" customWidth="1"/>
    <col min="5131" max="5142" width="7.625" style="163" customWidth="1"/>
    <col min="5143" max="5371" width="9" style="163"/>
    <col min="5372" max="5372" width="3.25" style="163" customWidth="1"/>
    <col min="5373" max="5373" width="2.375" style="163" customWidth="1"/>
    <col min="5374" max="5374" width="5" style="163" customWidth="1"/>
    <col min="5375" max="5375" width="22.75" style="163" customWidth="1"/>
    <col min="5376" max="5376" width="7.75" style="163" customWidth="1"/>
    <col min="5377" max="5380" width="0" style="163" hidden="1" customWidth="1"/>
    <col min="5381" max="5381" width="8.125" style="163" customWidth="1"/>
    <col min="5382" max="5386" width="8.625" style="163" customWidth="1"/>
    <col min="5387" max="5398" width="7.625" style="163" customWidth="1"/>
    <col min="5399" max="5627" width="9" style="163"/>
    <col min="5628" max="5628" width="3.25" style="163" customWidth="1"/>
    <col min="5629" max="5629" width="2.375" style="163" customWidth="1"/>
    <col min="5630" max="5630" width="5" style="163" customWidth="1"/>
    <col min="5631" max="5631" width="22.75" style="163" customWidth="1"/>
    <col min="5632" max="5632" width="7.75" style="163" customWidth="1"/>
    <col min="5633" max="5636" width="0" style="163" hidden="1" customWidth="1"/>
    <col min="5637" max="5637" width="8.125" style="163" customWidth="1"/>
    <col min="5638" max="5642" width="8.625" style="163" customWidth="1"/>
    <col min="5643" max="5654" width="7.625" style="163" customWidth="1"/>
    <col min="5655" max="5883" width="9" style="163"/>
    <col min="5884" max="5884" width="3.25" style="163" customWidth="1"/>
    <col min="5885" max="5885" width="2.375" style="163" customWidth="1"/>
    <col min="5886" max="5886" width="5" style="163" customWidth="1"/>
    <col min="5887" max="5887" width="22.75" style="163" customWidth="1"/>
    <col min="5888" max="5888" width="7.75" style="163" customWidth="1"/>
    <col min="5889" max="5892" width="0" style="163" hidden="1" customWidth="1"/>
    <col min="5893" max="5893" width="8.125" style="163" customWidth="1"/>
    <col min="5894" max="5898" width="8.625" style="163" customWidth="1"/>
    <col min="5899" max="5910" width="7.625" style="163" customWidth="1"/>
    <col min="5911" max="6139" width="9" style="163"/>
    <col min="6140" max="6140" width="3.25" style="163" customWidth="1"/>
    <col min="6141" max="6141" width="2.375" style="163" customWidth="1"/>
    <col min="6142" max="6142" width="5" style="163" customWidth="1"/>
    <col min="6143" max="6143" width="22.75" style="163" customWidth="1"/>
    <col min="6144" max="6144" width="7.75" style="163" customWidth="1"/>
    <col min="6145" max="6148" width="0" style="163" hidden="1" customWidth="1"/>
    <col min="6149" max="6149" width="8.125" style="163" customWidth="1"/>
    <col min="6150" max="6154" width="8.625" style="163" customWidth="1"/>
    <col min="6155" max="6166" width="7.625" style="163" customWidth="1"/>
    <col min="6167" max="6395" width="9" style="163"/>
    <col min="6396" max="6396" width="3.25" style="163" customWidth="1"/>
    <col min="6397" max="6397" width="2.375" style="163" customWidth="1"/>
    <col min="6398" max="6398" width="5" style="163" customWidth="1"/>
    <col min="6399" max="6399" width="22.75" style="163" customWidth="1"/>
    <col min="6400" max="6400" width="7.75" style="163" customWidth="1"/>
    <col min="6401" max="6404" width="0" style="163" hidden="1" customWidth="1"/>
    <col min="6405" max="6405" width="8.125" style="163" customWidth="1"/>
    <col min="6406" max="6410" width="8.625" style="163" customWidth="1"/>
    <col min="6411" max="6422" width="7.625" style="163" customWidth="1"/>
    <col min="6423" max="6651" width="9" style="163"/>
    <col min="6652" max="6652" width="3.25" style="163" customWidth="1"/>
    <col min="6653" max="6653" width="2.375" style="163" customWidth="1"/>
    <col min="6654" max="6654" width="5" style="163" customWidth="1"/>
    <col min="6655" max="6655" width="22.75" style="163" customWidth="1"/>
    <col min="6656" max="6656" width="7.75" style="163" customWidth="1"/>
    <col min="6657" max="6660" width="0" style="163" hidden="1" customWidth="1"/>
    <col min="6661" max="6661" width="8.125" style="163" customWidth="1"/>
    <col min="6662" max="6666" width="8.625" style="163" customWidth="1"/>
    <col min="6667" max="6678" width="7.625" style="163" customWidth="1"/>
    <col min="6679" max="6907" width="9" style="163"/>
    <col min="6908" max="6908" width="3.25" style="163" customWidth="1"/>
    <col min="6909" max="6909" width="2.375" style="163" customWidth="1"/>
    <col min="6910" max="6910" width="5" style="163" customWidth="1"/>
    <col min="6911" max="6911" width="22.75" style="163" customWidth="1"/>
    <col min="6912" max="6912" width="7.75" style="163" customWidth="1"/>
    <col min="6913" max="6916" width="0" style="163" hidden="1" customWidth="1"/>
    <col min="6917" max="6917" width="8.125" style="163" customWidth="1"/>
    <col min="6918" max="6922" width="8.625" style="163" customWidth="1"/>
    <col min="6923" max="6934" width="7.625" style="163" customWidth="1"/>
    <col min="6935" max="7163" width="9" style="163"/>
    <col min="7164" max="7164" width="3.25" style="163" customWidth="1"/>
    <col min="7165" max="7165" width="2.375" style="163" customWidth="1"/>
    <col min="7166" max="7166" width="5" style="163" customWidth="1"/>
    <col min="7167" max="7167" width="22.75" style="163" customWidth="1"/>
    <col min="7168" max="7168" width="7.75" style="163" customWidth="1"/>
    <col min="7169" max="7172" width="0" style="163" hidden="1" customWidth="1"/>
    <col min="7173" max="7173" width="8.125" style="163" customWidth="1"/>
    <col min="7174" max="7178" width="8.625" style="163" customWidth="1"/>
    <col min="7179" max="7190" width="7.625" style="163" customWidth="1"/>
    <col min="7191" max="7419" width="9" style="163"/>
    <col min="7420" max="7420" width="3.25" style="163" customWidth="1"/>
    <col min="7421" max="7421" width="2.375" style="163" customWidth="1"/>
    <col min="7422" max="7422" width="5" style="163" customWidth="1"/>
    <col min="7423" max="7423" width="22.75" style="163" customWidth="1"/>
    <col min="7424" max="7424" width="7.75" style="163" customWidth="1"/>
    <col min="7425" max="7428" width="0" style="163" hidden="1" customWidth="1"/>
    <col min="7429" max="7429" width="8.125" style="163" customWidth="1"/>
    <col min="7430" max="7434" width="8.625" style="163" customWidth="1"/>
    <col min="7435" max="7446" width="7.625" style="163" customWidth="1"/>
    <col min="7447" max="7675" width="9" style="163"/>
    <col min="7676" max="7676" width="3.25" style="163" customWidth="1"/>
    <col min="7677" max="7677" width="2.375" style="163" customWidth="1"/>
    <col min="7678" max="7678" width="5" style="163" customWidth="1"/>
    <col min="7679" max="7679" width="22.75" style="163" customWidth="1"/>
    <col min="7680" max="7680" width="7.75" style="163" customWidth="1"/>
    <col min="7681" max="7684" width="0" style="163" hidden="1" customWidth="1"/>
    <col min="7685" max="7685" width="8.125" style="163" customWidth="1"/>
    <col min="7686" max="7690" width="8.625" style="163" customWidth="1"/>
    <col min="7691" max="7702" width="7.625" style="163" customWidth="1"/>
    <col min="7703" max="7931" width="9" style="163"/>
    <col min="7932" max="7932" width="3.25" style="163" customWidth="1"/>
    <col min="7933" max="7933" width="2.375" style="163" customWidth="1"/>
    <col min="7934" max="7934" width="5" style="163" customWidth="1"/>
    <col min="7935" max="7935" width="22.75" style="163" customWidth="1"/>
    <col min="7936" max="7936" width="7.75" style="163" customWidth="1"/>
    <col min="7937" max="7940" width="0" style="163" hidden="1" customWidth="1"/>
    <col min="7941" max="7941" width="8.125" style="163" customWidth="1"/>
    <col min="7942" max="7946" width="8.625" style="163" customWidth="1"/>
    <col min="7947" max="7958" width="7.625" style="163" customWidth="1"/>
    <col min="7959" max="8187" width="9" style="163"/>
    <col min="8188" max="8188" width="3.25" style="163" customWidth="1"/>
    <col min="8189" max="8189" width="2.375" style="163" customWidth="1"/>
    <col min="8190" max="8190" width="5" style="163" customWidth="1"/>
    <col min="8191" max="8191" width="22.75" style="163" customWidth="1"/>
    <col min="8192" max="8192" width="7.75" style="163" customWidth="1"/>
    <col min="8193" max="8196" width="0" style="163" hidden="1" customWidth="1"/>
    <col min="8197" max="8197" width="8.125" style="163" customWidth="1"/>
    <col min="8198" max="8202" width="8.625" style="163" customWidth="1"/>
    <col min="8203" max="8214" width="7.625" style="163" customWidth="1"/>
    <col min="8215" max="8443" width="9" style="163"/>
    <col min="8444" max="8444" width="3.25" style="163" customWidth="1"/>
    <col min="8445" max="8445" width="2.375" style="163" customWidth="1"/>
    <col min="8446" max="8446" width="5" style="163" customWidth="1"/>
    <col min="8447" max="8447" width="22.75" style="163" customWidth="1"/>
    <col min="8448" max="8448" width="7.75" style="163" customWidth="1"/>
    <col min="8449" max="8452" width="0" style="163" hidden="1" customWidth="1"/>
    <col min="8453" max="8453" width="8.125" style="163" customWidth="1"/>
    <col min="8454" max="8458" width="8.625" style="163" customWidth="1"/>
    <col min="8459" max="8470" width="7.625" style="163" customWidth="1"/>
    <col min="8471" max="8699" width="9" style="163"/>
    <col min="8700" max="8700" width="3.25" style="163" customWidth="1"/>
    <col min="8701" max="8701" width="2.375" style="163" customWidth="1"/>
    <col min="8702" max="8702" width="5" style="163" customWidth="1"/>
    <col min="8703" max="8703" width="22.75" style="163" customWidth="1"/>
    <col min="8704" max="8704" width="7.75" style="163" customWidth="1"/>
    <col min="8705" max="8708" width="0" style="163" hidden="1" customWidth="1"/>
    <col min="8709" max="8709" width="8.125" style="163" customWidth="1"/>
    <col min="8710" max="8714" width="8.625" style="163" customWidth="1"/>
    <col min="8715" max="8726" width="7.625" style="163" customWidth="1"/>
    <col min="8727" max="8955" width="9" style="163"/>
    <col min="8956" max="8956" width="3.25" style="163" customWidth="1"/>
    <col min="8957" max="8957" width="2.375" style="163" customWidth="1"/>
    <col min="8958" max="8958" width="5" style="163" customWidth="1"/>
    <col min="8959" max="8959" width="22.75" style="163" customWidth="1"/>
    <col min="8960" max="8960" width="7.75" style="163" customWidth="1"/>
    <col min="8961" max="8964" width="0" style="163" hidden="1" customWidth="1"/>
    <col min="8965" max="8965" width="8.125" style="163" customWidth="1"/>
    <col min="8966" max="8970" width="8.625" style="163" customWidth="1"/>
    <col min="8971" max="8982" width="7.625" style="163" customWidth="1"/>
    <col min="8983" max="9211" width="9" style="163"/>
    <col min="9212" max="9212" width="3.25" style="163" customWidth="1"/>
    <col min="9213" max="9213" width="2.375" style="163" customWidth="1"/>
    <col min="9214" max="9214" width="5" style="163" customWidth="1"/>
    <col min="9215" max="9215" width="22.75" style="163" customWidth="1"/>
    <col min="9216" max="9216" width="7.75" style="163" customWidth="1"/>
    <col min="9217" max="9220" width="0" style="163" hidden="1" customWidth="1"/>
    <col min="9221" max="9221" width="8.125" style="163" customWidth="1"/>
    <col min="9222" max="9226" width="8.625" style="163" customWidth="1"/>
    <col min="9227" max="9238" width="7.625" style="163" customWidth="1"/>
    <col min="9239" max="9467" width="9" style="163"/>
    <col min="9468" max="9468" width="3.25" style="163" customWidth="1"/>
    <col min="9469" max="9469" width="2.375" style="163" customWidth="1"/>
    <col min="9470" max="9470" width="5" style="163" customWidth="1"/>
    <col min="9471" max="9471" width="22.75" style="163" customWidth="1"/>
    <col min="9472" max="9472" width="7.75" style="163" customWidth="1"/>
    <col min="9473" max="9476" width="0" style="163" hidden="1" customWidth="1"/>
    <col min="9477" max="9477" width="8.125" style="163" customWidth="1"/>
    <col min="9478" max="9482" width="8.625" style="163" customWidth="1"/>
    <col min="9483" max="9494" width="7.625" style="163" customWidth="1"/>
    <col min="9495" max="9723" width="9" style="163"/>
    <col min="9724" max="9724" width="3.25" style="163" customWidth="1"/>
    <col min="9725" max="9725" width="2.375" style="163" customWidth="1"/>
    <col min="9726" max="9726" width="5" style="163" customWidth="1"/>
    <col min="9727" max="9727" width="22.75" style="163" customWidth="1"/>
    <col min="9728" max="9728" width="7.75" style="163" customWidth="1"/>
    <col min="9729" max="9732" width="0" style="163" hidden="1" customWidth="1"/>
    <col min="9733" max="9733" width="8.125" style="163" customWidth="1"/>
    <col min="9734" max="9738" width="8.625" style="163" customWidth="1"/>
    <col min="9739" max="9750" width="7.625" style="163" customWidth="1"/>
    <col min="9751" max="9979" width="9" style="163"/>
    <col min="9980" max="9980" width="3.25" style="163" customWidth="1"/>
    <col min="9981" max="9981" width="2.375" style="163" customWidth="1"/>
    <col min="9982" max="9982" width="5" style="163" customWidth="1"/>
    <col min="9983" max="9983" width="22.75" style="163" customWidth="1"/>
    <col min="9984" max="9984" width="7.75" style="163" customWidth="1"/>
    <col min="9985" max="9988" width="0" style="163" hidden="1" customWidth="1"/>
    <col min="9989" max="9989" width="8.125" style="163" customWidth="1"/>
    <col min="9990" max="9994" width="8.625" style="163" customWidth="1"/>
    <col min="9995" max="10006" width="7.625" style="163" customWidth="1"/>
    <col min="10007" max="10235" width="9" style="163"/>
    <col min="10236" max="10236" width="3.25" style="163" customWidth="1"/>
    <col min="10237" max="10237" width="2.375" style="163" customWidth="1"/>
    <col min="10238" max="10238" width="5" style="163" customWidth="1"/>
    <col min="10239" max="10239" width="22.75" style="163" customWidth="1"/>
    <col min="10240" max="10240" width="7.75" style="163" customWidth="1"/>
    <col min="10241" max="10244" width="0" style="163" hidden="1" customWidth="1"/>
    <col min="10245" max="10245" width="8.125" style="163" customWidth="1"/>
    <col min="10246" max="10250" width="8.625" style="163" customWidth="1"/>
    <col min="10251" max="10262" width="7.625" style="163" customWidth="1"/>
    <col min="10263" max="10491" width="9" style="163"/>
    <col min="10492" max="10492" width="3.25" style="163" customWidth="1"/>
    <col min="10493" max="10493" width="2.375" style="163" customWidth="1"/>
    <col min="10494" max="10494" width="5" style="163" customWidth="1"/>
    <col min="10495" max="10495" width="22.75" style="163" customWidth="1"/>
    <col min="10496" max="10496" width="7.75" style="163" customWidth="1"/>
    <col min="10497" max="10500" width="0" style="163" hidden="1" customWidth="1"/>
    <col min="10501" max="10501" width="8.125" style="163" customWidth="1"/>
    <col min="10502" max="10506" width="8.625" style="163" customWidth="1"/>
    <col min="10507" max="10518" width="7.625" style="163" customWidth="1"/>
    <col min="10519" max="10747" width="9" style="163"/>
    <col min="10748" max="10748" width="3.25" style="163" customWidth="1"/>
    <col min="10749" max="10749" width="2.375" style="163" customWidth="1"/>
    <col min="10750" max="10750" width="5" style="163" customWidth="1"/>
    <col min="10751" max="10751" width="22.75" style="163" customWidth="1"/>
    <col min="10752" max="10752" width="7.75" style="163" customWidth="1"/>
    <col min="10753" max="10756" width="0" style="163" hidden="1" customWidth="1"/>
    <col min="10757" max="10757" width="8.125" style="163" customWidth="1"/>
    <col min="10758" max="10762" width="8.625" style="163" customWidth="1"/>
    <col min="10763" max="10774" width="7.625" style="163" customWidth="1"/>
    <col min="10775" max="11003" width="9" style="163"/>
    <col min="11004" max="11004" width="3.25" style="163" customWidth="1"/>
    <col min="11005" max="11005" width="2.375" style="163" customWidth="1"/>
    <col min="11006" max="11006" width="5" style="163" customWidth="1"/>
    <col min="11007" max="11007" width="22.75" style="163" customWidth="1"/>
    <col min="11008" max="11008" width="7.75" style="163" customWidth="1"/>
    <col min="11009" max="11012" width="0" style="163" hidden="1" customWidth="1"/>
    <col min="11013" max="11013" width="8.125" style="163" customWidth="1"/>
    <col min="11014" max="11018" width="8.625" style="163" customWidth="1"/>
    <col min="11019" max="11030" width="7.625" style="163" customWidth="1"/>
    <col min="11031" max="11259" width="9" style="163"/>
    <col min="11260" max="11260" width="3.25" style="163" customWidth="1"/>
    <col min="11261" max="11261" width="2.375" style="163" customWidth="1"/>
    <col min="11262" max="11262" width="5" style="163" customWidth="1"/>
    <col min="11263" max="11263" width="22.75" style="163" customWidth="1"/>
    <col min="11264" max="11264" width="7.75" style="163" customWidth="1"/>
    <col min="11265" max="11268" width="0" style="163" hidden="1" customWidth="1"/>
    <col min="11269" max="11269" width="8.125" style="163" customWidth="1"/>
    <col min="11270" max="11274" width="8.625" style="163" customWidth="1"/>
    <col min="11275" max="11286" width="7.625" style="163" customWidth="1"/>
    <col min="11287" max="11515" width="9" style="163"/>
    <col min="11516" max="11516" width="3.25" style="163" customWidth="1"/>
    <col min="11517" max="11517" width="2.375" style="163" customWidth="1"/>
    <col min="11518" max="11518" width="5" style="163" customWidth="1"/>
    <col min="11519" max="11519" width="22.75" style="163" customWidth="1"/>
    <col min="11520" max="11520" width="7.75" style="163" customWidth="1"/>
    <col min="11521" max="11524" width="0" style="163" hidden="1" customWidth="1"/>
    <col min="11525" max="11525" width="8.125" style="163" customWidth="1"/>
    <col min="11526" max="11530" width="8.625" style="163" customWidth="1"/>
    <col min="11531" max="11542" width="7.625" style="163" customWidth="1"/>
    <col min="11543" max="11771" width="9" style="163"/>
    <col min="11772" max="11772" width="3.25" style="163" customWidth="1"/>
    <col min="11773" max="11773" width="2.375" style="163" customWidth="1"/>
    <col min="11774" max="11774" width="5" style="163" customWidth="1"/>
    <col min="11775" max="11775" width="22.75" style="163" customWidth="1"/>
    <col min="11776" max="11776" width="7.75" style="163" customWidth="1"/>
    <col min="11777" max="11780" width="0" style="163" hidden="1" customWidth="1"/>
    <col min="11781" max="11781" width="8.125" style="163" customWidth="1"/>
    <col min="11782" max="11786" width="8.625" style="163" customWidth="1"/>
    <col min="11787" max="11798" width="7.625" style="163" customWidth="1"/>
    <col min="11799" max="12027" width="9" style="163"/>
    <col min="12028" max="12028" width="3.25" style="163" customWidth="1"/>
    <col min="12029" max="12029" width="2.375" style="163" customWidth="1"/>
    <col min="12030" max="12030" width="5" style="163" customWidth="1"/>
    <col min="12031" max="12031" width="22.75" style="163" customWidth="1"/>
    <col min="12032" max="12032" width="7.75" style="163" customWidth="1"/>
    <col min="12033" max="12036" width="0" style="163" hidden="1" customWidth="1"/>
    <col min="12037" max="12037" width="8.125" style="163" customWidth="1"/>
    <col min="12038" max="12042" width="8.625" style="163" customWidth="1"/>
    <col min="12043" max="12054" width="7.625" style="163" customWidth="1"/>
    <col min="12055" max="12283" width="9" style="163"/>
    <col min="12284" max="12284" width="3.25" style="163" customWidth="1"/>
    <col min="12285" max="12285" width="2.375" style="163" customWidth="1"/>
    <col min="12286" max="12286" width="5" style="163" customWidth="1"/>
    <col min="12287" max="12287" width="22.75" style="163" customWidth="1"/>
    <col min="12288" max="12288" width="7.75" style="163" customWidth="1"/>
    <col min="12289" max="12292" width="0" style="163" hidden="1" customWidth="1"/>
    <col min="12293" max="12293" width="8.125" style="163" customWidth="1"/>
    <col min="12294" max="12298" width="8.625" style="163" customWidth="1"/>
    <col min="12299" max="12310" width="7.625" style="163" customWidth="1"/>
    <col min="12311" max="12539" width="9" style="163"/>
    <col min="12540" max="12540" width="3.25" style="163" customWidth="1"/>
    <col min="12541" max="12541" width="2.375" style="163" customWidth="1"/>
    <col min="12542" max="12542" width="5" style="163" customWidth="1"/>
    <col min="12543" max="12543" width="22.75" style="163" customWidth="1"/>
    <col min="12544" max="12544" width="7.75" style="163" customWidth="1"/>
    <col min="12545" max="12548" width="0" style="163" hidden="1" customWidth="1"/>
    <col min="12549" max="12549" width="8.125" style="163" customWidth="1"/>
    <col min="12550" max="12554" width="8.625" style="163" customWidth="1"/>
    <col min="12555" max="12566" width="7.625" style="163" customWidth="1"/>
    <col min="12567" max="12795" width="9" style="163"/>
    <col min="12796" max="12796" width="3.25" style="163" customWidth="1"/>
    <col min="12797" max="12797" width="2.375" style="163" customWidth="1"/>
    <col min="12798" max="12798" width="5" style="163" customWidth="1"/>
    <col min="12799" max="12799" width="22.75" style="163" customWidth="1"/>
    <col min="12800" max="12800" width="7.75" style="163" customWidth="1"/>
    <col min="12801" max="12804" width="0" style="163" hidden="1" customWidth="1"/>
    <col min="12805" max="12805" width="8.125" style="163" customWidth="1"/>
    <col min="12806" max="12810" width="8.625" style="163" customWidth="1"/>
    <col min="12811" max="12822" width="7.625" style="163" customWidth="1"/>
    <col min="12823" max="13051" width="9" style="163"/>
    <col min="13052" max="13052" width="3.25" style="163" customWidth="1"/>
    <col min="13053" max="13053" width="2.375" style="163" customWidth="1"/>
    <col min="13054" max="13054" width="5" style="163" customWidth="1"/>
    <col min="13055" max="13055" width="22.75" style="163" customWidth="1"/>
    <col min="13056" max="13056" width="7.75" style="163" customWidth="1"/>
    <col min="13057" max="13060" width="0" style="163" hidden="1" customWidth="1"/>
    <col min="13061" max="13061" width="8.125" style="163" customWidth="1"/>
    <col min="13062" max="13066" width="8.625" style="163" customWidth="1"/>
    <col min="13067" max="13078" width="7.625" style="163" customWidth="1"/>
    <col min="13079" max="13307" width="9" style="163"/>
    <col min="13308" max="13308" width="3.25" style="163" customWidth="1"/>
    <col min="13309" max="13309" width="2.375" style="163" customWidth="1"/>
    <col min="13310" max="13310" width="5" style="163" customWidth="1"/>
    <col min="13311" max="13311" width="22.75" style="163" customWidth="1"/>
    <col min="13312" max="13312" width="7.75" style="163" customWidth="1"/>
    <col min="13313" max="13316" width="0" style="163" hidden="1" customWidth="1"/>
    <col min="13317" max="13317" width="8.125" style="163" customWidth="1"/>
    <col min="13318" max="13322" width="8.625" style="163" customWidth="1"/>
    <col min="13323" max="13334" width="7.625" style="163" customWidth="1"/>
    <col min="13335" max="13563" width="9" style="163"/>
    <col min="13564" max="13564" width="3.25" style="163" customWidth="1"/>
    <col min="13565" max="13565" width="2.375" style="163" customWidth="1"/>
    <col min="13566" max="13566" width="5" style="163" customWidth="1"/>
    <col min="13567" max="13567" width="22.75" style="163" customWidth="1"/>
    <col min="13568" max="13568" width="7.75" style="163" customWidth="1"/>
    <col min="13569" max="13572" width="0" style="163" hidden="1" customWidth="1"/>
    <col min="13573" max="13573" width="8.125" style="163" customWidth="1"/>
    <col min="13574" max="13578" width="8.625" style="163" customWidth="1"/>
    <col min="13579" max="13590" width="7.625" style="163" customWidth="1"/>
    <col min="13591" max="13819" width="9" style="163"/>
    <col min="13820" max="13820" width="3.25" style="163" customWidth="1"/>
    <col min="13821" max="13821" width="2.375" style="163" customWidth="1"/>
    <col min="13822" max="13822" width="5" style="163" customWidth="1"/>
    <col min="13823" max="13823" width="22.75" style="163" customWidth="1"/>
    <col min="13824" max="13824" width="7.75" style="163" customWidth="1"/>
    <col min="13825" max="13828" width="0" style="163" hidden="1" customWidth="1"/>
    <col min="13829" max="13829" width="8.125" style="163" customWidth="1"/>
    <col min="13830" max="13834" width="8.625" style="163" customWidth="1"/>
    <col min="13835" max="13846" width="7.625" style="163" customWidth="1"/>
    <col min="13847" max="14075" width="9" style="163"/>
    <col min="14076" max="14076" width="3.25" style="163" customWidth="1"/>
    <col min="14077" max="14077" width="2.375" style="163" customWidth="1"/>
    <col min="14078" max="14078" width="5" style="163" customWidth="1"/>
    <col min="14079" max="14079" width="22.75" style="163" customWidth="1"/>
    <col min="14080" max="14080" width="7.75" style="163" customWidth="1"/>
    <col min="14081" max="14084" width="0" style="163" hidden="1" customWidth="1"/>
    <col min="14085" max="14085" width="8.125" style="163" customWidth="1"/>
    <col min="14086" max="14090" width="8.625" style="163" customWidth="1"/>
    <col min="14091" max="14102" width="7.625" style="163" customWidth="1"/>
    <col min="14103" max="14331" width="9" style="163"/>
    <col min="14332" max="14332" width="3.25" style="163" customWidth="1"/>
    <col min="14333" max="14333" width="2.375" style="163" customWidth="1"/>
    <col min="14334" max="14334" width="5" style="163" customWidth="1"/>
    <col min="14335" max="14335" width="22.75" style="163" customWidth="1"/>
    <col min="14336" max="14336" width="7.75" style="163" customWidth="1"/>
    <col min="14337" max="14340" width="0" style="163" hidden="1" customWidth="1"/>
    <col min="14341" max="14341" width="8.125" style="163" customWidth="1"/>
    <col min="14342" max="14346" width="8.625" style="163" customWidth="1"/>
    <col min="14347" max="14358" width="7.625" style="163" customWidth="1"/>
    <col min="14359" max="14587" width="9" style="163"/>
    <col min="14588" max="14588" width="3.25" style="163" customWidth="1"/>
    <col min="14589" max="14589" width="2.375" style="163" customWidth="1"/>
    <col min="14590" max="14590" width="5" style="163" customWidth="1"/>
    <col min="14591" max="14591" width="22.75" style="163" customWidth="1"/>
    <col min="14592" max="14592" width="7.75" style="163" customWidth="1"/>
    <col min="14593" max="14596" width="0" style="163" hidden="1" customWidth="1"/>
    <col min="14597" max="14597" width="8.125" style="163" customWidth="1"/>
    <col min="14598" max="14602" width="8.625" style="163" customWidth="1"/>
    <col min="14603" max="14614" width="7.625" style="163" customWidth="1"/>
    <col min="14615" max="14843" width="9" style="163"/>
    <col min="14844" max="14844" width="3.25" style="163" customWidth="1"/>
    <col min="14845" max="14845" width="2.375" style="163" customWidth="1"/>
    <col min="14846" max="14846" width="5" style="163" customWidth="1"/>
    <col min="14847" max="14847" width="22.75" style="163" customWidth="1"/>
    <col min="14848" max="14848" width="7.75" style="163" customWidth="1"/>
    <col min="14849" max="14852" width="0" style="163" hidden="1" customWidth="1"/>
    <col min="14853" max="14853" width="8.125" style="163" customWidth="1"/>
    <col min="14854" max="14858" width="8.625" style="163" customWidth="1"/>
    <col min="14859" max="14870" width="7.625" style="163" customWidth="1"/>
    <col min="14871" max="15099" width="9" style="163"/>
    <col min="15100" max="15100" width="3.25" style="163" customWidth="1"/>
    <col min="15101" max="15101" width="2.375" style="163" customWidth="1"/>
    <col min="15102" max="15102" width="5" style="163" customWidth="1"/>
    <col min="15103" max="15103" width="22.75" style="163" customWidth="1"/>
    <col min="15104" max="15104" width="7.75" style="163" customWidth="1"/>
    <col min="15105" max="15108" width="0" style="163" hidden="1" customWidth="1"/>
    <col min="15109" max="15109" width="8.125" style="163" customWidth="1"/>
    <col min="15110" max="15114" width="8.625" style="163" customWidth="1"/>
    <col min="15115" max="15126" width="7.625" style="163" customWidth="1"/>
    <col min="15127" max="15355" width="9" style="163"/>
    <col min="15356" max="15356" width="3.25" style="163" customWidth="1"/>
    <col min="15357" max="15357" width="2.375" style="163" customWidth="1"/>
    <col min="15358" max="15358" width="5" style="163" customWidth="1"/>
    <col min="15359" max="15359" width="22.75" style="163" customWidth="1"/>
    <col min="15360" max="15360" width="7.75" style="163" customWidth="1"/>
    <col min="15361" max="15364" width="0" style="163" hidden="1" customWidth="1"/>
    <col min="15365" max="15365" width="8.125" style="163" customWidth="1"/>
    <col min="15366" max="15370" width="8.625" style="163" customWidth="1"/>
    <col min="15371" max="15382" width="7.625" style="163" customWidth="1"/>
    <col min="15383" max="15611" width="9" style="163"/>
    <col min="15612" max="15612" width="3.25" style="163" customWidth="1"/>
    <col min="15613" max="15613" width="2.375" style="163" customWidth="1"/>
    <col min="15614" max="15614" width="5" style="163" customWidth="1"/>
    <col min="15615" max="15615" width="22.75" style="163" customWidth="1"/>
    <col min="15616" max="15616" width="7.75" style="163" customWidth="1"/>
    <col min="15617" max="15620" width="0" style="163" hidden="1" customWidth="1"/>
    <col min="15621" max="15621" width="8.125" style="163" customWidth="1"/>
    <col min="15622" max="15626" width="8.625" style="163" customWidth="1"/>
    <col min="15627" max="15638" width="7.625" style="163" customWidth="1"/>
    <col min="15639" max="15867" width="9" style="163"/>
    <col min="15868" max="15868" width="3.25" style="163" customWidth="1"/>
    <col min="15869" max="15869" width="2.375" style="163" customWidth="1"/>
    <col min="15870" max="15870" width="5" style="163" customWidth="1"/>
    <col min="15871" max="15871" width="22.75" style="163" customWidth="1"/>
    <col min="15872" max="15872" width="7.75" style="163" customWidth="1"/>
    <col min="15873" max="15876" width="0" style="163" hidden="1" customWidth="1"/>
    <col min="15877" max="15877" width="8.125" style="163" customWidth="1"/>
    <col min="15878" max="15882" width="8.625" style="163" customWidth="1"/>
    <col min="15883" max="15894" width="7.625" style="163" customWidth="1"/>
    <col min="15895" max="16123" width="9" style="163"/>
    <col min="16124" max="16124" width="3.25" style="163" customWidth="1"/>
    <col min="16125" max="16125" width="2.375" style="163" customWidth="1"/>
    <col min="16126" max="16126" width="5" style="163" customWidth="1"/>
    <col min="16127" max="16127" width="22.75" style="163" customWidth="1"/>
    <col min="16128" max="16128" width="7.75" style="163" customWidth="1"/>
    <col min="16129" max="16132" width="0" style="163" hidden="1" customWidth="1"/>
    <col min="16133" max="16133" width="8.125" style="163" customWidth="1"/>
    <col min="16134" max="16138" width="8.625" style="163" customWidth="1"/>
    <col min="16139" max="16150" width="7.625" style="163" customWidth="1"/>
    <col min="16151" max="16384" width="9" style="163"/>
  </cols>
  <sheetData>
    <row r="1" spans="1:23" ht="30" customHeight="1">
      <c r="A1" s="1721" t="s">
        <v>1251</v>
      </c>
      <c r="B1" s="1721"/>
      <c r="C1" s="1721"/>
      <c r="D1" s="1721"/>
      <c r="E1" s="1721"/>
      <c r="F1" s="1721"/>
      <c r="G1" s="1721"/>
      <c r="H1" s="1721"/>
      <c r="I1" s="1721"/>
      <c r="J1" s="1721"/>
      <c r="K1" s="1721"/>
      <c r="L1" s="1721"/>
      <c r="M1" s="1721"/>
      <c r="N1" s="1721"/>
      <c r="O1" s="1721"/>
      <c r="P1" s="1721"/>
      <c r="Q1" s="1721"/>
      <c r="R1" s="1721"/>
      <c r="S1" s="1721"/>
      <c r="T1" s="1721"/>
      <c r="U1" s="1721"/>
      <c r="V1" s="1721"/>
      <c r="W1" s="1721"/>
    </row>
    <row r="2" spans="1:23" ht="25.5" customHeight="1" thickBot="1">
      <c r="A2" s="158" t="s">
        <v>222</v>
      </c>
      <c r="B2" s="159"/>
      <c r="C2" s="159"/>
      <c r="D2" s="160"/>
      <c r="E2" s="160"/>
      <c r="F2" s="160"/>
      <c r="G2" s="161"/>
      <c r="H2" s="161"/>
      <c r="I2" s="161"/>
      <c r="J2" s="161"/>
      <c r="K2" s="161"/>
      <c r="L2" s="160"/>
      <c r="M2" s="160"/>
      <c r="N2" s="160"/>
      <c r="O2" s="160"/>
      <c r="P2" s="160"/>
      <c r="Q2" s="160"/>
      <c r="R2" s="160"/>
      <c r="S2" s="160"/>
      <c r="T2" s="160"/>
      <c r="U2" s="160"/>
      <c r="V2" s="162"/>
      <c r="W2" s="160"/>
    </row>
    <row r="3" spans="1:23" ht="17.45" customHeight="1">
      <c r="A3" s="1724" t="s">
        <v>223</v>
      </c>
      <c r="B3" s="1725"/>
      <c r="C3" s="1725"/>
      <c r="D3" s="1725"/>
      <c r="E3" s="1726"/>
      <c r="F3" s="1765" t="s">
        <v>112</v>
      </c>
      <c r="G3" s="1767"/>
      <c r="H3" s="1765" t="s">
        <v>18</v>
      </c>
      <c r="I3" s="1767"/>
      <c r="J3" s="1765" t="s">
        <v>114</v>
      </c>
      <c r="K3" s="1766"/>
      <c r="L3" s="164" t="s">
        <v>115</v>
      </c>
      <c r="M3" s="165"/>
      <c r="N3" s="165"/>
      <c r="O3" s="165"/>
      <c r="P3" s="165"/>
      <c r="Q3" s="165"/>
      <c r="R3" s="165"/>
      <c r="S3" s="165"/>
      <c r="T3" s="165"/>
      <c r="U3" s="300" t="s">
        <v>116</v>
      </c>
      <c r="V3" s="168"/>
      <c r="W3" s="301"/>
    </row>
    <row r="4" spans="1:23" ht="17.45" customHeight="1">
      <c r="A4" s="1727"/>
      <c r="B4" s="1728"/>
      <c r="C4" s="1728"/>
      <c r="D4" s="1728"/>
      <c r="E4" s="1729"/>
      <c r="F4" s="170" t="s">
        <v>118</v>
      </c>
      <c r="G4" s="172" t="s">
        <v>119</v>
      </c>
      <c r="H4" s="173" t="s">
        <v>118</v>
      </c>
      <c r="I4" s="171" t="s">
        <v>119</v>
      </c>
      <c r="J4" s="170" t="s">
        <v>118</v>
      </c>
      <c r="K4" s="174" t="s">
        <v>119</v>
      </c>
      <c r="L4" s="175" t="s">
        <v>120</v>
      </c>
      <c r="M4" s="176" t="s">
        <v>121</v>
      </c>
      <c r="N4" s="176" t="s">
        <v>122</v>
      </c>
      <c r="O4" s="176" t="s">
        <v>123</v>
      </c>
      <c r="P4" s="176" t="s">
        <v>124</v>
      </c>
      <c r="Q4" s="176" t="s">
        <v>125</v>
      </c>
      <c r="R4" s="176" t="s">
        <v>126</v>
      </c>
      <c r="S4" s="176" t="s">
        <v>127</v>
      </c>
      <c r="T4" s="176" t="s">
        <v>128</v>
      </c>
      <c r="U4" s="302" t="s">
        <v>129</v>
      </c>
      <c r="V4" s="179" t="s">
        <v>130</v>
      </c>
      <c r="W4" s="303" t="s">
        <v>131</v>
      </c>
    </row>
    <row r="5" spans="1:23" ht="15" customHeight="1">
      <c r="A5" s="1735" t="s">
        <v>132</v>
      </c>
      <c r="B5" s="1769" t="s">
        <v>133</v>
      </c>
      <c r="C5" s="1770"/>
      <c r="D5" s="329" t="s">
        <v>224</v>
      </c>
      <c r="E5" s="182" t="s">
        <v>225</v>
      </c>
      <c r="F5" s="330">
        <v>1635</v>
      </c>
      <c r="G5" s="331">
        <v>-2.0958083832335328</v>
      </c>
      <c r="H5" s="332">
        <v>1524</v>
      </c>
      <c r="I5" s="333">
        <v>-6.7889908256880735</v>
      </c>
      <c r="J5" s="334">
        <f>SUM(L5:W5)</f>
        <v>1629</v>
      </c>
      <c r="K5" s="335">
        <f>IF(ISERROR((J5-H5)/H5*100),"―",(J5-H5)/H5*100)</f>
        <v>6.8897637795275593</v>
      </c>
      <c r="L5" s="190">
        <v>86</v>
      </c>
      <c r="M5" s="185">
        <v>81</v>
      </c>
      <c r="N5" s="185">
        <v>56</v>
      </c>
      <c r="O5" s="185">
        <v>76</v>
      </c>
      <c r="P5" s="185">
        <v>267</v>
      </c>
      <c r="Q5" s="185">
        <v>271</v>
      </c>
      <c r="R5" s="185">
        <v>312</v>
      </c>
      <c r="S5" s="185">
        <v>215</v>
      </c>
      <c r="T5" s="185">
        <v>59</v>
      </c>
      <c r="U5" s="185">
        <v>53</v>
      </c>
      <c r="V5" s="185">
        <v>53</v>
      </c>
      <c r="W5" s="305">
        <v>100</v>
      </c>
    </row>
    <row r="6" spans="1:23" ht="15" customHeight="1">
      <c r="A6" s="1736"/>
      <c r="B6" s="193" t="s">
        <v>226</v>
      </c>
      <c r="C6" s="1771" t="s">
        <v>227</v>
      </c>
      <c r="D6" s="1771"/>
      <c r="E6" s="194" t="s">
        <v>228</v>
      </c>
      <c r="F6" s="337">
        <v>0</v>
      </c>
      <c r="G6" s="338">
        <v>-100</v>
      </c>
      <c r="H6" s="332">
        <v>6</v>
      </c>
      <c r="I6" s="336" t="s">
        <v>229</v>
      </c>
      <c r="J6" s="334">
        <f>SUM(L6:W6)</f>
        <v>10</v>
      </c>
      <c r="K6" s="339">
        <f>IF(ISERROR((J6-H6)/H6*100),"―",(J6-H6)/H6*100)</f>
        <v>66.666666666666657</v>
      </c>
      <c r="L6" s="199">
        <v>2</v>
      </c>
      <c r="M6" s="188">
        <v>0</v>
      </c>
      <c r="N6" s="188">
        <v>0</v>
      </c>
      <c r="O6" s="188">
        <v>2</v>
      </c>
      <c r="P6" s="188">
        <v>0</v>
      </c>
      <c r="Q6" s="188">
        <v>0</v>
      </c>
      <c r="R6" s="188">
        <v>2</v>
      </c>
      <c r="S6" s="188">
        <v>2</v>
      </c>
      <c r="T6" s="188">
        <v>0</v>
      </c>
      <c r="U6" s="188">
        <v>2</v>
      </c>
      <c r="V6" s="188">
        <v>0</v>
      </c>
      <c r="W6" s="307">
        <v>0</v>
      </c>
    </row>
    <row r="7" spans="1:23" ht="15" customHeight="1">
      <c r="A7" s="1736"/>
      <c r="B7" s="193" t="s">
        <v>230</v>
      </c>
      <c r="C7" s="1771" t="s">
        <v>231</v>
      </c>
      <c r="D7" s="1771"/>
      <c r="E7" s="202" t="s">
        <v>232</v>
      </c>
      <c r="F7" s="337">
        <v>225</v>
      </c>
      <c r="G7" s="340">
        <v>10.83743842364532</v>
      </c>
      <c r="H7" s="341">
        <v>290</v>
      </c>
      <c r="I7" s="342">
        <v>28.888888888888886</v>
      </c>
      <c r="J7" s="343">
        <f t="shared" ref="J7:J45" si="0">SUM(L7:W7)</f>
        <v>285</v>
      </c>
      <c r="K7" s="344">
        <f>IF(ISERROR((J7-H7)/H7*100),"―",(J7-H7)/H7*100)</f>
        <v>-1.7241379310344827</v>
      </c>
      <c r="L7" s="266">
        <v>28</v>
      </c>
      <c r="M7" s="204">
        <v>17</v>
      </c>
      <c r="N7" s="204">
        <v>22</v>
      </c>
      <c r="O7" s="204">
        <v>18</v>
      </c>
      <c r="P7" s="204">
        <v>32</v>
      </c>
      <c r="Q7" s="204">
        <v>14</v>
      </c>
      <c r="R7" s="204">
        <v>18</v>
      </c>
      <c r="S7" s="204">
        <v>38</v>
      </c>
      <c r="T7" s="204">
        <v>17</v>
      </c>
      <c r="U7" s="204">
        <v>21</v>
      </c>
      <c r="V7" s="204">
        <v>29</v>
      </c>
      <c r="W7" s="309">
        <v>31</v>
      </c>
    </row>
    <row r="8" spans="1:23" ht="15" customHeight="1">
      <c r="A8" s="1736"/>
      <c r="B8" s="205" t="s">
        <v>233</v>
      </c>
      <c r="C8" s="1772" t="s">
        <v>234</v>
      </c>
      <c r="D8" s="1772"/>
      <c r="E8" s="206" t="s">
        <v>235</v>
      </c>
      <c r="F8" s="345">
        <v>3235</v>
      </c>
      <c r="G8" s="346">
        <v>-5.3816905527932137</v>
      </c>
      <c r="H8" s="332">
        <v>3268</v>
      </c>
      <c r="I8" s="347">
        <v>1.0200927357032459</v>
      </c>
      <c r="J8" s="334">
        <f t="shared" si="0"/>
        <v>2346</v>
      </c>
      <c r="K8" s="348">
        <f>IF(ISERROR((J8-H8)/H8*100),"―",(J8-H8)/H8*100)</f>
        <v>-28.21297429620563</v>
      </c>
      <c r="L8" s="199">
        <v>158</v>
      </c>
      <c r="M8" s="188">
        <v>179</v>
      </c>
      <c r="N8" s="188">
        <v>140</v>
      </c>
      <c r="O8" s="188">
        <v>184</v>
      </c>
      <c r="P8" s="188">
        <v>220</v>
      </c>
      <c r="Q8" s="188">
        <v>166</v>
      </c>
      <c r="R8" s="188">
        <v>249</v>
      </c>
      <c r="S8" s="188">
        <v>182</v>
      </c>
      <c r="T8" s="188">
        <v>206</v>
      </c>
      <c r="U8" s="188">
        <v>205</v>
      </c>
      <c r="V8" s="188">
        <v>200</v>
      </c>
      <c r="W8" s="307">
        <v>257</v>
      </c>
    </row>
    <row r="9" spans="1:23" ht="15" customHeight="1">
      <c r="A9" s="1736"/>
      <c r="B9" s="215"/>
      <c r="C9" s="349"/>
      <c r="D9" s="350" t="s">
        <v>236</v>
      </c>
      <c r="E9" s="351" t="s">
        <v>146</v>
      </c>
      <c r="F9" s="352">
        <v>1351</v>
      </c>
      <c r="G9" s="353">
        <v>-1.9593613933236573</v>
      </c>
      <c r="H9" s="354">
        <v>1297</v>
      </c>
      <c r="I9" s="355">
        <v>-3.9970392301998516</v>
      </c>
      <c r="J9" s="356">
        <f t="shared" si="0"/>
        <v>1013</v>
      </c>
      <c r="K9" s="357">
        <f>IF(ISERROR((J9-H9)/H9*100),"―",(J9-H9)/H9*100)</f>
        <v>-21.89668465690054</v>
      </c>
      <c r="L9" s="228">
        <v>54</v>
      </c>
      <c r="M9" s="220">
        <v>61</v>
      </c>
      <c r="N9" s="220">
        <v>68</v>
      </c>
      <c r="O9" s="220">
        <v>60</v>
      </c>
      <c r="P9" s="220">
        <v>109</v>
      </c>
      <c r="Q9" s="220">
        <v>79</v>
      </c>
      <c r="R9" s="220">
        <v>111</v>
      </c>
      <c r="S9" s="220">
        <v>107</v>
      </c>
      <c r="T9" s="220">
        <v>94</v>
      </c>
      <c r="U9" s="220">
        <v>71</v>
      </c>
      <c r="V9" s="220">
        <v>85</v>
      </c>
      <c r="W9" s="312">
        <v>114</v>
      </c>
    </row>
    <row r="10" spans="1:23" ht="15" customHeight="1">
      <c r="A10" s="1736"/>
      <c r="B10" s="193"/>
      <c r="C10" s="358"/>
      <c r="D10" s="350" t="s">
        <v>237</v>
      </c>
      <c r="E10" s="359">
        <v>10</v>
      </c>
      <c r="F10" s="356">
        <v>31</v>
      </c>
      <c r="G10" s="353">
        <v>-26.190476190476193</v>
      </c>
      <c r="H10" s="354">
        <v>48</v>
      </c>
      <c r="I10" s="355">
        <v>54.838709677419352</v>
      </c>
      <c r="J10" s="356">
        <f t="shared" si="0"/>
        <v>23</v>
      </c>
      <c r="K10" s="357">
        <f t="shared" ref="K10:K52" si="1">IF(ISERROR((J10-H10)/H10*100),"―",(J10-H10)/H10*100)</f>
        <v>-52.083333333333336</v>
      </c>
      <c r="L10" s="228">
        <v>0</v>
      </c>
      <c r="M10" s="220">
        <v>1</v>
      </c>
      <c r="N10" s="220">
        <v>0</v>
      </c>
      <c r="O10" s="220">
        <v>0</v>
      </c>
      <c r="P10" s="220">
        <v>8</v>
      </c>
      <c r="Q10" s="220">
        <v>4</v>
      </c>
      <c r="R10" s="220">
        <v>2</v>
      </c>
      <c r="S10" s="220">
        <v>4</v>
      </c>
      <c r="T10" s="220">
        <v>1</v>
      </c>
      <c r="U10" s="220">
        <v>1</v>
      </c>
      <c r="V10" s="220">
        <v>2</v>
      </c>
      <c r="W10" s="312">
        <v>0</v>
      </c>
    </row>
    <row r="11" spans="1:23" ht="15" customHeight="1">
      <c r="A11" s="1736"/>
      <c r="B11" s="193"/>
      <c r="C11" s="358"/>
      <c r="D11" s="350" t="s">
        <v>238</v>
      </c>
      <c r="E11" s="359">
        <v>11</v>
      </c>
      <c r="F11" s="356">
        <v>291</v>
      </c>
      <c r="G11" s="353">
        <v>6.593406593406594</v>
      </c>
      <c r="H11" s="354">
        <v>168</v>
      </c>
      <c r="I11" s="355">
        <v>-42.268041237113401</v>
      </c>
      <c r="J11" s="356">
        <f t="shared" si="0"/>
        <v>144</v>
      </c>
      <c r="K11" s="357">
        <f t="shared" si="1"/>
        <v>-14.285714285714285</v>
      </c>
      <c r="L11" s="228">
        <v>15</v>
      </c>
      <c r="M11" s="220">
        <v>4</v>
      </c>
      <c r="N11" s="220">
        <v>8</v>
      </c>
      <c r="O11" s="220">
        <v>24</v>
      </c>
      <c r="P11" s="220">
        <v>9</v>
      </c>
      <c r="Q11" s="220">
        <v>14</v>
      </c>
      <c r="R11" s="220">
        <v>14</v>
      </c>
      <c r="S11" s="220">
        <v>7</v>
      </c>
      <c r="T11" s="220">
        <v>13</v>
      </c>
      <c r="U11" s="220">
        <v>13</v>
      </c>
      <c r="V11" s="220">
        <v>13</v>
      </c>
      <c r="W11" s="312">
        <v>10</v>
      </c>
    </row>
    <row r="12" spans="1:23" ht="15" customHeight="1">
      <c r="A12" s="1736"/>
      <c r="B12" s="193"/>
      <c r="C12" s="358"/>
      <c r="D12" s="350" t="s">
        <v>149</v>
      </c>
      <c r="E12" s="359">
        <v>12</v>
      </c>
      <c r="F12" s="356">
        <v>59</v>
      </c>
      <c r="G12" s="353">
        <v>22.916666666666664</v>
      </c>
      <c r="H12" s="360">
        <v>38</v>
      </c>
      <c r="I12" s="355">
        <v>-35.593220338983052</v>
      </c>
      <c r="J12" s="361">
        <f t="shared" si="0"/>
        <v>34</v>
      </c>
      <c r="K12" s="357">
        <f t="shared" si="1"/>
        <v>-10.526315789473683</v>
      </c>
      <c r="L12" s="248">
        <v>0</v>
      </c>
      <c r="M12" s="231">
        <v>5</v>
      </c>
      <c r="N12" s="231">
        <v>3</v>
      </c>
      <c r="O12" s="231">
        <v>3</v>
      </c>
      <c r="P12" s="231">
        <v>0</v>
      </c>
      <c r="Q12" s="231">
        <v>4</v>
      </c>
      <c r="R12" s="231">
        <v>5</v>
      </c>
      <c r="S12" s="231">
        <v>2</v>
      </c>
      <c r="T12" s="231">
        <v>4</v>
      </c>
      <c r="U12" s="231">
        <v>3</v>
      </c>
      <c r="V12" s="231">
        <v>3</v>
      </c>
      <c r="W12" s="315">
        <v>2</v>
      </c>
    </row>
    <row r="13" spans="1:23" ht="15" customHeight="1">
      <c r="A13" s="1736"/>
      <c r="B13" s="193"/>
      <c r="C13" s="358"/>
      <c r="D13" s="362" t="s">
        <v>150</v>
      </c>
      <c r="E13" s="363">
        <v>13</v>
      </c>
      <c r="F13" s="364">
        <v>60</v>
      </c>
      <c r="G13" s="365">
        <v>-3.225806451612903</v>
      </c>
      <c r="H13" s="354">
        <v>57</v>
      </c>
      <c r="I13" s="366">
        <v>-5</v>
      </c>
      <c r="J13" s="356">
        <f t="shared" si="0"/>
        <v>26</v>
      </c>
      <c r="K13" s="367">
        <f t="shared" si="1"/>
        <v>-54.385964912280706</v>
      </c>
      <c r="L13" s="228">
        <v>0</v>
      </c>
      <c r="M13" s="220">
        <v>0</v>
      </c>
      <c r="N13" s="220">
        <v>3</v>
      </c>
      <c r="O13" s="220">
        <v>1</v>
      </c>
      <c r="P13" s="220">
        <v>2</v>
      </c>
      <c r="Q13" s="220">
        <v>4</v>
      </c>
      <c r="R13" s="220">
        <v>0</v>
      </c>
      <c r="S13" s="220">
        <v>6</v>
      </c>
      <c r="T13" s="220">
        <v>2</v>
      </c>
      <c r="U13" s="220">
        <v>1</v>
      </c>
      <c r="V13" s="220">
        <v>5</v>
      </c>
      <c r="W13" s="312">
        <v>2</v>
      </c>
    </row>
    <row r="14" spans="1:23" ht="15" customHeight="1">
      <c r="A14" s="1736"/>
      <c r="B14" s="193"/>
      <c r="C14" s="358"/>
      <c r="D14" s="350" t="s">
        <v>151</v>
      </c>
      <c r="E14" s="359">
        <v>14</v>
      </c>
      <c r="F14" s="356">
        <v>27</v>
      </c>
      <c r="G14" s="353">
        <v>-15.625</v>
      </c>
      <c r="H14" s="354">
        <v>36</v>
      </c>
      <c r="I14" s="355">
        <v>33.333333333333329</v>
      </c>
      <c r="J14" s="356">
        <f t="shared" si="0"/>
        <v>30</v>
      </c>
      <c r="K14" s="357">
        <f t="shared" si="1"/>
        <v>-16.666666666666664</v>
      </c>
      <c r="L14" s="228">
        <v>1</v>
      </c>
      <c r="M14" s="220">
        <v>0</v>
      </c>
      <c r="N14" s="220">
        <v>2</v>
      </c>
      <c r="O14" s="220">
        <v>3</v>
      </c>
      <c r="P14" s="220">
        <v>5</v>
      </c>
      <c r="Q14" s="220">
        <v>3</v>
      </c>
      <c r="R14" s="220">
        <v>4</v>
      </c>
      <c r="S14" s="220">
        <v>0</v>
      </c>
      <c r="T14" s="220">
        <v>1</v>
      </c>
      <c r="U14" s="220">
        <v>7</v>
      </c>
      <c r="V14" s="220">
        <v>2</v>
      </c>
      <c r="W14" s="312">
        <v>2</v>
      </c>
    </row>
    <row r="15" spans="1:23" ht="15" customHeight="1">
      <c r="A15" s="1736"/>
      <c r="B15" s="193"/>
      <c r="C15" s="358"/>
      <c r="D15" s="350" t="s">
        <v>239</v>
      </c>
      <c r="E15" s="359">
        <v>15</v>
      </c>
      <c r="F15" s="356">
        <v>27</v>
      </c>
      <c r="G15" s="353">
        <v>35</v>
      </c>
      <c r="H15" s="354">
        <v>18</v>
      </c>
      <c r="I15" s="355">
        <v>-33.333333333333329</v>
      </c>
      <c r="J15" s="356">
        <f t="shared" si="0"/>
        <v>13</v>
      </c>
      <c r="K15" s="357">
        <f t="shared" si="1"/>
        <v>-27.777777777777779</v>
      </c>
      <c r="L15" s="228">
        <v>1</v>
      </c>
      <c r="M15" s="220">
        <v>1</v>
      </c>
      <c r="N15" s="220">
        <v>0</v>
      </c>
      <c r="O15" s="220">
        <v>4</v>
      </c>
      <c r="P15" s="220">
        <v>1</v>
      </c>
      <c r="Q15" s="220">
        <v>0</v>
      </c>
      <c r="R15" s="220">
        <v>3</v>
      </c>
      <c r="S15" s="220">
        <v>0</v>
      </c>
      <c r="T15" s="220">
        <v>0</v>
      </c>
      <c r="U15" s="220">
        <v>2</v>
      </c>
      <c r="V15" s="220">
        <v>1</v>
      </c>
      <c r="W15" s="312">
        <v>0</v>
      </c>
    </row>
    <row r="16" spans="1:23" ht="15" customHeight="1">
      <c r="A16" s="1736"/>
      <c r="B16" s="193"/>
      <c r="C16" s="358"/>
      <c r="D16" s="350" t="s">
        <v>240</v>
      </c>
      <c r="E16" s="359">
        <v>16</v>
      </c>
      <c r="F16" s="356">
        <v>237</v>
      </c>
      <c r="G16" s="353">
        <v>-38.28125</v>
      </c>
      <c r="H16" s="354">
        <v>285</v>
      </c>
      <c r="I16" s="355">
        <v>20.253164556962027</v>
      </c>
      <c r="J16" s="356">
        <f t="shared" si="0"/>
        <v>213</v>
      </c>
      <c r="K16" s="357">
        <f t="shared" si="1"/>
        <v>-25.263157894736842</v>
      </c>
      <c r="L16" s="228">
        <v>19</v>
      </c>
      <c r="M16" s="220">
        <v>30</v>
      </c>
      <c r="N16" s="220">
        <v>6</v>
      </c>
      <c r="O16" s="220">
        <v>25</v>
      </c>
      <c r="P16" s="220">
        <v>13</v>
      </c>
      <c r="Q16" s="220">
        <v>5</v>
      </c>
      <c r="R16" s="220">
        <v>39</v>
      </c>
      <c r="S16" s="220">
        <v>7</v>
      </c>
      <c r="T16" s="220">
        <v>2</v>
      </c>
      <c r="U16" s="220">
        <v>31</v>
      </c>
      <c r="V16" s="220">
        <v>26</v>
      </c>
      <c r="W16" s="312">
        <v>10</v>
      </c>
    </row>
    <row r="17" spans="1:23" ht="15" customHeight="1">
      <c r="A17" s="1736"/>
      <c r="B17" s="193"/>
      <c r="C17" s="358"/>
      <c r="D17" s="253" t="s">
        <v>241</v>
      </c>
      <c r="E17" s="368">
        <v>17</v>
      </c>
      <c r="F17" s="361">
        <v>4</v>
      </c>
      <c r="G17" s="369">
        <v>0</v>
      </c>
      <c r="H17" s="360">
        <v>5</v>
      </c>
      <c r="I17" s="370">
        <v>25</v>
      </c>
      <c r="J17" s="361">
        <f t="shared" si="0"/>
        <v>4</v>
      </c>
      <c r="K17" s="371">
        <f t="shared" si="1"/>
        <v>-20</v>
      </c>
      <c r="L17" s="248">
        <v>0</v>
      </c>
      <c r="M17" s="231">
        <v>1</v>
      </c>
      <c r="N17" s="231">
        <v>0</v>
      </c>
      <c r="O17" s="231">
        <v>0</v>
      </c>
      <c r="P17" s="231">
        <v>1</v>
      </c>
      <c r="Q17" s="231">
        <v>0</v>
      </c>
      <c r="R17" s="231">
        <v>0</v>
      </c>
      <c r="S17" s="231">
        <v>1</v>
      </c>
      <c r="T17" s="231">
        <v>0</v>
      </c>
      <c r="U17" s="231">
        <v>0</v>
      </c>
      <c r="V17" s="231">
        <v>1</v>
      </c>
      <c r="W17" s="315">
        <v>0</v>
      </c>
    </row>
    <row r="18" spans="1:23" ht="15" customHeight="1">
      <c r="A18" s="1736"/>
      <c r="B18" s="193"/>
      <c r="C18" s="358"/>
      <c r="D18" s="350" t="s">
        <v>242</v>
      </c>
      <c r="E18" s="359">
        <v>18</v>
      </c>
      <c r="F18" s="356">
        <v>190</v>
      </c>
      <c r="G18" s="353">
        <v>-2.5641025641025639</v>
      </c>
      <c r="H18" s="354">
        <v>159</v>
      </c>
      <c r="I18" s="355">
        <v>-16.315789473684212</v>
      </c>
      <c r="J18" s="356">
        <f t="shared" si="0"/>
        <v>130</v>
      </c>
      <c r="K18" s="357">
        <f t="shared" si="1"/>
        <v>-18.238993710691823</v>
      </c>
      <c r="L18" s="228">
        <v>25</v>
      </c>
      <c r="M18" s="220">
        <v>6</v>
      </c>
      <c r="N18" s="220">
        <v>3</v>
      </c>
      <c r="O18" s="220">
        <v>19</v>
      </c>
      <c r="P18" s="220">
        <v>10</v>
      </c>
      <c r="Q18" s="220">
        <v>6</v>
      </c>
      <c r="R18" s="220">
        <v>13</v>
      </c>
      <c r="S18" s="220">
        <v>12</v>
      </c>
      <c r="T18" s="220">
        <v>4</v>
      </c>
      <c r="U18" s="220">
        <v>10</v>
      </c>
      <c r="V18" s="220">
        <v>14</v>
      </c>
      <c r="W18" s="312">
        <v>8</v>
      </c>
    </row>
    <row r="19" spans="1:23" ht="15" customHeight="1">
      <c r="A19" s="1736"/>
      <c r="B19" s="193"/>
      <c r="C19" s="358"/>
      <c r="D19" s="350" t="s">
        <v>243</v>
      </c>
      <c r="E19" s="359">
        <v>19</v>
      </c>
      <c r="F19" s="356">
        <v>52</v>
      </c>
      <c r="G19" s="353">
        <v>-11.864406779661017</v>
      </c>
      <c r="H19" s="354">
        <v>27</v>
      </c>
      <c r="I19" s="355">
        <v>-48.07692307692308</v>
      </c>
      <c r="J19" s="356">
        <f t="shared" si="0"/>
        <v>32</v>
      </c>
      <c r="K19" s="357">
        <f t="shared" si="1"/>
        <v>18.518518518518519</v>
      </c>
      <c r="L19" s="228">
        <v>2</v>
      </c>
      <c r="M19" s="220">
        <v>1</v>
      </c>
      <c r="N19" s="220">
        <v>1</v>
      </c>
      <c r="O19" s="220">
        <v>0</v>
      </c>
      <c r="P19" s="220">
        <v>3</v>
      </c>
      <c r="Q19" s="220">
        <v>1</v>
      </c>
      <c r="R19" s="220">
        <v>7</v>
      </c>
      <c r="S19" s="220">
        <v>1</v>
      </c>
      <c r="T19" s="220">
        <v>2</v>
      </c>
      <c r="U19" s="220">
        <v>7</v>
      </c>
      <c r="V19" s="220">
        <v>2</v>
      </c>
      <c r="W19" s="312">
        <v>5</v>
      </c>
    </row>
    <row r="20" spans="1:23" ht="15" customHeight="1">
      <c r="A20" s="1736"/>
      <c r="B20" s="193"/>
      <c r="C20" s="358"/>
      <c r="D20" s="350" t="s">
        <v>244</v>
      </c>
      <c r="E20" s="359">
        <v>21</v>
      </c>
      <c r="F20" s="356">
        <v>14</v>
      </c>
      <c r="G20" s="353">
        <v>-39.130434782608695</v>
      </c>
      <c r="H20" s="354">
        <v>36</v>
      </c>
      <c r="I20" s="355">
        <v>157.14285714285714</v>
      </c>
      <c r="J20" s="356">
        <f t="shared" si="0"/>
        <v>29</v>
      </c>
      <c r="K20" s="357">
        <f t="shared" si="1"/>
        <v>-19.444444444444446</v>
      </c>
      <c r="L20" s="228">
        <v>2</v>
      </c>
      <c r="M20" s="220">
        <v>0</v>
      </c>
      <c r="N20" s="220">
        <v>5</v>
      </c>
      <c r="O20" s="220">
        <v>5</v>
      </c>
      <c r="P20" s="220">
        <v>0</v>
      </c>
      <c r="Q20" s="220">
        <v>2</v>
      </c>
      <c r="R20" s="220">
        <v>3</v>
      </c>
      <c r="S20" s="220">
        <v>1</v>
      </c>
      <c r="T20" s="220">
        <v>3</v>
      </c>
      <c r="U20" s="220">
        <v>4</v>
      </c>
      <c r="V20" s="220">
        <v>0</v>
      </c>
      <c r="W20" s="312">
        <v>4</v>
      </c>
    </row>
    <row r="21" spans="1:23" ht="15" customHeight="1">
      <c r="A21" s="1736"/>
      <c r="B21" s="193"/>
      <c r="C21" s="358"/>
      <c r="D21" s="350" t="s">
        <v>245</v>
      </c>
      <c r="E21" s="359">
        <v>22</v>
      </c>
      <c r="F21" s="356">
        <v>438</v>
      </c>
      <c r="G21" s="353">
        <v>2.8169014084507045</v>
      </c>
      <c r="H21" s="354">
        <v>527</v>
      </c>
      <c r="I21" s="355">
        <v>20.319634703196346</v>
      </c>
      <c r="J21" s="356">
        <f t="shared" si="0"/>
        <v>282</v>
      </c>
      <c r="K21" s="357">
        <f t="shared" si="1"/>
        <v>-46.489563567362431</v>
      </c>
      <c r="L21" s="228">
        <v>18</v>
      </c>
      <c r="M21" s="220">
        <v>50</v>
      </c>
      <c r="N21" s="220">
        <v>21</v>
      </c>
      <c r="O21" s="220">
        <v>13</v>
      </c>
      <c r="P21" s="220">
        <v>43</v>
      </c>
      <c r="Q21" s="220">
        <v>20</v>
      </c>
      <c r="R21" s="220">
        <v>8</v>
      </c>
      <c r="S21" s="220">
        <v>0</v>
      </c>
      <c r="T21" s="220">
        <v>39</v>
      </c>
      <c r="U21" s="220">
        <v>18</v>
      </c>
      <c r="V21" s="220">
        <v>0</v>
      </c>
      <c r="W21" s="312">
        <v>52</v>
      </c>
    </row>
    <row r="22" spans="1:23" ht="15" customHeight="1">
      <c r="A22" s="1736"/>
      <c r="B22" s="193"/>
      <c r="C22" s="358"/>
      <c r="D22" s="350" t="s">
        <v>246</v>
      </c>
      <c r="E22" s="359">
        <v>23</v>
      </c>
      <c r="F22" s="356">
        <v>16</v>
      </c>
      <c r="G22" s="353">
        <v>45.454545454545453</v>
      </c>
      <c r="H22" s="360">
        <v>2</v>
      </c>
      <c r="I22" s="355">
        <v>-87.5</v>
      </c>
      <c r="J22" s="361">
        <f t="shared" si="0"/>
        <v>1</v>
      </c>
      <c r="K22" s="357">
        <f t="shared" si="1"/>
        <v>-50</v>
      </c>
      <c r="L22" s="248">
        <v>0</v>
      </c>
      <c r="M22" s="231">
        <v>0</v>
      </c>
      <c r="N22" s="231">
        <v>0</v>
      </c>
      <c r="O22" s="231">
        <v>0</v>
      </c>
      <c r="P22" s="231">
        <v>0</v>
      </c>
      <c r="Q22" s="231">
        <v>0</v>
      </c>
      <c r="R22" s="231">
        <v>0</v>
      </c>
      <c r="S22" s="231">
        <v>1</v>
      </c>
      <c r="T22" s="231">
        <v>0</v>
      </c>
      <c r="U22" s="231">
        <v>0</v>
      </c>
      <c r="V22" s="231">
        <v>0</v>
      </c>
      <c r="W22" s="315">
        <v>0</v>
      </c>
    </row>
    <row r="23" spans="1:23" ht="15" customHeight="1">
      <c r="A23" s="1736"/>
      <c r="B23" s="193"/>
      <c r="C23" s="358"/>
      <c r="D23" s="362" t="s">
        <v>247</v>
      </c>
      <c r="E23" s="363">
        <v>24</v>
      </c>
      <c r="F23" s="364">
        <v>89</v>
      </c>
      <c r="G23" s="365">
        <v>27.142857142857142</v>
      </c>
      <c r="H23" s="354">
        <v>89</v>
      </c>
      <c r="I23" s="366">
        <v>0</v>
      </c>
      <c r="J23" s="356">
        <f t="shared" si="0"/>
        <v>76</v>
      </c>
      <c r="K23" s="367">
        <f t="shared" si="1"/>
        <v>-14.606741573033707</v>
      </c>
      <c r="L23" s="228">
        <v>7</v>
      </c>
      <c r="M23" s="220">
        <v>5</v>
      </c>
      <c r="N23" s="220">
        <v>0</v>
      </c>
      <c r="O23" s="220">
        <v>9</v>
      </c>
      <c r="P23" s="220">
        <v>4</v>
      </c>
      <c r="Q23" s="220">
        <v>3</v>
      </c>
      <c r="R23" s="220">
        <v>8</v>
      </c>
      <c r="S23" s="220">
        <v>7</v>
      </c>
      <c r="T23" s="220">
        <v>8</v>
      </c>
      <c r="U23" s="220">
        <v>5</v>
      </c>
      <c r="V23" s="220">
        <v>8</v>
      </c>
      <c r="W23" s="312">
        <v>12</v>
      </c>
    </row>
    <row r="24" spans="1:23" ht="15" customHeight="1">
      <c r="A24" s="1736"/>
      <c r="B24" s="193"/>
      <c r="C24" s="358"/>
      <c r="D24" s="350" t="s">
        <v>161</v>
      </c>
      <c r="E24" s="359">
        <v>25</v>
      </c>
      <c r="F24" s="356">
        <v>58</v>
      </c>
      <c r="G24" s="353">
        <v>45</v>
      </c>
      <c r="H24" s="354">
        <v>27</v>
      </c>
      <c r="I24" s="355">
        <v>-53.448275862068961</v>
      </c>
      <c r="J24" s="356">
        <f t="shared" si="0"/>
        <v>18</v>
      </c>
      <c r="K24" s="357">
        <f t="shared" si="1"/>
        <v>-33.333333333333329</v>
      </c>
      <c r="L24" s="228">
        <v>1</v>
      </c>
      <c r="M24" s="220">
        <v>0</v>
      </c>
      <c r="N24" s="220">
        <v>1</v>
      </c>
      <c r="O24" s="220">
        <v>0</v>
      </c>
      <c r="P24" s="220">
        <v>0</v>
      </c>
      <c r="Q24" s="220">
        <v>0</v>
      </c>
      <c r="R24" s="220">
        <v>0</v>
      </c>
      <c r="S24" s="220">
        <v>0</v>
      </c>
      <c r="T24" s="220">
        <v>6</v>
      </c>
      <c r="U24" s="220">
        <v>1</v>
      </c>
      <c r="V24" s="220">
        <v>2</v>
      </c>
      <c r="W24" s="312">
        <v>7</v>
      </c>
    </row>
    <row r="25" spans="1:23" ht="15" customHeight="1">
      <c r="A25" s="1736"/>
      <c r="B25" s="193"/>
      <c r="C25" s="358"/>
      <c r="D25" s="350" t="s">
        <v>162</v>
      </c>
      <c r="E25" s="359">
        <v>26</v>
      </c>
      <c r="F25" s="356">
        <v>35</v>
      </c>
      <c r="G25" s="353">
        <v>9.375</v>
      </c>
      <c r="H25" s="354">
        <v>40</v>
      </c>
      <c r="I25" s="355">
        <v>14.285714285714285</v>
      </c>
      <c r="J25" s="356">
        <f t="shared" si="0"/>
        <v>30</v>
      </c>
      <c r="K25" s="357">
        <f t="shared" si="1"/>
        <v>-25</v>
      </c>
      <c r="L25" s="228">
        <v>2</v>
      </c>
      <c r="M25" s="220">
        <v>1</v>
      </c>
      <c r="N25" s="220">
        <v>1</v>
      </c>
      <c r="O25" s="220">
        <v>8</v>
      </c>
      <c r="P25" s="220">
        <v>0</v>
      </c>
      <c r="Q25" s="220">
        <v>3</v>
      </c>
      <c r="R25" s="220">
        <v>1</v>
      </c>
      <c r="S25" s="220">
        <v>2</v>
      </c>
      <c r="T25" s="220">
        <v>1</v>
      </c>
      <c r="U25" s="220">
        <v>3</v>
      </c>
      <c r="V25" s="220">
        <v>6</v>
      </c>
      <c r="W25" s="312">
        <v>2</v>
      </c>
    </row>
    <row r="26" spans="1:23" ht="15" customHeight="1">
      <c r="A26" s="1736"/>
      <c r="B26" s="193"/>
      <c r="C26" s="358"/>
      <c r="D26" s="350" t="s">
        <v>163</v>
      </c>
      <c r="E26" s="359">
        <v>27</v>
      </c>
      <c r="F26" s="356">
        <v>36</v>
      </c>
      <c r="G26" s="353">
        <v>125</v>
      </c>
      <c r="H26" s="354">
        <v>110</v>
      </c>
      <c r="I26" s="355">
        <v>205.55555555555554</v>
      </c>
      <c r="J26" s="356">
        <f t="shared" si="0"/>
        <v>26</v>
      </c>
      <c r="K26" s="357">
        <f t="shared" si="1"/>
        <v>-76.363636363636374</v>
      </c>
      <c r="L26" s="228">
        <v>1</v>
      </c>
      <c r="M26" s="220">
        <v>0</v>
      </c>
      <c r="N26" s="220">
        <v>2</v>
      </c>
      <c r="O26" s="220">
        <v>2</v>
      </c>
      <c r="P26" s="220">
        <v>2</v>
      </c>
      <c r="Q26" s="220">
        <v>1</v>
      </c>
      <c r="R26" s="220">
        <v>9</v>
      </c>
      <c r="S26" s="220">
        <v>2</v>
      </c>
      <c r="T26" s="220">
        <v>3</v>
      </c>
      <c r="U26" s="220">
        <v>1</v>
      </c>
      <c r="V26" s="220">
        <v>2</v>
      </c>
      <c r="W26" s="312">
        <v>1</v>
      </c>
    </row>
    <row r="27" spans="1:23" ht="15" customHeight="1">
      <c r="A27" s="1736"/>
      <c r="B27" s="193"/>
      <c r="C27" s="358"/>
      <c r="D27" s="372" t="s">
        <v>248</v>
      </c>
      <c r="E27" s="368">
        <v>28</v>
      </c>
      <c r="F27" s="361">
        <v>12</v>
      </c>
      <c r="G27" s="373">
        <v>-76.923076923076934</v>
      </c>
      <c r="H27" s="360">
        <v>75</v>
      </c>
      <c r="I27" s="374">
        <v>525</v>
      </c>
      <c r="J27" s="361">
        <f t="shared" si="0"/>
        <v>33</v>
      </c>
      <c r="K27" s="375">
        <f t="shared" si="1"/>
        <v>-56.000000000000007</v>
      </c>
      <c r="L27" s="248">
        <v>3</v>
      </c>
      <c r="M27" s="231">
        <v>0</v>
      </c>
      <c r="N27" s="231">
        <v>1</v>
      </c>
      <c r="O27" s="231">
        <v>2</v>
      </c>
      <c r="P27" s="231">
        <v>2</v>
      </c>
      <c r="Q27" s="231">
        <v>5</v>
      </c>
      <c r="R27" s="231">
        <v>0</v>
      </c>
      <c r="S27" s="231">
        <v>5</v>
      </c>
      <c r="T27" s="231">
        <v>6</v>
      </c>
      <c r="U27" s="231">
        <v>0</v>
      </c>
      <c r="V27" s="231">
        <v>3</v>
      </c>
      <c r="W27" s="315">
        <v>6</v>
      </c>
    </row>
    <row r="28" spans="1:23" ht="15" customHeight="1">
      <c r="A28" s="1736"/>
      <c r="B28" s="193"/>
      <c r="C28" s="358"/>
      <c r="D28" s="350" t="s">
        <v>249</v>
      </c>
      <c r="E28" s="359">
        <v>29</v>
      </c>
      <c r="F28" s="356">
        <v>94</v>
      </c>
      <c r="G28" s="353">
        <v>-4.0816326530612246</v>
      </c>
      <c r="H28" s="354">
        <v>91</v>
      </c>
      <c r="I28" s="355">
        <v>-3.1914893617021276</v>
      </c>
      <c r="J28" s="356">
        <f t="shared" si="0"/>
        <v>72</v>
      </c>
      <c r="K28" s="357">
        <f t="shared" si="1"/>
        <v>-20.87912087912088</v>
      </c>
      <c r="L28" s="228">
        <v>2</v>
      </c>
      <c r="M28" s="220">
        <v>7</v>
      </c>
      <c r="N28" s="220">
        <v>5</v>
      </c>
      <c r="O28" s="220">
        <v>0</v>
      </c>
      <c r="P28" s="220">
        <v>5</v>
      </c>
      <c r="Q28" s="220">
        <v>3</v>
      </c>
      <c r="R28" s="220">
        <v>6</v>
      </c>
      <c r="S28" s="220">
        <v>5</v>
      </c>
      <c r="T28" s="220">
        <v>5</v>
      </c>
      <c r="U28" s="220">
        <v>12</v>
      </c>
      <c r="V28" s="220">
        <v>7</v>
      </c>
      <c r="W28" s="312">
        <v>15</v>
      </c>
    </row>
    <row r="29" spans="1:23" ht="15" customHeight="1">
      <c r="A29" s="1736"/>
      <c r="B29" s="193"/>
      <c r="C29" s="358"/>
      <c r="D29" s="350" t="s">
        <v>250</v>
      </c>
      <c r="E29" s="359">
        <v>30</v>
      </c>
      <c r="F29" s="356">
        <v>17</v>
      </c>
      <c r="G29" s="376">
        <v>112.5</v>
      </c>
      <c r="H29" s="354">
        <v>5</v>
      </c>
      <c r="I29" s="377">
        <v>-70.588235294117652</v>
      </c>
      <c r="J29" s="356">
        <f t="shared" si="0"/>
        <v>3</v>
      </c>
      <c r="K29" s="378">
        <f t="shared" si="1"/>
        <v>-40</v>
      </c>
      <c r="L29" s="228">
        <v>0</v>
      </c>
      <c r="M29" s="220">
        <v>0</v>
      </c>
      <c r="N29" s="220">
        <v>0</v>
      </c>
      <c r="O29" s="220">
        <v>2</v>
      </c>
      <c r="P29" s="220">
        <v>0</v>
      </c>
      <c r="Q29" s="220">
        <v>0</v>
      </c>
      <c r="R29" s="220">
        <v>1</v>
      </c>
      <c r="S29" s="220">
        <v>0</v>
      </c>
      <c r="T29" s="220">
        <v>0</v>
      </c>
      <c r="U29" s="220">
        <v>0</v>
      </c>
      <c r="V29" s="220">
        <v>0</v>
      </c>
      <c r="W29" s="312">
        <v>0</v>
      </c>
    </row>
    <row r="30" spans="1:23" ht="15" customHeight="1">
      <c r="A30" s="1736"/>
      <c r="B30" s="193"/>
      <c r="C30" s="358"/>
      <c r="D30" s="350" t="s">
        <v>251</v>
      </c>
      <c r="E30" s="359">
        <v>31</v>
      </c>
      <c r="F30" s="356">
        <v>18</v>
      </c>
      <c r="G30" s="353">
        <v>-48.571428571428569</v>
      </c>
      <c r="H30" s="354">
        <v>21</v>
      </c>
      <c r="I30" s="355">
        <v>16.666666666666664</v>
      </c>
      <c r="J30" s="356">
        <f t="shared" si="0"/>
        <v>17</v>
      </c>
      <c r="K30" s="357">
        <f t="shared" si="1"/>
        <v>-19.047619047619047</v>
      </c>
      <c r="L30" s="228">
        <v>2</v>
      </c>
      <c r="M30" s="220">
        <v>0</v>
      </c>
      <c r="N30" s="220">
        <v>1</v>
      </c>
      <c r="O30" s="220">
        <v>1</v>
      </c>
      <c r="P30" s="220">
        <v>0</v>
      </c>
      <c r="Q30" s="220">
        <v>0</v>
      </c>
      <c r="R30" s="220">
        <v>2</v>
      </c>
      <c r="S30" s="220">
        <v>3</v>
      </c>
      <c r="T30" s="220">
        <v>1</v>
      </c>
      <c r="U30" s="220">
        <v>0</v>
      </c>
      <c r="V30" s="220">
        <v>7</v>
      </c>
      <c r="W30" s="312">
        <v>0</v>
      </c>
    </row>
    <row r="31" spans="1:23" ht="15" customHeight="1">
      <c r="A31" s="1736"/>
      <c r="B31" s="251"/>
      <c r="C31" s="379"/>
      <c r="D31" s="253" t="s">
        <v>252</v>
      </c>
      <c r="E31" s="380" t="s">
        <v>169</v>
      </c>
      <c r="F31" s="381">
        <v>79</v>
      </c>
      <c r="G31" s="373">
        <v>-28.828828828828829</v>
      </c>
      <c r="H31" s="360">
        <v>107</v>
      </c>
      <c r="I31" s="374">
        <v>35.443037974683541</v>
      </c>
      <c r="J31" s="361">
        <f t="shared" si="0"/>
        <v>97</v>
      </c>
      <c r="K31" s="375">
        <f t="shared" si="1"/>
        <v>-9.3457943925233646</v>
      </c>
      <c r="L31" s="248">
        <v>3</v>
      </c>
      <c r="M31" s="231">
        <v>6</v>
      </c>
      <c r="N31" s="231">
        <v>9</v>
      </c>
      <c r="O31" s="231">
        <v>3</v>
      </c>
      <c r="P31" s="231">
        <v>3</v>
      </c>
      <c r="Q31" s="231">
        <v>9</v>
      </c>
      <c r="R31" s="231">
        <v>13</v>
      </c>
      <c r="S31" s="231">
        <v>9</v>
      </c>
      <c r="T31" s="231">
        <v>11</v>
      </c>
      <c r="U31" s="231">
        <v>15</v>
      </c>
      <c r="V31" s="231">
        <v>11</v>
      </c>
      <c r="W31" s="315">
        <v>5</v>
      </c>
    </row>
    <row r="32" spans="1:23" ht="15" customHeight="1">
      <c r="A32" s="1736"/>
      <c r="B32" s="255" t="s">
        <v>170</v>
      </c>
      <c r="C32" s="1733" t="s">
        <v>171</v>
      </c>
      <c r="D32" s="1734"/>
      <c r="E32" s="256" t="s">
        <v>172</v>
      </c>
      <c r="F32" s="337">
        <v>11</v>
      </c>
      <c r="G32" s="340">
        <v>37.5</v>
      </c>
      <c r="H32" s="332">
        <v>6</v>
      </c>
      <c r="I32" s="342">
        <v>-45.454545454545453</v>
      </c>
      <c r="J32" s="334">
        <f t="shared" si="0"/>
        <v>2</v>
      </c>
      <c r="K32" s="344">
        <f t="shared" si="1"/>
        <v>-66.666666666666657</v>
      </c>
      <c r="L32" s="199">
        <v>0</v>
      </c>
      <c r="M32" s="188">
        <v>0</v>
      </c>
      <c r="N32" s="188">
        <v>0</v>
      </c>
      <c r="O32" s="188">
        <v>0</v>
      </c>
      <c r="P32" s="188">
        <v>0</v>
      </c>
      <c r="Q32" s="188">
        <v>0</v>
      </c>
      <c r="R32" s="188">
        <v>1</v>
      </c>
      <c r="S32" s="188">
        <v>0</v>
      </c>
      <c r="T32" s="188">
        <v>0</v>
      </c>
      <c r="U32" s="188">
        <v>1</v>
      </c>
      <c r="V32" s="188">
        <v>0</v>
      </c>
      <c r="W32" s="307">
        <v>0</v>
      </c>
    </row>
    <row r="33" spans="1:23" ht="15" customHeight="1">
      <c r="A33" s="1736"/>
      <c r="B33" s="255" t="s">
        <v>173</v>
      </c>
      <c r="C33" s="1733" t="s">
        <v>174</v>
      </c>
      <c r="D33" s="1734"/>
      <c r="E33" s="256" t="s">
        <v>175</v>
      </c>
      <c r="F33" s="337">
        <v>343</v>
      </c>
      <c r="G33" s="340">
        <v>1.4792899408284024</v>
      </c>
      <c r="H33" s="332">
        <v>109</v>
      </c>
      <c r="I33" s="342">
        <v>-68.221574344023324</v>
      </c>
      <c r="J33" s="334">
        <f t="shared" si="0"/>
        <v>59</v>
      </c>
      <c r="K33" s="344">
        <f t="shared" si="1"/>
        <v>-45.871559633027523</v>
      </c>
      <c r="L33" s="199">
        <v>2</v>
      </c>
      <c r="M33" s="188">
        <v>1</v>
      </c>
      <c r="N33" s="188">
        <v>7</v>
      </c>
      <c r="O33" s="188">
        <v>6</v>
      </c>
      <c r="P33" s="188">
        <v>1</v>
      </c>
      <c r="Q33" s="188">
        <v>5</v>
      </c>
      <c r="R33" s="188">
        <v>12</v>
      </c>
      <c r="S33" s="188">
        <v>2</v>
      </c>
      <c r="T33" s="188">
        <v>7</v>
      </c>
      <c r="U33" s="188">
        <v>4</v>
      </c>
      <c r="V33" s="188">
        <v>8</v>
      </c>
      <c r="W33" s="307">
        <v>4</v>
      </c>
    </row>
    <row r="34" spans="1:23" ht="15" customHeight="1">
      <c r="A34" s="1736"/>
      <c r="B34" s="255" t="s">
        <v>176</v>
      </c>
      <c r="C34" s="1733" t="s">
        <v>253</v>
      </c>
      <c r="D34" s="1734"/>
      <c r="E34" s="256" t="s">
        <v>178</v>
      </c>
      <c r="F34" s="337">
        <v>1234</v>
      </c>
      <c r="G34" s="340">
        <v>-4.415182029434547</v>
      </c>
      <c r="H34" s="332">
        <v>936</v>
      </c>
      <c r="I34" s="342">
        <v>-24.149108589951375</v>
      </c>
      <c r="J34" s="334">
        <f t="shared" si="0"/>
        <v>941</v>
      </c>
      <c r="K34" s="344">
        <f t="shared" si="1"/>
        <v>0.53418803418803418</v>
      </c>
      <c r="L34" s="199">
        <v>51</v>
      </c>
      <c r="M34" s="188">
        <v>54</v>
      </c>
      <c r="N34" s="188">
        <v>58</v>
      </c>
      <c r="O34" s="188">
        <v>75</v>
      </c>
      <c r="P34" s="188">
        <v>76</v>
      </c>
      <c r="Q34" s="188">
        <v>60</v>
      </c>
      <c r="R34" s="188">
        <v>181</v>
      </c>
      <c r="S34" s="188">
        <v>89</v>
      </c>
      <c r="T34" s="188">
        <v>59</v>
      </c>
      <c r="U34" s="188">
        <v>92</v>
      </c>
      <c r="V34" s="188">
        <v>80</v>
      </c>
      <c r="W34" s="307">
        <v>66</v>
      </c>
    </row>
    <row r="35" spans="1:23" ht="15" customHeight="1">
      <c r="A35" s="1736"/>
      <c r="B35" s="257" t="s">
        <v>179</v>
      </c>
      <c r="C35" s="1733" t="s">
        <v>254</v>
      </c>
      <c r="D35" s="1734"/>
      <c r="E35" s="256" t="s">
        <v>181</v>
      </c>
      <c r="F35" s="337">
        <v>6284</v>
      </c>
      <c r="G35" s="340">
        <v>-7.3429666764966077</v>
      </c>
      <c r="H35" s="332">
        <v>6316</v>
      </c>
      <c r="I35" s="342">
        <v>0.50922978994271162</v>
      </c>
      <c r="J35" s="334">
        <f t="shared" si="0"/>
        <v>4376</v>
      </c>
      <c r="K35" s="344">
        <f t="shared" si="1"/>
        <v>-30.715642811906267</v>
      </c>
      <c r="L35" s="199">
        <v>378</v>
      </c>
      <c r="M35" s="188">
        <v>416</v>
      </c>
      <c r="N35" s="188">
        <v>446</v>
      </c>
      <c r="O35" s="188">
        <v>312</v>
      </c>
      <c r="P35" s="188">
        <v>299</v>
      </c>
      <c r="Q35" s="188">
        <v>392</v>
      </c>
      <c r="R35" s="188">
        <v>387</v>
      </c>
      <c r="S35" s="188">
        <v>319</v>
      </c>
      <c r="T35" s="188">
        <v>354</v>
      </c>
      <c r="U35" s="188">
        <v>324</v>
      </c>
      <c r="V35" s="188">
        <v>375</v>
      </c>
      <c r="W35" s="307">
        <v>374</v>
      </c>
    </row>
    <row r="36" spans="1:23" ht="15" customHeight="1">
      <c r="A36" s="1736"/>
      <c r="B36" s="257" t="s">
        <v>182</v>
      </c>
      <c r="C36" s="1733" t="s">
        <v>255</v>
      </c>
      <c r="D36" s="1734"/>
      <c r="E36" s="256" t="s">
        <v>184</v>
      </c>
      <c r="F36" s="337">
        <v>79</v>
      </c>
      <c r="G36" s="340">
        <v>-8.1395348837209305</v>
      </c>
      <c r="H36" s="341">
        <v>58</v>
      </c>
      <c r="I36" s="342">
        <v>-26.582278481012654</v>
      </c>
      <c r="J36" s="343">
        <f t="shared" si="0"/>
        <v>62</v>
      </c>
      <c r="K36" s="344">
        <f t="shared" si="1"/>
        <v>6.8965517241379306</v>
      </c>
      <c r="L36" s="266">
        <v>4</v>
      </c>
      <c r="M36" s="204">
        <v>1</v>
      </c>
      <c r="N36" s="204">
        <v>2</v>
      </c>
      <c r="O36" s="204">
        <v>4</v>
      </c>
      <c r="P36" s="204">
        <v>2</v>
      </c>
      <c r="Q36" s="204">
        <v>7</v>
      </c>
      <c r="R36" s="204">
        <v>9</v>
      </c>
      <c r="S36" s="204">
        <v>5</v>
      </c>
      <c r="T36" s="204">
        <v>6</v>
      </c>
      <c r="U36" s="204">
        <v>5</v>
      </c>
      <c r="V36" s="204">
        <v>6</v>
      </c>
      <c r="W36" s="309">
        <v>11</v>
      </c>
    </row>
    <row r="37" spans="1:23" ht="15" customHeight="1">
      <c r="A37" s="1736"/>
      <c r="B37" s="258" t="s">
        <v>185</v>
      </c>
      <c r="C37" s="1740" t="s">
        <v>186</v>
      </c>
      <c r="D37" s="1741"/>
      <c r="E37" s="259" t="s">
        <v>187</v>
      </c>
      <c r="F37" s="345">
        <v>427</v>
      </c>
      <c r="G37" s="346">
        <v>-3.1746031746031744</v>
      </c>
      <c r="H37" s="332">
        <v>407</v>
      </c>
      <c r="I37" s="347">
        <v>-4.6838407494145207</v>
      </c>
      <c r="J37" s="334">
        <f t="shared" si="0"/>
        <v>224</v>
      </c>
      <c r="K37" s="348">
        <f t="shared" si="1"/>
        <v>-44.963144963144963</v>
      </c>
      <c r="L37" s="199">
        <v>17</v>
      </c>
      <c r="M37" s="188">
        <v>15</v>
      </c>
      <c r="N37" s="188">
        <v>18</v>
      </c>
      <c r="O37" s="188">
        <v>18</v>
      </c>
      <c r="P37" s="188">
        <v>19</v>
      </c>
      <c r="Q37" s="188">
        <v>20</v>
      </c>
      <c r="R37" s="188">
        <v>22</v>
      </c>
      <c r="S37" s="188">
        <v>16</v>
      </c>
      <c r="T37" s="188">
        <v>10</v>
      </c>
      <c r="U37" s="188">
        <v>29</v>
      </c>
      <c r="V37" s="188">
        <v>15</v>
      </c>
      <c r="W37" s="307">
        <v>25</v>
      </c>
    </row>
    <row r="38" spans="1:23" ht="15" customHeight="1">
      <c r="A38" s="1736"/>
      <c r="B38" s="255" t="s">
        <v>188</v>
      </c>
      <c r="C38" s="1733" t="s">
        <v>189</v>
      </c>
      <c r="D38" s="1734"/>
      <c r="E38" s="256" t="s">
        <v>190</v>
      </c>
      <c r="F38" s="337">
        <v>319</v>
      </c>
      <c r="G38" s="340">
        <v>29.1497975708502</v>
      </c>
      <c r="H38" s="332">
        <v>361</v>
      </c>
      <c r="I38" s="342">
        <v>13.166144200626958</v>
      </c>
      <c r="J38" s="334">
        <f t="shared" si="0"/>
        <v>274</v>
      </c>
      <c r="K38" s="344">
        <f t="shared" si="1"/>
        <v>-24.099722991689752</v>
      </c>
      <c r="L38" s="199">
        <v>27</v>
      </c>
      <c r="M38" s="188">
        <v>13</v>
      </c>
      <c r="N38" s="188">
        <v>30</v>
      </c>
      <c r="O38" s="188">
        <v>34</v>
      </c>
      <c r="P38" s="188">
        <v>15</v>
      </c>
      <c r="Q38" s="188">
        <v>18</v>
      </c>
      <c r="R38" s="188">
        <v>31</v>
      </c>
      <c r="S38" s="188">
        <v>12</v>
      </c>
      <c r="T38" s="188">
        <v>13</v>
      </c>
      <c r="U38" s="188">
        <v>35</v>
      </c>
      <c r="V38" s="188">
        <v>24</v>
      </c>
      <c r="W38" s="307">
        <v>22</v>
      </c>
    </row>
    <row r="39" spans="1:23" ht="15" customHeight="1">
      <c r="A39" s="1736"/>
      <c r="B39" s="255" t="s">
        <v>191</v>
      </c>
      <c r="C39" s="1733" t="s">
        <v>192</v>
      </c>
      <c r="D39" s="1734"/>
      <c r="E39" s="256" t="s">
        <v>193</v>
      </c>
      <c r="F39" s="337">
        <v>3830</v>
      </c>
      <c r="G39" s="340">
        <v>-6.8806224167274497</v>
      </c>
      <c r="H39" s="332">
        <v>4152</v>
      </c>
      <c r="I39" s="342">
        <v>8.4073107049608353</v>
      </c>
      <c r="J39" s="334">
        <f t="shared" si="0"/>
        <v>3143</v>
      </c>
      <c r="K39" s="344">
        <f t="shared" si="1"/>
        <v>-24.301541425818883</v>
      </c>
      <c r="L39" s="199">
        <v>310</v>
      </c>
      <c r="M39" s="188">
        <v>143</v>
      </c>
      <c r="N39" s="188">
        <v>243</v>
      </c>
      <c r="O39" s="188">
        <v>357</v>
      </c>
      <c r="P39" s="188">
        <v>193</v>
      </c>
      <c r="Q39" s="188">
        <v>263</v>
      </c>
      <c r="R39" s="188">
        <v>242</v>
      </c>
      <c r="S39" s="188">
        <v>317</v>
      </c>
      <c r="T39" s="188">
        <v>238</v>
      </c>
      <c r="U39" s="188">
        <v>212</v>
      </c>
      <c r="V39" s="188">
        <v>284</v>
      </c>
      <c r="W39" s="307">
        <v>341</v>
      </c>
    </row>
    <row r="40" spans="1:23" ht="15" customHeight="1">
      <c r="A40" s="1736"/>
      <c r="B40" s="255" t="s">
        <v>194</v>
      </c>
      <c r="C40" s="1733" t="s">
        <v>195</v>
      </c>
      <c r="D40" s="1734"/>
      <c r="E40" s="256" t="s">
        <v>196</v>
      </c>
      <c r="F40" s="337">
        <v>1448</v>
      </c>
      <c r="G40" s="340">
        <v>3.5025017869907074</v>
      </c>
      <c r="H40" s="332">
        <v>1403</v>
      </c>
      <c r="I40" s="342">
        <v>-3.1077348066298343</v>
      </c>
      <c r="J40" s="334">
        <f t="shared" si="0"/>
        <v>1026</v>
      </c>
      <c r="K40" s="344">
        <f t="shared" si="1"/>
        <v>-26.870990734141127</v>
      </c>
      <c r="L40" s="199">
        <v>66</v>
      </c>
      <c r="M40" s="188">
        <v>43</v>
      </c>
      <c r="N40" s="188">
        <v>125</v>
      </c>
      <c r="O40" s="188">
        <v>105</v>
      </c>
      <c r="P40" s="188">
        <v>53</v>
      </c>
      <c r="Q40" s="188">
        <v>121</v>
      </c>
      <c r="R40" s="188">
        <v>76</v>
      </c>
      <c r="S40" s="188">
        <v>75</v>
      </c>
      <c r="T40" s="188">
        <v>91</v>
      </c>
      <c r="U40" s="188">
        <v>87</v>
      </c>
      <c r="V40" s="188">
        <v>91</v>
      </c>
      <c r="W40" s="307">
        <v>93</v>
      </c>
    </row>
    <row r="41" spans="1:23" ht="15" customHeight="1">
      <c r="A41" s="1736"/>
      <c r="B41" s="260" t="s">
        <v>197</v>
      </c>
      <c r="C41" s="1742" t="s">
        <v>198</v>
      </c>
      <c r="D41" s="1743"/>
      <c r="E41" s="261" t="s">
        <v>199</v>
      </c>
      <c r="F41" s="382">
        <v>2857</v>
      </c>
      <c r="G41" s="383">
        <v>4.0043684018929744</v>
      </c>
      <c r="H41" s="341">
        <v>2673</v>
      </c>
      <c r="I41" s="384">
        <v>-6.4403220161008052</v>
      </c>
      <c r="J41" s="343">
        <f t="shared" si="0"/>
        <v>2348</v>
      </c>
      <c r="K41" s="385">
        <f t="shared" si="1"/>
        <v>-12.158623269734381</v>
      </c>
      <c r="L41" s="266">
        <v>72</v>
      </c>
      <c r="M41" s="204">
        <v>259</v>
      </c>
      <c r="N41" s="204">
        <v>237</v>
      </c>
      <c r="O41" s="204">
        <v>75</v>
      </c>
      <c r="P41" s="204">
        <v>278</v>
      </c>
      <c r="Q41" s="204">
        <v>200</v>
      </c>
      <c r="R41" s="204">
        <v>99</v>
      </c>
      <c r="S41" s="204">
        <v>284</v>
      </c>
      <c r="T41" s="204">
        <v>195</v>
      </c>
      <c r="U41" s="204">
        <v>165</v>
      </c>
      <c r="V41" s="204">
        <v>308</v>
      </c>
      <c r="W41" s="309">
        <v>176</v>
      </c>
    </row>
    <row r="42" spans="1:23" ht="15" customHeight="1">
      <c r="A42" s="1736"/>
      <c r="B42" s="255" t="s">
        <v>200</v>
      </c>
      <c r="C42" s="1733" t="s">
        <v>201</v>
      </c>
      <c r="D42" s="1734"/>
      <c r="E42" s="256" t="s">
        <v>202</v>
      </c>
      <c r="F42" s="337">
        <v>8940</v>
      </c>
      <c r="G42" s="340">
        <v>4.5002922267679724</v>
      </c>
      <c r="H42" s="332">
        <v>8967</v>
      </c>
      <c r="I42" s="342">
        <v>0.30201342281879195</v>
      </c>
      <c r="J42" s="334">
        <f t="shared" si="0"/>
        <v>8894</v>
      </c>
      <c r="K42" s="344">
        <f t="shared" si="1"/>
        <v>-0.81409613025538086</v>
      </c>
      <c r="L42" s="199">
        <v>730</v>
      </c>
      <c r="M42" s="188">
        <v>686</v>
      </c>
      <c r="N42" s="188">
        <v>717</v>
      </c>
      <c r="O42" s="188">
        <v>722</v>
      </c>
      <c r="P42" s="188">
        <v>639</v>
      </c>
      <c r="Q42" s="188">
        <v>724</v>
      </c>
      <c r="R42" s="188">
        <v>823</v>
      </c>
      <c r="S42" s="188">
        <v>651</v>
      </c>
      <c r="T42" s="188">
        <v>748</v>
      </c>
      <c r="U42" s="188">
        <v>866</v>
      </c>
      <c r="V42" s="188">
        <v>753</v>
      </c>
      <c r="W42" s="307">
        <v>835</v>
      </c>
    </row>
    <row r="43" spans="1:23" ht="15" customHeight="1">
      <c r="A43" s="1736"/>
      <c r="B43" s="255" t="s">
        <v>203</v>
      </c>
      <c r="C43" s="1733" t="s">
        <v>256</v>
      </c>
      <c r="D43" s="1734"/>
      <c r="E43" s="256" t="s">
        <v>205</v>
      </c>
      <c r="F43" s="337">
        <v>906</v>
      </c>
      <c r="G43" s="340">
        <v>-3.8216560509554141</v>
      </c>
      <c r="H43" s="332">
        <v>566</v>
      </c>
      <c r="I43" s="342">
        <v>-37.527593818984542</v>
      </c>
      <c r="J43" s="334">
        <f t="shared" si="0"/>
        <v>563</v>
      </c>
      <c r="K43" s="344">
        <f t="shared" si="1"/>
        <v>-0.53003533568904593</v>
      </c>
      <c r="L43" s="199">
        <v>52</v>
      </c>
      <c r="M43" s="188">
        <v>85</v>
      </c>
      <c r="N43" s="188">
        <v>24</v>
      </c>
      <c r="O43" s="188">
        <v>36</v>
      </c>
      <c r="P43" s="188">
        <v>90</v>
      </c>
      <c r="Q43" s="188">
        <v>55</v>
      </c>
      <c r="R43" s="188">
        <v>18</v>
      </c>
      <c r="S43" s="188">
        <v>86</v>
      </c>
      <c r="T43" s="188">
        <v>26</v>
      </c>
      <c r="U43" s="188">
        <v>30</v>
      </c>
      <c r="V43" s="188">
        <v>48</v>
      </c>
      <c r="W43" s="307">
        <v>13</v>
      </c>
    </row>
    <row r="44" spans="1:23" ht="15" customHeight="1">
      <c r="A44" s="1736"/>
      <c r="B44" s="255" t="s">
        <v>206</v>
      </c>
      <c r="C44" s="1733" t="s">
        <v>207</v>
      </c>
      <c r="D44" s="1734"/>
      <c r="E44" s="256" t="s">
        <v>208</v>
      </c>
      <c r="F44" s="337">
        <v>3587</v>
      </c>
      <c r="G44" s="340">
        <v>-4.6771193196917356</v>
      </c>
      <c r="H44" s="332">
        <v>3471</v>
      </c>
      <c r="I44" s="342">
        <v>-3.2339001951491495</v>
      </c>
      <c r="J44" s="334">
        <f t="shared" si="0"/>
        <v>2932</v>
      </c>
      <c r="K44" s="344">
        <f t="shared" si="1"/>
        <v>-15.528666090463844</v>
      </c>
      <c r="L44" s="199">
        <v>261</v>
      </c>
      <c r="M44" s="188">
        <v>160</v>
      </c>
      <c r="N44" s="188">
        <v>259</v>
      </c>
      <c r="O44" s="188">
        <v>295</v>
      </c>
      <c r="P44" s="188">
        <v>156</v>
      </c>
      <c r="Q44" s="188">
        <v>292</v>
      </c>
      <c r="R44" s="188">
        <v>253</v>
      </c>
      <c r="S44" s="188">
        <v>217</v>
      </c>
      <c r="T44" s="188">
        <v>227</v>
      </c>
      <c r="U44" s="188">
        <v>238</v>
      </c>
      <c r="V44" s="188">
        <v>253</v>
      </c>
      <c r="W44" s="307">
        <v>321</v>
      </c>
    </row>
    <row r="45" spans="1:23" ht="15" customHeight="1">
      <c r="A45" s="1737"/>
      <c r="B45" s="269" t="s">
        <v>209</v>
      </c>
      <c r="C45" s="270"/>
      <c r="D45" s="271"/>
      <c r="E45" s="272" t="s">
        <v>210</v>
      </c>
      <c r="F45" s="386">
        <v>987</v>
      </c>
      <c r="G45" s="387">
        <v>14.236111111111111</v>
      </c>
      <c r="H45" s="388">
        <v>1872</v>
      </c>
      <c r="I45" s="389">
        <v>89.665653495440736</v>
      </c>
      <c r="J45" s="334">
        <f t="shared" si="0"/>
        <v>1293</v>
      </c>
      <c r="K45" s="390">
        <f t="shared" si="1"/>
        <v>-30.929487179487182</v>
      </c>
      <c r="L45" s="199">
        <v>87</v>
      </c>
      <c r="M45" s="188">
        <v>71</v>
      </c>
      <c r="N45" s="188">
        <v>135</v>
      </c>
      <c r="O45" s="188">
        <v>64</v>
      </c>
      <c r="P45" s="188">
        <v>50</v>
      </c>
      <c r="Q45" s="188">
        <v>37</v>
      </c>
      <c r="R45" s="188">
        <v>104</v>
      </c>
      <c r="S45" s="188">
        <v>135</v>
      </c>
      <c r="T45" s="188">
        <v>69</v>
      </c>
      <c r="U45" s="188">
        <v>143</v>
      </c>
      <c r="V45" s="188">
        <v>272</v>
      </c>
      <c r="W45" s="307">
        <v>126</v>
      </c>
    </row>
    <row r="46" spans="1:23" ht="15" customHeight="1">
      <c r="A46" s="1744" t="s">
        <v>211</v>
      </c>
      <c r="B46" s="1745"/>
      <c r="C46" s="1745"/>
      <c r="D46" s="1773"/>
      <c r="E46" s="1774"/>
      <c r="F46" s="391">
        <v>36347</v>
      </c>
      <c r="G46" s="392">
        <v>-1.4184974233794412</v>
      </c>
      <c r="H46" s="393">
        <v>36385</v>
      </c>
      <c r="I46" s="394">
        <v>0.10454783063251437</v>
      </c>
      <c r="J46" s="395">
        <f>SUM(J5:J8,J32:J45)</f>
        <v>30407</v>
      </c>
      <c r="K46" s="396">
        <f t="shared" si="1"/>
        <v>-16.429847464614539</v>
      </c>
      <c r="L46" s="405">
        <f t="shared" ref="L46:W46" si="2">SUM(L5:L8,L32:L45)</f>
        <v>2331</v>
      </c>
      <c r="M46" s="395">
        <f t="shared" si="2"/>
        <v>2224</v>
      </c>
      <c r="N46" s="395">
        <f t="shared" si="2"/>
        <v>2519</v>
      </c>
      <c r="O46" s="395">
        <f t="shared" si="2"/>
        <v>2383</v>
      </c>
      <c r="P46" s="395">
        <f t="shared" si="2"/>
        <v>2390</v>
      </c>
      <c r="Q46" s="395">
        <f t="shared" si="2"/>
        <v>2645</v>
      </c>
      <c r="R46" s="395">
        <f t="shared" si="2"/>
        <v>2839</v>
      </c>
      <c r="S46" s="395">
        <f t="shared" si="2"/>
        <v>2645</v>
      </c>
      <c r="T46" s="395">
        <f t="shared" si="2"/>
        <v>2325</v>
      </c>
      <c r="U46" s="395">
        <f t="shared" si="2"/>
        <v>2512</v>
      </c>
      <c r="V46" s="395">
        <f t="shared" si="2"/>
        <v>2799</v>
      </c>
      <c r="W46" s="406">
        <f t="shared" si="2"/>
        <v>2795</v>
      </c>
    </row>
    <row r="47" spans="1:23" ht="15" customHeight="1">
      <c r="A47" s="1735" t="s">
        <v>212</v>
      </c>
      <c r="B47" s="1750" t="s">
        <v>257</v>
      </c>
      <c r="C47" s="1775"/>
      <c r="D47" s="1775"/>
      <c r="E47" s="1776"/>
      <c r="F47" s="330">
        <v>23867</v>
      </c>
      <c r="G47" s="331">
        <v>-0.95036520584329354</v>
      </c>
      <c r="H47" s="397">
        <v>23591</v>
      </c>
      <c r="I47" s="333">
        <v>-1.1564084300498596</v>
      </c>
      <c r="J47" s="398">
        <f t="shared" ref="J47:J52" si="3">SUM(L47:W47)</f>
        <v>20553</v>
      </c>
      <c r="K47" s="335">
        <f t="shared" si="1"/>
        <v>-12.87779237844941</v>
      </c>
      <c r="L47" s="199">
        <v>1549</v>
      </c>
      <c r="M47" s="188">
        <v>1457</v>
      </c>
      <c r="N47" s="188">
        <v>1674</v>
      </c>
      <c r="O47" s="188">
        <v>1706</v>
      </c>
      <c r="P47" s="188">
        <v>1708</v>
      </c>
      <c r="Q47" s="188">
        <v>1844</v>
      </c>
      <c r="R47" s="188">
        <v>1863</v>
      </c>
      <c r="S47" s="188">
        <v>1805</v>
      </c>
      <c r="T47" s="188">
        <v>1529</v>
      </c>
      <c r="U47" s="188">
        <v>1641</v>
      </c>
      <c r="V47" s="188">
        <v>1837</v>
      </c>
      <c r="W47" s="307">
        <v>1940</v>
      </c>
    </row>
    <row r="48" spans="1:23" ht="15" customHeight="1">
      <c r="A48" s="1748"/>
      <c r="B48" s="1753" t="s">
        <v>258</v>
      </c>
      <c r="C48" s="1754"/>
      <c r="D48" s="1754"/>
      <c r="E48" s="1755"/>
      <c r="F48" s="334">
        <v>7789</v>
      </c>
      <c r="G48" s="340">
        <v>-2.503442233070472</v>
      </c>
      <c r="H48" s="332">
        <v>8164</v>
      </c>
      <c r="I48" s="342">
        <v>4.814481961740916</v>
      </c>
      <c r="J48" s="334">
        <f t="shared" si="3"/>
        <v>6564</v>
      </c>
      <c r="K48" s="344">
        <f t="shared" si="1"/>
        <v>-19.598236158745713</v>
      </c>
      <c r="L48" s="199">
        <v>558</v>
      </c>
      <c r="M48" s="188">
        <v>379</v>
      </c>
      <c r="N48" s="188">
        <v>524</v>
      </c>
      <c r="O48" s="188">
        <v>479</v>
      </c>
      <c r="P48" s="188">
        <v>448</v>
      </c>
      <c r="Q48" s="188">
        <v>545</v>
      </c>
      <c r="R48" s="188">
        <v>755</v>
      </c>
      <c r="S48" s="188">
        <v>543</v>
      </c>
      <c r="T48" s="188">
        <v>573</v>
      </c>
      <c r="U48" s="188">
        <v>602</v>
      </c>
      <c r="V48" s="188">
        <v>585</v>
      </c>
      <c r="W48" s="307">
        <v>573</v>
      </c>
    </row>
    <row r="49" spans="1:23" ht="15" customHeight="1">
      <c r="A49" s="1748"/>
      <c r="B49" s="1756" t="s">
        <v>259</v>
      </c>
      <c r="C49" s="1757"/>
      <c r="D49" s="1757"/>
      <c r="E49" s="1758"/>
      <c r="F49" s="343">
        <v>3295</v>
      </c>
      <c r="G49" s="383">
        <v>-6.604308390022676</v>
      </c>
      <c r="H49" s="341">
        <v>3617</v>
      </c>
      <c r="I49" s="384">
        <v>9.7723823975720787</v>
      </c>
      <c r="J49" s="343">
        <f t="shared" si="3"/>
        <v>2413</v>
      </c>
      <c r="K49" s="385">
        <f t="shared" si="1"/>
        <v>-33.287254630909594</v>
      </c>
      <c r="L49" s="266">
        <v>158</v>
      </c>
      <c r="M49" s="204">
        <v>338</v>
      </c>
      <c r="N49" s="204">
        <v>248</v>
      </c>
      <c r="O49" s="204">
        <v>147</v>
      </c>
      <c r="P49" s="204">
        <v>166</v>
      </c>
      <c r="Q49" s="204">
        <v>195</v>
      </c>
      <c r="R49" s="204">
        <v>173</v>
      </c>
      <c r="S49" s="204">
        <v>179</v>
      </c>
      <c r="T49" s="204">
        <v>164</v>
      </c>
      <c r="U49" s="204">
        <v>178</v>
      </c>
      <c r="V49" s="204">
        <v>247</v>
      </c>
      <c r="W49" s="309">
        <v>220</v>
      </c>
    </row>
    <row r="50" spans="1:23" ht="15" customHeight="1">
      <c r="A50" s="1748"/>
      <c r="B50" s="1753" t="s">
        <v>260</v>
      </c>
      <c r="C50" s="1754"/>
      <c r="D50" s="1754"/>
      <c r="E50" s="1755"/>
      <c r="F50" s="334">
        <v>682</v>
      </c>
      <c r="G50" s="340">
        <v>-10.84967320261438</v>
      </c>
      <c r="H50" s="332">
        <v>479</v>
      </c>
      <c r="I50" s="342">
        <v>-29.765395894428153</v>
      </c>
      <c r="J50" s="334">
        <f t="shared" si="3"/>
        <v>419</v>
      </c>
      <c r="K50" s="344">
        <f t="shared" si="1"/>
        <v>-12.526096033402922</v>
      </c>
      <c r="L50" s="199">
        <v>24</v>
      </c>
      <c r="M50" s="188">
        <v>14</v>
      </c>
      <c r="N50" s="188">
        <v>36</v>
      </c>
      <c r="O50" s="188">
        <v>24</v>
      </c>
      <c r="P50" s="188">
        <v>31</v>
      </c>
      <c r="Q50" s="188">
        <v>35</v>
      </c>
      <c r="R50" s="188">
        <v>21</v>
      </c>
      <c r="S50" s="188">
        <v>60</v>
      </c>
      <c r="T50" s="188">
        <v>28</v>
      </c>
      <c r="U50" s="188">
        <v>33</v>
      </c>
      <c r="V50" s="188">
        <v>74</v>
      </c>
      <c r="W50" s="307">
        <v>39</v>
      </c>
    </row>
    <row r="51" spans="1:23" ht="15" customHeight="1">
      <c r="A51" s="1748"/>
      <c r="B51" s="1753" t="s">
        <v>261</v>
      </c>
      <c r="C51" s="1754"/>
      <c r="D51" s="1754"/>
      <c r="E51" s="1755"/>
      <c r="F51" s="334">
        <v>552</v>
      </c>
      <c r="G51" s="340">
        <v>46.031746031746032</v>
      </c>
      <c r="H51" s="332">
        <v>216</v>
      </c>
      <c r="I51" s="342">
        <v>-60.869565217391312</v>
      </c>
      <c r="J51" s="334">
        <f t="shared" si="3"/>
        <v>207</v>
      </c>
      <c r="K51" s="344">
        <f t="shared" si="1"/>
        <v>-4.1666666666666661</v>
      </c>
      <c r="L51" s="199">
        <v>8</v>
      </c>
      <c r="M51" s="188">
        <v>29</v>
      </c>
      <c r="N51" s="188">
        <v>26</v>
      </c>
      <c r="O51" s="188">
        <v>3</v>
      </c>
      <c r="P51" s="188">
        <v>26</v>
      </c>
      <c r="Q51" s="188">
        <v>15</v>
      </c>
      <c r="R51" s="188">
        <v>9</v>
      </c>
      <c r="S51" s="188">
        <v>10</v>
      </c>
      <c r="T51" s="188">
        <v>18</v>
      </c>
      <c r="U51" s="188">
        <v>22</v>
      </c>
      <c r="V51" s="188">
        <v>22</v>
      </c>
      <c r="W51" s="307">
        <v>19</v>
      </c>
    </row>
    <row r="52" spans="1:23" ht="15" customHeight="1" thickBot="1">
      <c r="A52" s="1749"/>
      <c r="B52" s="1762" t="s">
        <v>262</v>
      </c>
      <c r="C52" s="1763"/>
      <c r="D52" s="1763"/>
      <c r="E52" s="1764"/>
      <c r="F52" s="399">
        <v>162</v>
      </c>
      <c r="G52" s="400">
        <v>42.105263157894733</v>
      </c>
      <c r="H52" s="401">
        <v>318</v>
      </c>
      <c r="I52" s="402">
        <v>96.296296296296291</v>
      </c>
      <c r="J52" s="403">
        <f t="shared" si="3"/>
        <v>251</v>
      </c>
      <c r="K52" s="404">
        <f t="shared" si="1"/>
        <v>-21.069182389937108</v>
      </c>
      <c r="L52" s="292">
        <v>34</v>
      </c>
      <c r="M52" s="287">
        <v>7</v>
      </c>
      <c r="N52" s="287">
        <v>11</v>
      </c>
      <c r="O52" s="287">
        <v>24</v>
      </c>
      <c r="P52" s="287">
        <v>11</v>
      </c>
      <c r="Q52" s="287">
        <v>11</v>
      </c>
      <c r="R52" s="287">
        <v>18</v>
      </c>
      <c r="S52" s="287">
        <v>48</v>
      </c>
      <c r="T52" s="287">
        <v>13</v>
      </c>
      <c r="U52" s="287">
        <v>36</v>
      </c>
      <c r="V52" s="287">
        <v>34</v>
      </c>
      <c r="W52" s="328">
        <v>4</v>
      </c>
    </row>
    <row r="54" spans="1:23">
      <c r="F54" s="229"/>
      <c r="L54" s="229"/>
      <c r="M54" s="229"/>
      <c r="N54" s="229"/>
      <c r="O54" s="229"/>
      <c r="P54" s="229"/>
      <c r="Q54" s="229"/>
      <c r="R54" s="229"/>
      <c r="S54" s="229"/>
      <c r="T54" s="229"/>
      <c r="U54" s="229"/>
      <c r="W54" s="229"/>
    </row>
  </sheetData>
  <mergeCells count="31">
    <mergeCell ref="C43:D43"/>
    <mergeCell ref="C44:D44"/>
    <mergeCell ref="A46:E46"/>
    <mergeCell ref="A47:A52"/>
    <mergeCell ref="B47:E47"/>
    <mergeCell ref="B48:E48"/>
    <mergeCell ref="B49:E49"/>
    <mergeCell ref="B50:E50"/>
    <mergeCell ref="B51:E51"/>
    <mergeCell ref="B52:E52"/>
    <mergeCell ref="C42:D42"/>
    <mergeCell ref="A5:A45"/>
    <mergeCell ref="B5:C5"/>
    <mergeCell ref="C6:D6"/>
    <mergeCell ref="C7:D7"/>
    <mergeCell ref="C8:D8"/>
    <mergeCell ref="C32:D32"/>
    <mergeCell ref="C33:D33"/>
    <mergeCell ref="C34:D34"/>
    <mergeCell ref="C35:D35"/>
    <mergeCell ref="C36:D36"/>
    <mergeCell ref="C37:D37"/>
    <mergeCell ref="C38:D38"/>
    <mergeCell ref="C39:D39"/>
    <mergeCell ref="C40:D40"/>
    <mergeCell ref="C41:D41"/>
    <mergeCell ref="A1:W1"/>
    <mergeCell ref="J3:K3"/>
    <mergeCell ref="A3:E4"/>
    <mergeCell ref="F3:G3"/>
    <mergeCell ref="H3:I3"/>
  </mergeCells>
  <phoneticPr fontId="3"/>
  <printOptions horizontalCentered="1"/>
  <pageMargins left="0" right="0" top="0.55118110236220474" bottom="0.39370078740157483" header="0.51181102362204722" footer="0.31496062992125984"/>
  <pageSetup paperSize="9" scale="66"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view="pageBreakPreview" zoomScaleNormal="85" zoomScaleSheetLayoutView="100" workbookViewId="0">
      <selection sqref="A1:N1"/>
    </sheetView>
  </sheetViews>
  <sheetFormatPr defaultRowHeight="17.25" customHeight="1"/>
  <cols>
    <col min="1" max="1" width="3.125" style="163" customWidth="1"/>
    <col min="2" max="2" width="2.125" style="163" customWidth="1"/>
    <col min="3" max="3" width="2.75" style="163" customWidth="1"/>
    <col min="4" max="4" width="23.5" style="163" customWidth="1"/>
    <col min="5" max="5" width="6.75" style="163" customWidth="1"/>
    <col min="6" max="7" width="6.625" style="163" customWidth="1"/>
    <col min="8" max="8" width="6" style="163" customWidth="1"/>
    <col min="9" max="9" width="5.125" style="163" customWidth="1"/>
    <col min="10" max="14" width="6" style="163" customWidth="1"/>
    <col min="15" max="255" width="9" style="163"/>
    <col min="256" max="256" width="3.125" style="163" customWidth="1"/>
    <col min="257" max="257" width="2.125" style="163" customWidth="1"/>
    <col min="258" max="258" width="2.75" style="163" customWidth="1"/>
    <col min="259" max="259" width="23.5" style="163" customWidth="1"/>
    <col min="260" max="260" width="6.75" style="163" customWidth="1"/>
    <col min="261" max="262" width="6.625" style="163" customWidth="1"/>
    <col min="263" max="263" width="6" style="163" customWidth="1"/>
    <col min="264" max="264" width="5.125" style="163" customWidth="1"/>
    <col min="265" max="269" width="6" style="163" customWidth="1"/>
    <col min="270" max="511" width="9" style="163"/>
    <col min="512" max="512" width="3.125" style="163" customWidth="1"/>
    <col min="513" max="513" width="2.125" style="163" customWidth="1"/>
    <col min="514" max="514" width="2.75" style="163" customWidth="1"/>
    <col min="515" max="515" width="23.5" style="163" customWidth="1"/>
    <col min="516" max="516" width="6.75" style="163" customWidth="1"/>
    <col min="517" max="518" width="6.625" style="163" customWidth="1"/>
    <col min="519" max="519" width="6" style="163" customWidth="1"/>
    <col min="520" max="520" width="5.125" style="163" customWidth="1"/>
    <col min="521" max="525" width="6" style="163" customWidth="1"/>
    <col min="526" max="767" width="9" style="163"/>
    <col min="768" max="768" width="3.125" style="163" customWidth="1"/>
    <col min="769" max="769" width="2.125" style="163" customWidth="1"/>
    <col min="770" max="770" width="2.75" style="163" customWidth="1"/>
    <col min="771" max="771" width="23.5" style="163" customWidth="1"/>
    <col min="772" max="772" width="6.75" style="163" customWidth="1"/>
    <col min="773" max="774" width="6.625" style="163" customWidth="1"/>
    <col min="775" max="775" width="6" style="163" customWidth="1"/>
    <col min="776" max="776" width="5.125" style="163" customWidth="1"/>
    <col min="777" max="781" width="6" style="163" customWidth="1"/>
    <col min="782" max="1023" width="9" style="163"/>
    <col min="1024" max="1024" width="3.125" style="163" customWidth="1"/>
    <col min="1025" max="1025" width="2.125" style="163" customWidth="1"/>
    <col min="1026" max="1026" width="2.75" style="163" customWidth="1"/>
    <col min="1027" max="1027" width="23.5" style="163" customWidth="1"/>
    <col min="1028" max="1028" width="6.75" style="163" customWidth="1"/>
    <col min="1029" max="1030" width="6.625" style="163" customWidth="1"/>
    <col min="1031" max="1031" width="6" style="163" customWidth="1"/>
    <col min="1032" max="1032" width="5.125" style="163" customWidth="1"/>
    <col min="1033" max="1037" width="6" style="163" customWidth="1"/>
    <col min="1038" max="1279" width="9" style="163"/>
    <col min="1280" max="1280" width="3.125" style="163" customWidth="1"/>
    <col min="1281" max="1281" width="2.125" style="163" customWidth="1"/>
    <col min="1282" max="1282" width="2.75" style="163" customWidth="1"/>
    <col min="1283" max="1283" width="23.5" style="163" customWidth="1"/>
    <col min="1284" max="1284" width="6.75" style="163" customWidth="1"/>
    <col min="1285" max="1286" width="6.625" style="163" customWidth="1"/>
    <col min="1287" max="1287" width="6" style="163" customWidth="1"/>
    <col min="1288" max="1288" width="5.125" style="163" customWidth="1"/>
    <col min="1289" max="1293" width="6" style="163" customWidth="1"/>
    <col min="1294" max="1535" width="9" style="163"/>
    <col min="1536" max="1536" width="3.125" style="163" customWidth="1"/>
    <col min="1537" max="1537" width="2.125" style="163" customWidth="1"/>
    <col min="1538" max="1538" width="2.75" style="163" customWidth="1"/>
    <col min="1539" max="1539" width="23.5" style="163" customWidth="1"/>
    <col min="1540" max="1540" width="6.75" style="163" customWidth="1"/>
    <col min="1541" max="1542" width="6.625" style="163" customWidth="1"/>
    <col min="1543" max="1543" width="6" style="163" customWidth="1"/>
    <col min="1544" max="1544" width="5.125" style="163" customWidth="1"/>
    <col min="1545" max="1549" width="6" style="163" customWidth="1"/>
    <col min="1550" max="1791" width="9" style="163"/>
    <col min="1792" max="1792" width="3.125" style="163" customWidth="1"/>
    <col min="1793" max="1793" width="2.125" style="163" customWidth="1"/>
    <col min="1794" max="1794" width="2.75" style="163" customWidth="1"/>
    <col min="1795" max="1795" width="23.5" style="163" customWidth="1"/>
    <col min="1796" max="1796" width="6.75" style="163" customWidth="1"/>
    <col min="1797" max="1798" width="6.625" style="163" customWidth="1"/>
    <col min="1799" max="1799" width="6" style="163" customWidth="1"/>
    <col min="1800" max="1800" width="5.125" style="163" customWidth="1"/>
    <col min="1801" max="1805" width="6" style="163" customWidth="1"/>
    <col min="1806" max="2047" width="9" style="163"/>
    <col min="2048" max="2048" width="3.125" style="163" customWidth="1"/>
    <col min="2049" max="2049" width="2.125" style="163" customWidth="1"/>
    <col min="2050" max="2050" width="2.75" style="163" customWidth="1"/>
    <col min="2051" max="2051" width="23.5" style="163" customWidth="1"/>
    <col min="2052" max="2052" width="6.75" style="163" customWidth="1"/>
    <col min="2053" max="2054" width="6.625" style="163" customWidth="1"/>
    <col min="2055" max="2055" width="6" style="163" customWidth="1"/>
    <col min="2056" max="2056" width="5.125" style="163" customWidth="1"/>
    <col min="2057" max="2061" width="6" style="163" customWidth="1"/>
    <col min="2062" max="2303" width="9" style="163"/>
    <col min="2304" max="2304" width="3.125" style="163" customWidth="1"/>
    <col min="2305" max="2305" width="2.125" style="163" customWidth="1"/>
    <col min="2306" max="2306" width="2.75" style="163" customWidth="1"/>
    <col min="2307" max="2307" width="23.5" style="163" customWidth="1"/>
    <col min="2308" max="2308" width="6.75" style="163" customWidth="1"/>
    <col min="2309" max="2310" width="6.625" style="163" customWidth="1"/>
    <col min="2311" max="2311" width="6" style="163" customWidth="1"/>
    <col min="2312" max="2312" width="5.125" style="163" customWidth="1"/>
    <col min="2313" max="2317" width="6" style="163" customWidth="1"/>
    <col min="2318" max="2559" width="9" style="163"/>
    <col min="2560" max="2560" width="3.125" style="163" customWidth="1"/>
    <col min="2561" max="2561" width="2.125" style="163" customWidth="1"/>
    <col min="2562" max="2562" width="2.75" style="163" customWidth="1"/>
    <col min="2563" max="2563" width="23.5" style="163" customWidth="1"/>
    <col min="2564" max="2564" width="6.75" style="163" customWidth="1"/>
    <col min="2565" max="2566" width="6.625" style="163" customWidth="1"/>
    <col min="2567" max="2567" width="6" style="163" customWidth="1"/>
    <col min="2568" max="2568" width="5.125" style="163" customWidth="1"/>
    <col min="2569" max="2573" width="6" style="163" customWidth="1"/>
    <col min="2574" max="2815" width="9" style="163"/>
    <col min="2816" max="2816" width="3.125" style="163" customWidth="1"/>
    <col min="2817" max="2817" width="2.125" style="163" customWidth="1"/>
    <col min="2818" max="2818" width="2.75" style="163" customWidth="1"/>
    <col min="2819" max="2819" width="23.5" style="163" customWidth="1"/>
    <col min="2820" max="2820" width="6.75" style="163" customWidth="1"/>
    <col min="2821" max="2822" width="6.625" style="163" customWidth="1"/>
    <col min="2823" max="2823" width="6" style="163" customWidth="1"/>
    <col min="2824" max="2824" width="5.125" style="163" customWidth="1"/>
    <col min="2825" max="2829" width="6" style="163" customWidth="1"/>
    <col min="2830" max="3071" width="9" style="163"/>
    <col min="3072" max="3072" width="3.125" style="163" customWidth="1"/>
    <col min="3073" max="3073" width="2.125" style="163" customWidth="1"/>
    <col min="3074" max="3074" width="2.75" style="163" customWidth="1"/>
    <col min="3075" max="3075" width="23.5" style="163" customWidth="1"/>
    <col min="3076" max="3076" width="6.75" style="163" customWidth="1"/>
    <col min="3077" max="3078" width="6.625" style="163" customWidth="1"/>
    <col min="3079" max="3079" width="6" style="163" customWidth="1"/>
    <col min="3080" max="3080" width="5.125" style="163" customWidth="1"/>
    <col min="3081" max="3085" width="6" style="163" customWidth="1"/>
    <col min="3086" max="3327" width="9" style="163"/>
    <col min="3328" max="3328" width="3.125" style="163" customWidth="1"/>
    <col min="3329" max="3329" width="2.125" style="163" customWidth="1"/>
    <col min="3330" max="3330" width="2.75" style="163" customWidth="1"/>
    <col min="3331" max="3331" width="23.5" style="163" customWidth="1"/>
    <col min="3332" max="3332" width="6.75" style="163" customWidth="1"/>
    <col min="3333" max="3334" width="6.625" style="163" customWidth="1"/>
    <col min="3335" max="3335" width="6" style="163" customWidth="1"/>
    <col min="3336" max="3336" width="5.125" style="163" customWidth="1"/>
    <col min="3337" max="3341" width="6" style="163" customWidth="1"/>
    <col min="3342" max="3583" width="9" style="163"/>
    <col min="3584" max="3584" width="3.125" style="163" customWidth="1"/>
    <col min="3585" max="3585" width="2.125" style="163" customWidth="1"/>
    <col min="3586" max="3586" width="2.75" style="163" customWidth="1"/>
    <col min="3587" max="3587" width="23.5" style="163" customWidth="1"/>
    <col min="3588" max="3588" width="6.75" style="163" customWidth="1"/>
    <col min="3589" max="3590" width="6.625" style="163" customWidth="1"/>
    <col min="3591" max="3591" width="6" style="163" customWidth="1"/>
    <col min="3592" max="3592" width="5.125" style="163" customWidth="1"/>
    <col min="3593" max="3597" width="6" style="163" customWidth="1"/>
    <col min="3598" max="3839" width="9" style="163"/>
    <col min="3840" max="3840" width="3.125" style="163" customWidth="1"/>
    <col min="3841" max="3841" width="2.125" style="163" customWidth="1"/>
    <col min="3842" max="3842" width="2.75" style="163" customWidth="1"/>
    <col min="3843" max="3843" width="23.5" style="163" customWidth="1"/>
    <col min="3844" max="3844" width="6.75" style="163" customWidth="1"/>
    <col min="3845" max="3846" width="6.625" style="163" customWidth="1"/>
    <col min="3847" max="3847" width="6" style="163" customWidth="1"/>
    <col min="3848" max="3848" width="5.125" style="163" customWidth="1"/>
    <col min="3849" max="3853" width="6" style="163" customWidth="1"/>
    <col min="3854" max="4095" width="9" style="163"/>
    <col min="4096" max="4096" width="3.125" style="163" customWidth="1"/>
    <col min="4097" max="4097" width="2.125" style="163" customWidth="1"/>
    <col min="4098" max="4098" width="2.75" style="163" customWidth="1"/>
    <col min="4099" max="4099" width="23.5" style="163" customWidth="1"/>
    <col min="4100" max="4100" width="6.75" style="163" customWidth="1"/>
    <col min="4101" max="4102" width="6.625" style="163" customWidth="1"/>
    <col min="4103" max="4103" width="6" style="163" customWidth="1"/>
    <col min="4104" max="4104" width="5.125" style="163" customWidth="1"/>
    <col min="4105" max="4109" width="6" style="163" customWidth="1"/>
    <col min="4110" max="4351" width="9" style="163"/>
    <col min="4352" max="4352" width="3.125" style="163" customWidth="1"/>
    <col min="4353" max="4353" width="2.125" style="163" customWidth="1"/>
    <col min="4354" max="4354" width="2.75" style="163" customWidth="1"/>
    <col min="4355" max="4355" width="23.5" style="163" customWidth="1"/>
    <col min="4356" max="4356" width="6.75" style="163" customWidth="1"/>
    <col min="4357" max="4358" width="6.625" style="163" customWidth="1"/>
    <col min="4359" max="4359" width="6" style="163" customWidth="1"/>
    <col min="4360" max="4360" width="5.125" style="163" customWidth="1"/>
    <col min="4361" max="4365" width="6" style="163" customWidth="1"/>
    <col min="4366" max="4607" width="9" style="163"/>
    <col min="4608" max="4608" width="3.125" style="163" customWidth="1"/>
    <col min="4609" max="4609" width="2.125" style="163" customWidth="1"/>
    <col min="4610" max="4610" width="2.75" style="163" customWidth="1"/>
    <col min="4611" max="4611" width="23.5" style="163" customWidth="1"/>
    <col min="4612" max="4612" width="6.75" style="163" customWidth="1"/>
    <col min="4613" max="4614" width="6.625" style="163" customWidth="1"/>
    <col min="4615" max="4615" width="6" style="163" customWidth="1"/>
    <col min="4616" max="4616" width="5.125" style="163" customWidth="1"/>
    <col min="4617" max="4621" width="6" style="163" customWidth="1"/>
    <col min="4622" max="4863" width="9" style="163"/>
    <col min="4864" max="4864" width="3.125" style="163" customWidth="1"/>
    <col min="4865" max="4865" width="2.125" style="163" customWidth="1"/>
    <col min="4866" max="4866" width="2.75" style="163" customWidth="1"/>
    <col min="4867" max="4867" width="23.5" style="163" customWidth="1"/>
    <col min="4868" max="4868" width="6.75" style="163" customWidth="1"/>
    <col min="4869" max="4870" width="6.625" style="163" customWidth="1"/>
    <col min="4871" max="4871" width="6" style="163" customWidth="1"/>
    <col min="4872" max="4872" width="5.125" style="163" customWidth="1"/>
    <col min="4873" max="4877" width="6" style="163" customWidth="1"/>
    <col min="4878" max="5119" width="9" style="163"/>
    <col min="5120" max="5120" width="3.125" style="163" customWidth="1"/>
    <col min="5121" max="5121" width="2.125" style="163" customWidth="1"/>
    <col min="5122" max="5122" width="2.75" style="163" customWidth="1"/>
    <col min="5123" max="5123" width="23.5" style="163" customWidth="1"/>
    <col min="5124" max="5124" width="6.75" style="163" customWidth="1"/>
    <col min="5125" max="5126" width="6.625" style="163" customWidth="1"/>
    <col min="5127" max="5127" width="6" style="163" customWidth="1"/>
    <col min="5128" max="5128" width="5.125" style="163" customWidth="1"/>
    <col min="5129" max="5133" width="6" style="163" customWidth="1"/>
    <col min="5134" max="5375" width="9" style="163"/>
    <col min="5376" max="5376" width="3.125" style="163" customWidth="1"/>
    <col min="5377" max="5377" width="2.125" style="163" customWidth="1"/>
    <col min="5378" max="5378" width="2.75" style="163" customWidth="1"/>
    <col min="5379" max="5379" width="23.5" style="163" customWidth="1"/>
    <col min="5380" max="5380" width="6.75" style="163" customWidth="1"/>
    <col min="5381" max="5382" width="6.625" style="163" customWidth="1"/>
    <col min="5383" max="5383" width="6" style="163" customWidth="1"/>
    <col min="5384" max="5384" width="5.125" style="163" customWidth="1"/>
    <col min="5385" max="5389" width="6" style="163" customWidth="1"/>
    <col min="5390" max="5631" width="9" style="163"/>
    <col min="5632" max="5632" width="3.125" style="163" customWidth="1"/>
    <col min="5633" max="5633" width="2.125" style="163" customWidth="1"/>
    <col min="5634" max="5634" width="2.75" style="163" customWidth="1"/>
    <col min="5635" max="5635" width="23.5" style="163" customWidth="1"/>
    <col min="5636" max="5636" width="6.75" style="163" customWidth="1"/>
    <col min="5637" max="5638" width="6.625" style="163" customWidth="1"/>
    <col min="5639" max="5639" width="6" style="163" customWidth="1"/>
    <col min="5640" max="5640" width="5.125" style="163" customWidth="1"/>
    <col min="5641" max="5645" width="6" style="163" customWidth="1"/>
    <col min="5646" max="5887" width="9" style="163"/>
    <col min="5888" max="5888" width="3.125" style="163" customWidth="1"/>
    <col min="5889" max="5889" width="2.125" style="163" customWidth="1"/>
    <col min="5890" max="5890" width="2.75" style="163" customWidth="1"/>
    <col min="5891" max="5891" width="23.5" style="163" customWidth="1"/>
    <col min="5892" max="5892" width="6.75" style="163" customWidth="1"/>
    <col min="5893" max="5894" width="6.625" style="163" customWidth="1"/>
    <col min="5895" max="5895" width="6" style="163" customWidth="1"/>
    <col min="5896" max="5896" width="5.125" style="163" customWidth="1"/>
    <col min="5897" max="5901" width="6" style="163" customWidth="1"/>
    <col min="5902" max="6143" width="9" style="163"/>
    <col min="6144" max="6144" width="3.125" style="163" customWidth="1"/>
    <col min="6145" max="6145" width="2.125" style="163" customWidth="1"/>
    <col min="6146" max="6146" width="2.75" style="163" customWidth="1"/>
    <col min="6147" max="6147" width="23.5" style="163" customWidth="1"/>
    <col min="6148" max="6148" width="6.75" style="163" customWidth="1"/>
    <col min="6149" max="6150" width="6.625" style="163" customWidth="1"/>
    <col min="6151" max="6151" width="6" style="163" customWidth="1"/>
    <col min="6152" max="6152" width="5.125" style="163" customWidth="1"/>
    <col min="6153" max="6157" width="6" style="163" customWidth="1"/>
    <col min="6158" max="6399" width="9" style="163"/>
    <col min="6400" max="6400" width="3.125" style="163" customWidth="1"/>
    <col min="6401" max="6401" width="2.125" style="163" customWidth="1"/>
    <col min="6402" max="6402" width="2.75" style="163" customWidth="1"/>
    <col min="6403" max="6403" width="23.5" style="163" customWidth="1"/>
    <col min="6404" max="6404" width="6.75" style="163" customWidth="1"/>
    <col min="6405" max="6406" width="6.625" style="163" customWidth="1"/>
    <col min="6407" max="6407" width="6" style="163" customWidth="1"/>
    <col min="6408" max="6408" width="5.125" style="163" customWidth="1"/>
    <col min="6409" max="6413" width="6" style="163" customWidth="1"/>
    <col min="6414" max="6655" width="9" style="163"/>
    <col min="6656" max="6656" width="3.125" style="163" customWidth="1"/>
    <col min="6657" max="6657" width="2.125" style="163" customWidth="1"/>
    <col min="6658" max="6658" width="2.75" style="163" customWidth="1"/>
    <col min="6659" max="6659" width="23.5" style="163" customWidth="1"/>
    <col min="6660" max="6660" width="6.75" style="163" customWidth="1"/>
    <col min="6661" max="6662" width="6.625" style="163" customWidth="1"/>
    <col min="6663" max="6663" width="6" style="163" customWidth="1"/>
    <col min="6664" max="6664" width="5.125" style="163" customWidth="1"/>
    <col min="6665" max="6669" width="6" style="163" customWidth="1"/>
    <col min="6670" max="6911" width="9" style="163"/>
    <col min="6912" max="6912" width="3.125" style="163" customWidth="1"/>
    <col min="6913" max="6913" width="2.125" style="163" customWidth="1"/>
    <col min="6914" max="6914" width="2.75" style="163" customWidth="1"/>
    <col min="6915" max="6915" width="23.5" style="163" customWidth="1"/>
    <col min="6916" max="6916" width="6.75" style="163" customWidth="1"/>
    <col min="6917" max="6918" width="6.625" style="163" customWidth="1"/>
    <col min="6919" max="6919" width="6" style="163" customWidth="1"/>
    <col min="6920" max="6920" width="5.125" style="163" customWidth="1"/>
    <col min="6921" max="6925" width="6" style="163" customWidth="1"/>
    <col min="6926" max="7167" width="9" style="163"/>
    <col min="7168" max="7168" width="3.125" style="163" customWidth="1"/>
    <col min="7169" max="7169" width="2.125" style="163" customWidth="1"/>
    <col min="7170" max="7170" width="2.75" style="163" customWidth="1"/>
    <col min="7171" max="7171" width="23.5" style="163" customWidth="1"/>
    <col min="7172" max="7172" width="6.75" style="163" customWidth="1"/>
    <col min="7173" max="7174" width="6.625" style="163" customWidth="1"/>
    <col min="7175" max="7175" width="6" style="163" customWidth="1"/>
    <col min="7176" max="7176" width="5.125" style="163" customWidth="1"/>
    <col min="7177" max="7181" width="6" style="163" customWidth="1"/>
    <col min="7182" max="7423" width="9" style="163"/>
    <col min="7424" max="7424" width="3.125" style="163" customWidth="1"/>
    <col min="7425" max="7425" width="2.125" style="163" customWidth="1"/>
    <col min="7426" max="7426" width="2.75" style="163" customWidth="1"/>
    <col min="7427" max="7427" width="23.5" style="163" customWidth="1"/>
    <col min="7428" max="7428" width="6.75" style="163" customWidth="1"/>
    <col min="7429" max="7430" width="6.625" style="163" customWidth="1"/>
    <col min="7431" max="7431" width="6" style="163" customWidth="1"/>
    <col min="7432" max="7432" width="5.125" style="163" customWidth="1"/>
    <col min="7433" max="7437" width="6" style="163" customWidth="1"/>
    <col min="7438" max="7679" width="9" style="163"/>
    <col min="7680" max="7680" width="3.125" style="163" customWidth="1"/>
    <col min="7681" max="7681" width="2.125" style="163" customWidth="1"/>
    <col min="7682" max="7682" width="2.75" style="163" customWidth="1"/>
    <col min="7683" max="7683" width="23.5" style="163" customWidth="1"/>
    <col min="7684" max="7684" width="6.75" style="163" customWidth="1"/>
    <col min="7685" max="7686" width="6.625" style="163" customWidth="1"/>
    <col min="7687" max="7687" width="6" style="163" customWidth="1"/>
    <col min="7688" max="7688" width="5.125" style="163" customWidth="1"/>
    <col min="7689" max="7693" width="6" style="163" customWidth="1"/>
    <col min="7694" max="7935" width="9" style="163"/>
    <col min="7936" max="7936" width="3.125" style="163" customWidth="1"/>
    <col min="7937" max="7937" width="2.125" style="163" customWidth="1"/>
    <col min="7938" max="7938" width="2.75" style="163" customWidth="1"/>
    <col min="7939" max="7939" width="23.5" style="163" customWidth="1"/>
    <col min="7940" max="7940" width="6.75" style="163" customWidth="1"/>
    <col min="7941" max="7942" width="6.625" style="163" customWidth="1"/>
    <col min="7943" max="7943" width="6" style="163" customWidth="1"/>
    <col min="7944" max="7944" width="5.125" style="163" customWidth="1"/>
    <col min="7945" max="7949" width="6" style="163" customWidth="1"/>
    <col min="7950" max="8191" width="9" style="163"/>
    <col min="8192" max="8192" width="3.125" style="163" customWidth="1"/>
    <col min="8193" max="8193" width="2.125" style="163" customWidth="1"/>
    <col min="8194" max="8194" width="2.75" style="163" customWidth="1"/>
    <col min="8195" max="8195" width="23.5" style="163" customWidth="1"/>
    <col min="8196" max="8196" width="6.75" style="163" customWidth="1"/>
    <col min="8197" max="8198" width="6.625" style="163" customWidth="1"/>
    <col min="8199" max="8199" width="6" style="163" customWidth="1"/>
    <col min="8200" max="8200" width="5.125" style="163" customWidth="1"/>
    <col min="8201" max="8205" width="6" style="163" customWidth="1"/>
    <col min="8206" max="8447" width="9" style="163"/>
    <col min="8448" max="8448" width="3.125" style="163" customWidth="1"/>
    <col min="8449" max="8449" width="2.125" style="163" customWidth="1"/>
    <col min="8450" max="8450" width="2.75" style="163" customWidth="1"/>
    <col min="8451" max="8451" width="23.5" style="163" customWidth="1"/>
    <col min="8452" max="8452" width="6.75" style="163" customWidth="1"/>
    <col min="8453" max="8454" width="6.625" style="163" customWidth="1"/>
    <col min="8455" max="8455" width="6" style="163" customWidth="1"/>
    <col min="8456" max="8456" width="5.125" style="163" customWidth="1"/>
    <col min="8457" max="8461" width="6" style="163" customWidth="1"/>
    <col min="8462" max="8703" width="9" style="163"/>
    <col min="8704" max="8704" width="3.125" style="163" customWidth="1"/>
    <col min="8705" max="8705" width="2.125" style="163" customWidth="1"/>
    <col min="8706" max="8706" width="2.75" style="163" customWidth="1"/>
    <col min="8707" max="8707" width="23.5" style="163" customWidth="1"/>
    <col min="8708" max="8708" width="6.75" style="163" customWidth="1"/>
    <col min="8709" max="8710" width="6.625" style="163" customWidth="1"/>
    <col min="8711" max="8711" width="6" style="163" customWidth="1"/>
    <col min="8712" max="8712" width="5.125" style="163" customWidth="1"/>
    <col min="8713" max="8717" width="6" style="163" customWidth="1"/>
    <col min="8718" max="8959" width="9" style="163"/>
    <col min="8960" max="8960" width="3.125" style="163" customWidth="1"/>
    <col min="8961" max="8961" width="2.125" style="163" customWidth="1"/>
    <col min="8962" max="8962" width="2.75" style="163" customWidth="1"/>
    <col min="8963" max="8963" width="23.5" style="163" customWidth="1"/>
    <col min="8964" max="8964" width="6.75" style="163" customWidth="1"/>
    <col min="8965" max="8966" width="6.625" style="163" customWidth="1"/>
    <col min="8967" max="8967" width="6" style="163" customWidth="1"/>
    <col min="8968" max="8968" width="5.125" style="163" customWidth="1"/>
    <col min="8969" max="8973" width="6" style="163" customWidth="1"/>
    <col min="8974" max="9215" width="9" style="163"/>
    <col min="9216" max="9216" width="3.125" style="163" customWidth="1"/>
    <col min="9217" max="9217" width="2.125" style="163" customWidth="1"/>
    <col min="9218" max="9218" width="2.75" style="163" customWidth="1"/>
    <col min="9219" max="9219" width="23.5" style="163" customWidth="1"/>
    <col min="9220" max="9220" width="6.75" style="163" customWidth="1"/>
    <col min="9221" max="9222" width="6.625" style="163" customWidth="1"/>
    <col min="9223" max="9223" width="6" style="163" customWidth="1"/>
    <col min="9224" max="9224" width="5.125" style="163" customWidth="1"/>
    <col min="9225" max="9229" width="6" style="163" customWidth="1"/>
    <col min="9230" max="9471" width="9" style="163"/>
    <col min="9472" max="9472" width="3.125" style="163" customWidth="1"/>
    <col min="9473" max="9473" width="2.125" style="163" customWidth="1"/>
    <col min="9474" max="9474" width="2.75" style="163" customWidth="1"/>
    <col min="9475" max="9475" width="23.5" style="163" customWidth="1"/>
    <col min="9476" max="9476" width="6.75" style="163" customWidth="1"/>
    <col min="9477" max="9478" width="6.625" style="163" customWidth="1"/>
    <col min="9479" max="9479" width="6" style="163" customWidth="1"/>
    <col min="9480" max="9480" width="5.125" style="163" customWidth="1"/>
    <col min="9481" max="9485" width="6" style="163" customWidth="1"/>
    <col min="9486" max="9727" width="9" style="163"/>
    <col min="9728" max="9728" width="3.125" style="163" customWidth="1"/>
    <col min="9729" max="9729" width="2.125" style="163" customWidth="1"/>
    <col min="9730" max="9730" width="2.75" style="163" customWidth="1"/>
    <col min="9731" max="9731" width="23.5" style="163" customWidth="1"/>
    <col min="9732" max="9732" width="6.75" style="163" customWidth="1"/>
    <col min="9733" max="9734" width="6.625" style="163" customWidth="1"/>
    <col min="9735" max="9735" width="6" style="163" customWidth="1"/>
    <col min="9736" max="9736" width="5.125" style="163" customWidth="1"/>
    <col min="9737" max="9741" width="6" style="163" customWidth="1"/>
    <col min="9742" max="9983" width="9" style="163"/>
    <col min="9984" max="9984" width="3.125" style="163" customWidth="1"/>
    <col min="9985" max="9985" width="2.125" style="163" customWidth="1"/>
    <col min="9986" max="9986" width="2.75" style="163" customWidth="1"/>
    <col min="9987" max="9987" width="23.5" style="163" customWidth="1"/>
    <col min="9988" max="9988" width="6.75" style="163" customWidth="1"/>
    <col min="9989" max="9990" width="6.625" style="163" customWidth="1"/>
    <col min="9991" max="9991" width="6" style="163" customWidth="1"/>
    <col min="9992" max="9992" width="5.125" style="163" customWidth="1"/>
    <col min="9993" max="9997" width="6" style="163" customWidth="1"/>
    <col min="9998" max="10239" width="9" style="163"/>
    <col min="10240" max="10240" width="3.125" style="163" customWidth="1"/>
    <col min="10241" max="10241" width="2.125" style="163" customWidth="1"/>
    <col min="10242" max="10242" width="2.75" style="163" customWidth="1"/>
    <col min="10243" max="10243" width="23.5" style="163" customWidth="1"/>
    <col min="10244" max="10244" width="6.75" style="163" customWidth="1"/>
    <col min="10245" max="10246" width="6.625" style="163" customWidth="1"/>
    <col min="10247" max="10247" width="6" style="163" customWidth="1"/>
    <col min="10248" max="10248" width="5.125" style="163" customWidth="1"/>
    <col min="10249" max="10253" width="6" style="163" customWidth="1"/>
    <col min="10254" max="10495" width="9" style="163"/>
    <col min="10496" max="10496" width="3.125" style="163" customWidth="1"/>
    <col min="10497" max="10497" width="2.125" style="163" customWidth="1"/>
    <col min="10498" max="10498" width="2.75" style="163" customWidth="1"/>
    <col min="10499" max="10499" width="23.5" style="163" customWidth="1"/>
    <col min="10500" max="10500" width="6.75" style="163" customWidth="1"/>
    <col min="10501" max="10502" width="6.625" style="163" customWidth="1"/>
    <col min="10503" max="10503" width="6" style="163" customWidth="1"/>
    <col min="10504" max="10504" width="5.125" style="163" customWidth="1"/>
    <col min="10505" max="10509" width="6" style="163" customWidth="1"/>
    <col min="10510" max="10751" width="9" style="163"/>
    <col min="10752" max="10752" width="3.125" style="163" customWidth="1"/>
    <col min="10753" max="10753" width="2.125" style="163" customWidth="1"/>
    <col min="10754" max="10754" width="2.75" style="163" customWidth="1"/>
    <col min="10755" max="10755" width="23.5" style="163" customWidth="1"/>
    <col min="10756" max="10756" width="6.75" style="163" customWidth="1"/>
    <col min="10757" max="10758" width="6.625" style="163" customWidth="1"/>
    <col min="10759" max="10759" width="6" style="163" customWidth="1"/>
    <col min="10760" max="10760" width="5.125" style="163" customWidth="1"/>
    <col min="10761" max="10765" width="6" style="163" customWidth="1"/>
    <col min="10766" max="11007" width="9" style="163"/>
    <col min="11008" max="11008" width="3.125" style="163" customWidth="1"/>
    <col min="11009" max="11009" width="2.125" style="163" customWidth="1"/>
    <col min="11010" max="11010" width="2.75" style="163" customWidth="1"/>
    <col min="11011" max="11011" width="23.5" style="163" customWidth="1"/>
    <col min="11012" max="11012" width="6.75" style="163" customWidth="1"/>
    <col min="11013" max="11014" width="6.625" style="163" customWidth="1"/>
    <col min="11015" max="11015" width="6" style="163" customWidth="1"/>
    <col min="11016" max="11016" width="5.125" style="163" customWidth="1"/>
    <col min="11017" max="11021" width="6" style="163" customWidth="1"/>
    <col min="11022" max="11263" width="9" style="163"/>
    <col min="11264" max="11264" width="3.125" style="163" customWidth="1"/>
    <col min="11265" max="11265" width="2.125" style="163" customWidth="1"/>
    <col min="11266" max="11266" width="2.75" style="163" customWidth="1"/>
    <col min="11267" max="11267" width="23.5" style="163" customWidth="1"/>
    <col min="11268" max="11268" width="6.75" style="163" customWidth="1"/>
    <col min="11269" max="11270" width="6.625" style="163" customWidth="1"/>
    <col min="11271" max="11271" width="6" style="163" customWidth="1"/>
    <col min="11272" max="11272" width="5.125" style="163" customWidth="1"/>
    <col min="11273" max="11277" width="6" style="163" customWidth="1"/>
    <col min="11278" max="11519" width="9" style="163"/>
    <col min="11520" max="11520" width="3.125" style="163" customWidth="1"/>
    <col min="11521" max="11521" width="2.125" style="163" customWidth="1"/>
    <col min="11522" max="11522" width="2.75" style="163" customWidth="1"/>
    <col min="11523" max="11523" width="23.5" style="163" customWidth="1"/>
    <col min="11524" max="11524" width="6.75" style="163" customWidth="1"/>
    <col min="11525" max="11526" width="6.625" style="163" customWidth="1"/>
    <col min="11527" max="11527" width="6" style="163" customWidth="1"/>
    <col min="11528" max="11528" width="5.125" style="163" customWidth="1"/>
    <col min="11529" max="11533" width="6" style="163" customWidth="1"/>
    <col min="11534" max="11775" width="9" style="163"/>
    <col min="11776" max="11776" width="3.125" style="163" customWidth="1"/>
    <col min="11777" max="11777" width="2.125" style="163" customWidth="1"/>
    <col min="11778" max="11778" width="2.75" style="163" customWidth="1"/>
    <col min="11779" max="11779" width="23.5" style="163" customWidth="1"/>
    <col min="11780" max="11780" width="6.75" style="163" customWidth="1"/>
    <col min="11781" max="11782" width="6.625" style="163" customWidth="1"/>
    <col min="11783" max="11783" width="6" style="163" customWidth="1"/>
    <col min="11784" max="11784" width="5.125" style="163" customWidth="1"/>
    <col min="11785" max="11789" width="6" style="163" customWidth="1"/>
    <col min="11790" max="12031" width="9" style="163"/>
    <col min="12032" max="12032" width="3.125" style="163" customWidth="1"/>
    <col min="12033" max="12033" width="2.125" style="163" customWidth="1"/>
    <col min="12034" max="12034" width="2.75" style="163" customWidth="1"/>
    <col min="12035" max="12035" width="23.5" style="163" customWidth="1"/>
    <col min="12036" max="12036" width="6.75" style="163" customWidth="1"/>
    <col min="12037" max="12038" width="6.625" style="163" customWidth="1"/>
    <col min="12039" max="12039" width="6" style="163" customWidth="1"/>
    <col min="12040" max="12040" width="5.125" style="163" customWidth="1"/>
    <col min="12041" max="12045" width="6" style="163" customWidth="1"/>
    <col min="12046" max="12287" width="9" style="163"/>
    <col min="12288" max="12288" width="3.125" style="163" customWidth="1"/>
    <col min="12289" max="12289" width="2.125" style="163" customWidth="1"/>
    <col min="12290" max="12290" width="2.75" style="163" customWidth="1"/>
    <col min="12291" max="12291" width="23.5" style="163" customWidth="1"/>
    <col min="12292" max="12292" width="6.75" style="163" customWidth="1"/>
    <col min="12293" max="12294" width="6.625" style="163" customWidth="1"/>
    <col min="12295" max="12295" width="6" style="163" customWidth="1"/>
    <col min="12296" max="12296" width="5.125" style="163" customWidth="1"/>
    <col min="12297" max="12301" width="6" style="163" customWidth="1"/>
    <col min="12302" max="12543" width="9" style="163"/>
    <col min="12544" max="12544" width="3.125" style="163" customWidth="1"/>
    <col min="12545" max="12545" width="2.125" style="163" customWidth="1"/>
    <col min="12546" max="12546" width="2.75" style="163" customWidth="1"/>
    <col min="12547" max="12547" width="23.5" style="163" customWidth="1"/>
    <col min="12548" max="12548" width="6.75" style="163" customWidth="1"/>
    <col min="12549" max="12550" width="6.625" style="163" customWidth="1"/>
    <col min="12551" max="12551" width="6" style="163" customWidth="1"/>
    <col min="12552" max="12552" width="5.125" style="163" customWidth="1"/>
    <col min="12553" max="12557" width="6" style="163" customWidth="1"/>
    <col min="12558" max="12799" width="9" style="163"/>
    <col min="12800" max="12800" width="3.125" style="163" customWidth="1"/>
    <col min="12801" max="12801" width="2.125" style="163" customWidth="1"/>
    <col min="12802" max="12802" width="2.75" style="163" customWidth="1"/>
    <col min="12803" max="12803" width="23.5" style="163" customWidth="1"/>
    <col min="12804" max="12804" width="6.75" style="163" customWidth="1"/>
    <col min="12805" max="12806" width="6.625" style="163" customWidth="1"/>
    <col min="12807" max="12807" width="6" style="163" customWidth="1"/>
    <col min="12808" max="12808" width="5.125" style="163" customWidth="1"/>
    <col min="12809" max="12813" width="6" style="163" customWidth="1"/>
    <col min="12814" max="13055" width="9" style="163"/>
    <col min="13056" max="13056" width="3.125" style="163" customWidth="1"/>
    <col min="13057" max="13057" width="2.125" style="163" customWidth="1"/>
    <col min="13058" max="13058" width="2.75" style="163" customWidth="1"/>
    <col min="13059" max="13059" width="23.5" style="163" customWidth="1"/>
    <col min="13060" max="13060" width="6.75" style="163" customWidth="1"/>
    <col min="13061" max="13062" width="6.625" style="163" customWidth="1"/>
    <col min="13063" max="13063" width="6" style="163" customWidth="1"/>
    <col min="13064" max="13064" width="5.125" style="163" customWidth="1"/>
    <col min="13065" max="13069" width="6" style="163" customWidth="1"/>
    <col min="13070" max="13311" width="9" style="163"/>
    <col min="13312" max="13312" width="3.125" style="163" customWidth="1"/>
    <col min="13313" max="13313" width="2.125" style="163" customWidth="1"/>
    <col min="13314" max="13314" width="2.75" style="163" customWidth="1"/>
    <col min="13315" max="13315" width="23.5" style="163" customWidth="1"/>
    <col min="13316" max="13316" width="6.75" style="163" customWidth="1"/>
    <col min="13317" max="13318" width="6.625" style="163" customWidth="1"/>
    <col min="13319" max="13319" width="6" style="163" customWidth="1"/>
    <col min="13320" max="13320" width="5.125" style="163" customWidth="1"/>
    <col min="13321" max="13325" width="6" style="163" customWidth="1"/>
    <col min="13326" max="13567" width="9" style="163"/>
    <col min="13568" max="13568" width="3.125" style="163" customWidth="1"/>
    <col min="13569" max="13569" width="2.125" style="163" customWidth="1"/>
    <col min="13570" max="13570" width="2.75" style="163" customWidth="1"/>
    <col min="13571" max="13571" width="23.5" style="163" customWidth="1"/>
    <col min="13572" max="13572" width="6.75" style="163" customWidth="1"/>
    <col min="13573" max="13574" width="6.625" style="163" customWidth="1"/>
    <col min="13575" max="13575" width="6" style="163" customWidth="1"/>
    <col min="13576" max="13576" width="5.125" style="163" customWidth="1"/>
    <col min="13577" max="13581" width="6" style="163" customWidth="1"/>
    <col min="13582" max="13823" width="9" style="163"/>
    <col min="13824" max="13824" width="3.125" style="163" customWidth="1"/>
    <col min="13825" max="13825" width="2.125" style="163" customWidth="1"/>
    <col min="13826" max="13826" width="2.75" style="163" customWidth="1"/>
    <col min="13827" max="13827" width="23.5" style="163" customWidth="1"/>
    <col min="13828" max="13828" width="6.75" style="163" customWidth="1"/>
    <col min="13829" max="13830" width="6.625" style="163" customWidth="1"/>
    <col min="13831" max="13831" width="6" style="163" customWidth="1"/>
    <col min="13832" max="13832" width="5.125" style="163" customWidth="1"/>
    <col min="13833" max="13837" width="6" style="163" customWidth="1"/>
    <col min="13838" max="14079" width="9" style="163"/>
    <col min="14080" max="14080" width="3.125" style="163" customWidth="1"/>
    <col min="14081" max="14081" width="2.125" style="163" customWidth="1"/>
    <col min="14082" max="14082" width="2.75" style="163" customWidth="1"/>
    <col min="14083" max="14083" width="23.5" style="163" customWidth="1"/>
    <col min="14084" max="14084" width="6.75" style="163" customWidth="1"/>
    <col min="14085" max="14086" width="6.625" style="163" customWidth="1"/>
    <col min="14087" max="14087" width="6" style="163" customWidth="1"/>
    <col min="14088" max="14088" width="5.125" style="163" customWidth="1"/>
    <col min="14089" max="14093" width="6" style="163" customWidth="1"/>
    <col min="14094" max="14335" width="9" style="163"/>
    <col min="14336" max="14336" width="3.125" style="163" customWidth="1"/>
    <col min="14337" max="14337" width="2.125" style="163" customWidth="1"/>
    <col min="14338" max="14338" width="2.75" style="163" customWidth="1"/>
    <col min="14339" max="14339" width="23.5" style="163" customWidth="1"/>
    <col min="14340" max="14340" width="6.75" style="163" customWidth="1"/>
    <col min="14341" max="14342" width="6.625" style="163" customWidth="1"/>
    <col min="14343" max="14343" width="6" style="163" customWidth="1"/>
    <col min="14344" max="14344" width="5.125" style="163" customWidth="1"/>
    <col min="14345" max="14349" width="6" style="163" customWidth="1"/>
    <col min="14350" max="14591" width="9" style="163"/>
    <col min="14592" max="14592" width="3.125" style="163" customWidth="1"/>
    <col min="14593" max="14593" width="2.125" style="163" customWidth="1"/>
    <col min="14594" max="14594" width="2.75" style="163" customWidth="1"/>
    <col min="14595" max="14595" width="23.5" style="163" customWidth="1"/>
    <col min="14596" max="14596" width="6.75" style="163" customWidth="1"/>
    <col min="14597" max="14598" width="6.625" style="163" customWidth="1"/>
    <col min="14599" max="14599" width="6" style="163" customWidth="1"/>
    <col min="14600" max="14600" width="5.125" style="163" customWidth="1"/>
    <col min="14601" max="14605" width="6" style="163" customWidth="1"/>
    <col min="14606" max="14847" width="9" style="163"/>
    <col min="14848" max="14848" width="3.125" style="163" customWidth="1"/>
    <col min="14849" max="14849" width="2.125" style="163" customWidth="1"/>
    <col min="14850" max="14850" width="2.75" style="163" customWidth="1"/>
    <col min="14851" max="14851" width="23.5" style="163" customWidth="1"/>
    <col min="14852" max="14852" width="6.75" style="163" customWidth="1"/>
    <col min="14853" max="14854" width="6.625" style="163" customWidth="1"/>
    <col min="14855" max="14855" width="6" style="163" customWidth="1"/>
    <col min="14856" max="14856" width="5.125" style="163" customWidth="1"/>
    <col min="14857" max="14861" width="6" style="163" customWidth="1"/>
    <col min="14862" max="15103" width="9" style="163"/>
    <col min="15104" max="15104" width="3.125" style="163" customWidth="1"/>
    <col min="15105" max="15105" width="2.125" style="163" customWidth="1"/>
    <col min="15106" max="15106" width="2.75" style="163" customWidth="1"/>
    <col min="15107" max="15107" width="23.5" style="163" customWidth="1"/>
    <col min="15108" max="15108" width="6.75" style="163" customWidth="1"/>
    <col min="15109" max="15110" width="6.625" style="163" customWidth="1"/>
    <col min="15111" max="15111" width="6" style="163" customWidth="1"/>
    <col min="15112" max="15112" width="5.125" style="163" customWidth="1"/>
    <col min="15113" max="15117" width="6" style="163" customWidth="1"/>
    <col min="15118" max="15359" width="9" style="163"/>
    <col min="15360" max="15360" width="3.125" style="163" customWidth="1"/>
    <col min="15361" max="15361" width="2.125" style="163" customWidth="1"/>
    <col min="15362" max="15362" width="2.75" style="163" customWidth="1"/>
    <col min="15363" max="15363" width="23.5" style="163" customWidth="1"/>
    <col min="15364" max="15364" width="6.75" style="163" customWidth="1"/>
    <col min="15365" max="15366" width="6.625" style="163" customWidth="1"/>
    <col min="15367" max="15367" width="6" style="163" customWidth="1"/>
    <col min="15368" max="15368" width="5.125" style="163" customWidth="1"/>
    <col min="15369" max="15373" width="6" style="163" customWidth="1"/>
    <col min="15374" max="15615" width="9" style="163"/>
    <col min="15616" max="15616" width="3.125" style="163" customWidth="1"/>
    <col min="15617" max="15617" width="2.125" style="163" customWidth="1"/>
    <col min="15618" max="15618" width="2.75" style="163" customWidth="1"/>
    <col min="15619" max="15619" width="23.5" style="163" customWidth="1"/>
    <col min="15620" max="15620" width="6.75" style="163" customWidth="1"/>
    <col min="15621" max="15622" width="6.625" style="163" customWidth="1"/>
    <col min="15623" max="15623" width="6" style="163" customWidth="1"/>
    <col min="15624" max="15624" width="5.125" style="163" customWidth="1"/>
    <col min="15625" max="15629" width="6" style="163" customWidth="1"/>
    <col min="15630" max="15871" width="9" style="163"/>
    <col min="15872" max="15872" width="3.125" style="163" customWidth="1"/>
    <col min="15873" max="15873" width="2.125" style="163" customWidth="1"/>
    <col min="15874" max="15874" width="2.75" style="163" customWidth="1"/>
    <col min="15875" max="15875" width="23.5" style="163" customWidth="1"/>
    <col min="15876" max="15876" width="6.75" style="163" customWidth="1"/>
    <col min="15877" max="15878" width="6.625" style="163" customWidth="1"/>
    <col min="15879" max="15879" width="6" style="163" customWidth="1"/>
    <col min="15880" max="15880" width="5.125" style="163" customWidth="1"/>
    <col min="15881" max="15885" width="6" style="163" customWidth="1"/>
    <col min="15886" max="16127" width="9" style="163"/>
    <col min="16128" max="16128" width="3.125" style="163" customWidth="1"/>
    <col min="16129" max="16129" width="2.125" style="163" customWidth="1"/>
    <col min="16130" max="16130" width="2.75" style="163" customWidth="1"/>
    <col min="16131" max="16131" width="23.5" style="163" customWidth="1"/>
    <col min="16132" max="16132" width="6.75" style="163" customWidth="1"/>
    <col min="16133" max="16134" width="6.625" style="163" customWidth="1"/>
    <col min="16135" max="16135" width="6" style="163" customWidth="1"/>
    <col min="16136" max="16136" width="5.125" style="163" customWidth="1"/>
    <col min="16137" max="16141" width="6" style="163" customWidth="1"/>
    <col min="16142" max="16384" width="9" style="163"/>
  </cols>
  <sheetData>
    <row r="1" spans="1:17" ht="30" customHeight="1">
      <c r="A1" s="1721" t="s">
        <v>1251</v>
      </c>
      <c r="B1" s="1721"/>
      <c r="C1" s="1721"/>
      <c r="D1" s="1721"/>
      <c r="E1" s="1721"/>
      <c r="F1" s="1721"/>
      <c r="G1" s="1721"/>
      <c r="H1" s="1721"/>
      <c r="I1" s="1721"/>
      <c r="J1" s="1721"/>
      <c r="K1" s="1721"/>
      <c r="L1" s="1721"/>
      <c r="M1" s="1721"/>
      <c r="N1" s="1721"/>
    </row>
    <row r="2" spans="1:17" ht="30.75" customHeight="1" thickBot="1">
      <c r="A2" s="158" t="s">
        <v>306</v>
      </c>
      <c r="B2" s="159"/>
      <c r="C2" s="159"/>
      <c r="D2" s="160"/>
      <c r="E2" s="160"/>
      <c r="F2" s="160"/>
      <c r="G2" s="160"/>
      <c r="H2" s="160"/>
      <c r="I2" s="160"/>
      <c r="J2" s="160"/>
      <c r="K2" s="160"/>
      <c r="L2" s="160"/>
      <c r="M2" s="160"/>
      <c r="N2" s="160"/>
    </row>
    <row r="3" spans="1:17" ht="15.75" customHeight="1">
      <c r="A3" s="1724" t="s">
        <v>307</v>
      </c>
      <c r="B3" s="1725"/>
      <c r="C3" s="1725"/>
      <c r="D3" s="1725"/>
      <c r="E3" s="1726"/>
      <c r="F3" s="1722" t="s">
        <v>2</v>
      </c>
      <c r="G3" s="1722" t="s">
        <v>3</v>
      </c>
      <c r="H3" s="1722" t="s">
        <v>308</v>
      </c>
      <c r="I3" s="1779" t="s">
        <v>309</v>
      </c>
      <c r="J3" s="1732" t="s">
        <v>310</v>
      </c>
      <c r="K3" s="1722" t="s">
        <v>311</v>
      </c>
      <c r="L3" s="1722" t="s">
        <v>312</v>
      </c>
      <c r="M3" s="1722" t="s">
        <v>313</v>
      </c>
      <c r="N3" s="1723" t="s">
        <v>314</v>
      </c>
    </row>
    <row r="4" spans="1:17" ht="15.75" customHeight="1">
      <c r="A4" s="1727"/>
      <c r="B4" s="1728"/>
      <c r="C4" s="1728"/>
      <c r="D4" s="1728"/>
      <c r="E4" s="1729"/>
      <c r="F4" s="1777"/>
      <c r="G4" s="1777"/>
      <c r="H4" s="1777"/>
      <c r="I4" s="1780"/>
      <c r="J4" s="1781"/>
      <c r="K4" s="1777"/>
      <c r="L4" s="1777"/>
      <c r="M4" s="1777"/>
      <c r="N4" s="1778"/>
    </row>
    <row r="5" spans="1:17" ht="15.75" customHeight="1">
      <c r="A5" s="1735" t="s">
        <v>132</v>
      </c>
      <c r="B5" s="1790" t="s">
        <v>133</v>
      </c>
      <c r="C5" s="1791"/>
      <c r="D5" s="407" t="s">
        <v>315</v>
      </c>
      <c r="E5" s="182" t="s">
        <v>135</v>
      </c>
      <c r="F5" s="408">
        <v>2087</v>
      </c>
      <c r="G5" s="408">
        <v>302</v>
      </c>
      <c r="H5" s="408">
        <v>61</v>
      </c>
      <c r="I5" s="409">
        <v>25</v>
      </c>
      <c r="J5" s="408">
        <v>266</v>
      </c>
      <c r="K5" s="408">
        <v>139</v>
      </c>
      <c r="L5" s="408">
        <v>843</v>
      </c>
      <c r="M5" s="408">
        <v>198</v>
      </c>
      <c r="N5" s="410">
        <v>278</v>
      </c>
    </row>
    <row r="6" spans="1:17" ht="15.75" customHeight="1">
      <c r="A6" s="1736"/>
      <c r="B6" s="193" t="s">
        <v>136</v>
      </c>
      <c r="C6" s="1782" t="s">
        <v>316</v>
      </c>
      <c r="D6" s="1782"/>
      <c r="E6" s="411" t="s">
        <v>138</v>
      </c>
      <c r="F6" s="412">
        <v>56</v>
      </c>
      <c r="G6" s="412">
        <v>37</v>
      </c>
      <c r="H6" s="412">
        <v>2</v>
      </c>
      <c r="I6" s="413">
        <v>0</v>
      </c>
      <c r="J6" s="414">
        <v>3</v>
      </c>
      <c r="K6" s="412">
        <v>0</v>
      </c>
      <c r="L6" s="412">
        <v>0</v>
      </c>
      <c r="M6" s="412">
        <v>0</v>
      </c>
      <c r="N6" s="415">
        <v>14</v>
      </c>
    </row>
    <row r="7" spans="1:17" ht="15.75" customHeight="1">
      <c r="A7" s="1736"/>
      <c r="B7" s="193" t="s">
        <v>139</v>
      </c>
      <c r="C7" s="1782" t="s">
        <v>140</v>
      </c>
      <c r="D7" s="1782"/>
      <c r="E7" s="202" t="s">
        <v>141</v>
      </c>
      <c r="F7" s="412">
        <v>5389</v>
      </c>
      <c r="G7" s="412">
        <v>2335</v>
      </c>
      <c r="H7" s="412">
        <v>525</v>
      </c>
      <c r="I7" s="416">
        <v>100</v>
      </c>
      <c r="J7" s="412">
        <v>841</v>
      </c>
      <c r="K7" s="412">
        <v>444</v>
      </c>
      <c r="L7" s="412">
        <v>772</v>
      </c>
      <c r="M7" s="412">
        <v>260</v>
      </c>
      <c r="N7" s="415">
        <v>212</v>
      </c>
    </row>
    <row r="8" spans="1:17" ht="15.75" customHeight="1">
      <c r="A8" s="1736"/>
      <c r="B8" s="417" t="s">
        <v>142</v>
      </c>
      <c r="C8" s="1784" t="s">
        <v>143</v>
      </c>
      <c r="D8" s="1784"/>
      <c r="E8" s="206" t="s">
        <v>144</v>
      </c>
      <c r="F8" s="418">
        <v>6424</v>
      </c>
      <c r="G8" s="418">
        <v>2366</v>
      </c>
      <c r="H8" s="418">
        <v>185</v>
      </c>
      <c r="I8" s="419">
        <v>64</v>
      </c>
      <c r="J8" s="420">
        <v>974</v>
      </c>
      <c r="K8" s="418">
        <v>452</v>
      </c>
      <c r="L8" s="418">
        <v>1007</v>
      </c>
      <c r="M8" s="418">
        <v>660</v>
      </c>
      <c r="N8" s="421">
        <v>780</v>
      </c>
    </row>
    <row r="9" spans="1:17" ht="15.75" customHeight="1">
      <c r="A9" s="1736"/>
      <c r="B9" s="215"/>
      <c r="D9" s="422" t="s">
        <v>145</v>
      </c>
      <c r="E9" s="423" t="s">
        <v>146</v>
      </c>
      <c r="F9" s="416">
        <v>1853</v>
      </c>
      <c r="G9" s="416">
        <v>343</v>
      </c>
      <c r="H9" s="416">
        <v>88</v>
      </c>
      <c r="I9" s="416">
        <v>41</v>
      </c>
      <c r="J9" s="413">
        <v>780</v>
      </c>
      <c r="K9" s="416">
        <v>73</v>
      </c>
      <c r="L9" s="416">
        <v>228</v>
      </c>
      <c r="M9" s="416">
        <v>43</v>
      </c>
      <c r="N9" s="424">
        <v>298</v>
      </c>
      <c r="Q9" s="425"/>
    </row>
    <row r="10" spans="1:17" ht="15.75" customHeight="1">
      <c r="A10" s="1736"/>
      <c r="B10" s="193"/>
      <c r="D10" s="422" t="s">
        <v>147</v>
      </c>
      <c r="E10" s="426">
        <v>10</v>
      </c>
      <c r="F10" s="416">
        <v>76</v>
      </c>
      <c r="G10" s="416">
        <v>19</v>
      </c>
      <c r="H10" s="416">
        <v>1</v>
      </c>
      <c r="I10" s="416">
        <v>0</v>
      </c>
      <c r="J10" s="413">
        <v>9</v>
      </c>
      <c r="K10" s="416">
        <v>0</v>
      </c>
      <c r="L10" s="416">
        <v>0</v>
      </c>
      <c r="M10" s="416">
        <v>43</v>
      </c>
      <c r="N10" s="424">
        <v>4</v>
      </c>
      <c r="Q10" s="427"/>
    </row>
    <row r="11" spans="1:17" ht="15.75" customHeight="1">
      <c r="A11" s="1736"/>
      <c r="B11" s="193"/>
      <c r="D11" s="422" t="s">
        <v>148</v>
      </c>
      <c r="E11" s="426">
        <v>11</v>
      </c>
      <c r="F11" s="416">
        <v>452</v>
      </c>
      <c r="G11" s="416">
        <v>246</v>
      </c>
      <c r="H11" s="416">
        <v>13</v>
      </c>
      <c r="I11" s="416">
        <v>0</v>
      </c>
      <c r="J11" s="413">
        <v>22</v>
      </c>
      <c r="K11" s="416">
        <v>7</v>
      </c>
      <c r="L11" s="416">
        <v>18</v>
      </c>
      <c r="M11" s="416">
        <v>18</v>
      </c>
      <c r="N11" s="424">
        <v>128</v>
      </c>
      <c r="Q11" s="427"/>
    </row>
    <row r="12" spans="1:17" ht="15.75" customHeight="1">
      <c r="A12" s="1736"/>
      <c r="B12" s="193"/>
      <c r="D12" s="422" t="s">
        <v>317</v>
      </c>
      <c r="E12" s="426">
        <v>12</v>
      </c>
      <c r="F12" s="416">
        <v>170</v>
      </c>
      <c r="G12" s="416">
        <v>44</v>
      </c>
      <c r="H12" s="416">
        <v>23</v>
      </c>
      <c r="I12" s="416">
        <v>4</v>
      </c>
      <c r="J12" s="413">
        <v>23</v>
      </c>
      <c r="K12" s="416">
        <v>45</v>
      </c>
      <c r="L12" s="416">
        <v>12</v>
      </c>
      <c r="M12" s="416">
        <v>8</v>
      </c>
      <c r="N12" s="424">
        <v>15</v>
      </c>
      <c r="Q12" s="427"/>
    </row>
    <row r="13" spans="1:17" ht="15.75" customHeight="1">
      <c r="A13" s="1736"/>
      <c r="B13" s="193"/>
      <c r="D13" s="428" t="s">
        <v>318</v>
      </c>
      <c r="E13" s="429">
        <v>13</v>
      </c>
      <c r="F13" s="419">
        <v>181</v>
      </c>
      <c r="G13" s="419">
        <v>93</v>
      </c>
      <c r="H13" s="419">
        <v>0</v>
      </c>
      <c r="I13" s="419">
        <v>0</v>
      </c>
      <c r="J13" s="430">
        <v>3</v>
      </c>
      <c r="K13" s="419">
        <v>0</v>
      </c>
      <c r="L13" s="419">
        <v>22</v>
      </c>
      <c r="M13" s="419">
        <v>16</v>
      </c>
      <c r="N13" s="431">
        <v>47</v>
      </c>
      <c r="Q13" s="427"/>
    </row>
    <row r="14" spans="1:17" ht="15.75" customHeight="1">
      <c r="A14" s="1736"/>
      <c r="B14" s="193"/>
      <c r="D14" s="422" t="s">
        <v>319</v>
      </c>
      <c r="E14" s="426">
        <v>14</v>
      </c>
      <c r="F14" s="416">
        <v>87</v>
      </c>
      <c r="G14" s="416">
        <v>52</v>
      </c>
      <c r="H14" s="416">
        <v>0</v>
      </c>
      <c r="I14" s="416">
        <v>0</v>
      </c>
      <c r="J14" s="413">
        <v>0</v>
      </c>
      <c r="K14" s="416">
        <v>0</v>
      </c>
      <c r="L14" s="416">
        <v>14</v>
      </c>
      <c r="M14" s="416">
        <v>11</v>
      </c>
      <c r="N14" s="424">
        <v>10</v>
      </c>
      <c r="Q14" s="427"/>
    </row>
    <row r="15" spans="1:17" ht="15.75" customHeight="1">
      <c r="A15" s="1736"/>
      <c r="B15" s="193"/>
      <c r="D15" s="422" t="s">
        <v>152</v>
      </c>
      <c r="E15" s="426">
        <v>15</v>
      </c>
      <c r="F15" s="416">
        <v>79</v>
      </c>
      <c r="G15" s="416">
        <v>44</v>
      </c>
      <c r="H15" s="416">
        <v>0</v>
      </c>
      <c r="I15" s="416">
        <v>0</v>
      </c>
      <c r="J15" s="413">
        <v>23</v>
      </c>
      <c r="K15" s="416">
        <v>5</v>
      </c>
      <c r="L15" s="416">
        <v>0</v>
      </c>
      <c r="M15" s="416">
        <v>5</v>
      </c>
      <c r="N15" s="424">
        <v>2</v>
      </c>
      <c r="Q15" s="427"/>
    </row>
    <row r="16" spans="1:17" ht="15.75" customHeight="1">
      <c r="A16" s="1736"/>
      <c r="B16" s="193"/>
      <c r="D16" s="422" t="s">
        <v>153</v>
      </c>
      <c r="E16" s="426">
        <v>16</v>
      </c>
      <c r="F16" s="416">
        <v>575</v>
      </c>
      <c r="G16" s="416">
        <v>225</v>
      </c>
      <c r="H16" s="416">
        <v>0</v>
      </c>
      <c r="I16" s="416">
        <v>0</v>
      </c>
      <c r="J16" s="413">
        <v>3</v>
      </c>
      <c r="K16" s="416">
        <v>1</v>
      </c>
      <c r="L16" s="416">
        <v>269</v>
      </c>
      <c r="M16" s="416">
        <v>41</v>
      </c>
      <c r="N16" s="424">
        <v>36</v>
      </c>
      <c r="Q16" s="427"/>
    </row>
    <row r="17" spans="1:17" ht="15.75" customHeight="1">
      <c r="A17" s="1736"/>
      <c r="B17" s="193"/>
      <c r="D17" s="432" t="s">
        <v>154</v>
      </c>
      <c r="E17" s="433">
        <v>17</v>
      </c>
      <c r="F17" s="434">
        <v>15</v>
      </c>
      <c r="G17" s="434">
        <v>0</v>
      </c>
      <c r="H17" s="434">
        <v>0</v>
      </c>
      <c r="I17" s="434">
        <v>0</v>
      </c>
      <c r="J17" s="435">
        <v>0</v>
      </c>
      <c r="K17" s="434">
        <v>0</v>
      </c>
      <c r="L17" s="434">
        <v>0</v>
      </c>
      <c r="M17" s="434">
        <v>15</v>
      </c>
      <c r="N17" s="436">
        <v>0</v>
      </c>
      <c r="Q17" s="427"/>
    </row>
    <row r="18" spans="1:17" ht="15.75" customHeight="1">
      <c r="A18" s="1736"/>
      <c r="B18" s="193"/>
      <c r="D18" s="422" t="s">
        <v>155</v>
      </c>
      <c r="E18" s="426">
        <v>18</v>
      </c>
      <c r="F18" s="416">
        <v>318</v>
      </c>
      <c r="G18" s="416">
        <v>47</v>
      </c>
      <c r="H18" s="416">
        <v>0</v>
      </c>
      <c r="I18" s="416">
        <v>0</v>
      </c>
      <c r="J18" s="413">
        <v>19</v>
      </c>
      <c r="K18" s="416">
        <v>76</v>
      </c>
      <c r="L18" s="416">
        <v>10</v>
      </c>
      <c r="M18" s="416">
        <v>134</v>
      </c>
      <c r="N18" s="424">
        <v>32</v>
      </c>
      <c r="Q18" s="427"/>
    </row>
    <row r="19" spans="1:17" ht="15.75" customHeight="1">
      <c r="A19" s="1736"/>
      <c r="B19" s="193"/>
      <c r="D19" s="422" t="s">
        <v>156</v>
      </c>
      <c r="E19" s="426">
        <v>19</v>
      </c>
      <c r="F19" s="416">
        <v>71</v>
      </c>
      <c r="G19" s="416">
        <v>15</v>
      </c>
      <c r="H19" s="416">
        <v>0</v>
      </c>
      <c r="I19" s="416">
        <v>0</v>
      </c>
      <c r="J19" s="413">
        <v>6</v>
      </c>
      <c r="K19" s="416">
        <v>2</v>
      </c>
      <c r="L19" s="416">
        <v>47</v>
      </c>
      <c r="M19" s="416">
        <v>1</v>
      </c>
      <c r="N19" s="424">
        <v>0</v>
      </c>
      <c r="Q19" s="427"/>
    </row>
    <row r="20" spans="1:17" ht="15.75" customHeight="1">
      <c r="A20" s="1736"/>
      <c r="B20" s="193"/>
      <c r="D20" s="422" t="s">
        <v>157</v>
      </c>
      <c r="E20" s="426">
        <v>21</v>
      </c>
      <c r="F20" s="416">
        <v>200</v>
      </c>
      <c r="G20" s="416">
        <v>76</v>
      </c>
      <c r="H20" s="416">
        <v>40</v>
      </c>
      <c r="I20" s="416">
        <v>14</v>
      </c>
      <c r="J20" s="413">
        <v>6</v>
      </c>
      <c r="K20" s="416">
        <v>9</v>
      </c>
      <c r="L20" s="416">
        <v>50</v>
      </c>
      <c r="M20" s="416">
        <v>3</v>
      </c>
      <c r="N20" s="424">
        <v>16</v>
      </c>
      <c r="Q20" s="427"/>
    </row>
    <row r="21" spans="1:17" ht="15.75" customHeight="1">
      <c r="A21" s="1736"/>
      <c r="B21" s="193"/>
      <c r="D21" s="422" t="s">
        <v>158</v>
      </c>
      <c r="E21" s="426">
        <v>22</v>
      </c>
      <c r="F21" s="416">
        <v>516</v>
      </c>
      <c r="G21" s="416">
        <v>444</v>
      </c>
      <c r="H21" s="416">
        <v>0</v>
      </c>
      <c r="I21" s="416">
        <v>0</v>
      </c>
      <c r="J21" s="413">
        <v>0</v>
      </c>
      <c r="K21" s="416">
        <v>0</v>
      </c>
      <c r="L21" s="416">
        <v>33</v>
      </c>
      <c r="M21" s="416">
        <v>39</v>
      </c>
      <c r="N21" s="424">
        <v>0</v>
      </c>
      <c r="Q21" s="427"/>
    </row>
    <row r="22" spans="1:17" ht="15.75" customHeight="1">
      <c r="A22" s="1736"/>
      <c r="B22" s="193"/>
      <c r="D22" s="422" t="s">
        <v>159</v>
      </c>
      <c r="E22" s="426">
        <v>23</v>
      </c>
      <c r="F22" s="416">
        <v>12</v>
      </c>
      <c r="G22" s="416">
        <v>1</v>
      </c>
      <c r="H22" s="416">
        <v>0</v>
      </c>
      <c r="I22" s="416">
        <v>0</v>
      </c>
      <c r="J22" s="413">
        <v>0</v>
      </c>
      <c r="K22" s="416">
        <v>0</v>
      </c>
      <c r="L22" s="416">
        <v>7</v>
      </c>
      <c r="M22" s="416">
        <v>0</v>
      </c>
      <c r="N22" s="424">
        <v>4</v>
      </c>
      <c r="Q22" s="427"/>
    </row>
    <row r="23" spans="1:17" ht="15.75" customHeight="1">
      <c r="A23" s="1736"/>
      <c r="B23" s="193"/>
      <c r="D23" s="428" t="s">
        <v>160</v>
      </c>
      <c r="E23" s="429">
        <v>24</v>
      </c>
      <c r="F23" s="419">
        <v>627</v>
      </c>
      <c r="G23" s="419">
        <v>280</v>
      </c>
      <c r="H23" s="419">
        <v>4</v>
      </c>
      <c r="I23" s="419">
        <v>0</v>
      </c>
      <c r="J23" s="430">
        <v>5</v>
      </c>
      <c r="K23" s="419">
        <v>51</v>
      </c>
      <c r="L23" s="419">
        <v>111</v>
      </c>
      <c r="M23" s="419">
        <v>89</v>
      </c>
      <c r="N23" s="431">
        <v>87</v>
      </c>
      <c r="Q23" s="427"/>
    </row>
    <row r="24" spans="1:17" ht="15.75" customHeight="1">
      <c r="A24" s="1736"/>
      <c r="B24" s="193"/>
      <c r="D24" s="422" t="s">
        <v>320</v>
      </c>
      <c r="E24" s="426">
        <v>25</v>
      </c>
      <c r="F24" s="416">
        <v>169</v>
      </c>
      <c r="G24" s="416">
        <v>72</v>
      </c>
      <c r="H24" s="416">
        <v>0</v>
      </c>
      <c r="I24" s="416">
        <v>0</v>
      </c>
      <c r="J24" s="413">
        <v>40</v>
      </c>
      <c r="K24" s="416">
        <v>15</v>
      </c>
      <c r="L24" s="416">
        <v>28</v>
      </c>
      <c r="M24" s="416">
        <v>0</v>
      </c>
      <c r="N24" s="424">
        <v>14</v>
      </c>
      <c r="Q24" s="427"/>
    </row>
    <row r="25" spans="1:17" ht="15.75" customHeight="1">
      <c r="A25" s="1736"/>
      <c r="B25" s="193"/>
      <c r="D25" s="422" t="s">
        <v>321</v>
      </c>
      <c r="E25" s="426">
        <v>26</v>
      </c>
      <c r="F25" s="416">
        <v>254</v>
      </c>
      <c r="G25" s="416">
        <v>138</v>
      </c>
      <c r="H25" s="416">
        <v>5</v>
      </c>
      <c r="I25" s="416">
        <v>5</v>
      </c>
      <c r="J25" s="413">
        <v>15</v>
      </c>
      <c r="K25" s="416">
        <v>45</v>
      </c>
      <c r="L25" s="416">
        <v>21</v>
      </c>
      <c r="M25" s="416">
        <v>30</v>
      </c>
      <c r="N25" s="424">
        <v>0</v>
      </c>
      <c r="Q25" s="427"/>
    </row>
    <row r="26" spans="1:17" ht="15.75" customHeight="1">
      <c r="A26" s="1736"/>
      <c r="B26" s="193"/>
      <c r="D26" s="422" t="s">
        <v>322</v>
      </c>
      <c r="E26" s="426">
        <v>27</v>
      </c>
      <c r="F26" s="416">
        <v>94</v>
      </c>
      <c r="G26" s="416">
        <v>46</v>
      </c>
      <c r="H26" s="416">
        <v>4</v>
      </c>
      <c r="I26" s="416">
        <v>0</v>
      </c>
      <c r="J26" s="413">
        <v>0</v>
      </c>
      <c r="K26" s="416">
        <v>18</v>
      </c>
      <c r="L26" s="416">
        <v>0</v>
      </c>
      <c r="M26" s="416">
        <v>0</v>
      </c>
      <c r="N26" s="424">
        <v>26</v>
      </c>
      <c r="Q26" s="427"/>
    </row>
    <row r="27" spans="1:17" ht="15.75" customHeight="1">
      <c r="A27" s="1736"/>
      <c r="B27" s="193"/>
      <c r="D27" s="242" t="s">
        <v>164</v>
      </c>
      <c r="E27" s="433">
        <v>28</v>
      </c>
      <c r="F27" s="434">
        <v>70</v>
      </c>
      <c r="G27" s="434">
        <v>0</v>
      </c>
      <c r="H27" s="434">
        <v>0</v>
      </c>
      <c r="I27" s="434">
        <v>0</v>
      </c>
      <c r="J27" s="435">
        <v>0</v>
      </c>
      <c r="K27" s="434">
        <v>35</v>
      </c>
      <c r="L27" s="434">
        <v>32</v>
      </c>
      <c r="M27" s="434">
        <v>0</v>
      </c>
      <c r="N27" s="436">
        <v>3</v>
      </c>
      <c r="Q27" s="427"/>
    </row>
    <row r="28" spans="1:17" ht="15.75" customHeight="1">
      <c r="A28" s="1736"/>
      <c r="B28" s="193"/>
      <c r="D28" s="422" t="s">
        <v>165</v>
      </c>
      <c r="E28" s="426">
        <v>29</v>
      </c>
      <c r="F28" s="416">
        <v>240</v>
      </c>
      <c r="G28" s="416">
        <v>121</v>
      </c>
      <c r="H28" s="416">
        <v>0</v>
      </c>
      <c r="I28" s="416">
        <v>0</v>
      </c>
      <c r="J28" s="413">
        <v>0</v>
      </c>
      <c r="K28" s="416">
        <v>0</v>
      </c>
      <c r="L28" s="416">
        <v>32</v>
      </c>
      <c r="M28" s="416">
        <v>72</v>
      </c>
      <c r="N28" s="424">
        <v>15</v>
      </c>
      <c r="Q28" s="427"/>
    </row>
    <row r="29" spans="1:17" ht="15.75" customHeight="1">
      <c r="A29" s="1736"/>
      <c r="B29" s="193"/>
      <c r="D29" s="422" t="s">
        <v>166</v>
      </c>
      <c r="E29" s="426">
        <v>30</v>
      </c>
      <c r="F29" s="416">
        <v>26</v>
      </c>
      <c r="G29" s="416">
        <v>0</v>
      </c>
      <c r="H29" s="416">
        <v>0</v>
      </c>
      <c r="I29" s="416">
        <v>0</v>
      </c>
      <c r="J29" s="413">
        <v>0</v>
      </c>
      <c r="K29" s="416">
        <v>0</v>
      </c>
      <c r="L29" s="416">
        <v>26</v>
      </c>
      <c r="M29" s="416">
        <v>0</v>
      </c>
      <c r="N29" s="424">
        <v>0</v>
      </c>
      <c r="Q29" s="427"/>
    </row>
    <row r="30" spans="1:17" ht="15.75" customHeight="1">
      <c r="A30" s="1736"/>
      <c r="B30" s="193"/>
      <c r="D30" s="422" t="s">
        <v>167</v>
      </c>
      <c r="E30" s="426">
        <v>31</v>
      </c>
      <c r="F30" s="416">
        <v>120</v>
      </c>
      <c r="G30" s="416">
        <v>26</v>
      </c>
      <c r="H30" s="416">
        <v>7</v>
      </c>
      <c r="I30" s="416">
        <v>0</v>
      </c>
      <c r="J30" s="413">
        <v>0</v>
      </c>
      <c r="K30" s="416">
        <v>61</v>
      </c>
      <c r="L30" s="416">
        <v>11</v>
      </c>
      <c r="M30" s="416">
        <v>2</v>
      </c>
      <c r="N30" s="424">
        <v>13</v>
      </c>
      <c r="Q30" s="427"/>
    </row>
    <row r="31" spans="1:17" ht="15.75" customHeight="1">
      <c r="A31" s="1736"/>
      <c r="B31" s="251"/>
      <c r="C31" s="437"/>
      <c r="D31" s="438" t="s">
        <v>168</v>
      </c>
      <c r="E31" s="439" t="s">
        <v>169</v>
      </c>
      <c r="F31" s="434">
        <v>219</v>
      </c>
      <c r="G31" s="434">
        <v>34</v>
      </c>
      <c r="H31" s="434">
        <v>0</v>
      </c>
      <c r="I31" s="434">
        <v>0</v>
      </c>
      <c r="J31" s="435">
        <v>20</v>
      </c>
      <c r="K31" s="434">
        <v>9</v>
      </c>
      <c r="L31" s="434">
        <v>36</v>
      </c>
      <c r="M31" s="434">
        <v>90</v>
      </c>
      <c r="N31" s="436">
        <v>30</v>
      </c>
    </row>
    <row r="32" spans="1:17" ht="15.75" customHeight="1">
      <c r="A32" s="1736"/>
      <c r="B32" s="440" t="s">
        <v>170</v>
      </c>
      <c r="C32" s="1782" t="s">
        <v>171</v>
      </c>
      <c r="D32" s="1782"/>
      <c r="E32" s="441" t="s">
        <v>323</v>
      </c>
      <c r="F32" s="412">
        <v>60</v>
      </c>
      <c r="G32" s="412">
        <v>12</v>
      </c>
      <c r="H32" s="412">
        <v>22</v>
      </c>
      <c r="I32" s="416">
        <v>4</v>
      </c>
      <c r="J32" s="414">
        <v>15</v>
      </c>
      <c r="K32" s="412">
        <v>3</v>
      </c>
      <c r="L32" s="412">
        <v>0</v>
      </c>
      <c r="M32" s="412">
        <v>8</v>
      </c>
      <c r="N32" s="415">
        <v>0</v>
      </c>
    </row>
    <row r="33" spans="1:14" ht="15.75" customHeight="1">
      <c r="A33" s="1736"/>
      <c r="B33" s="440" t="s">
        <v>173</v>
      </c>
      <c r="C33" s="1782" t="s">
        <v>174</v>
      </c>
      <c r="D33" s="1782"/>
      <c r="E33" s="441" t="s">
        <v>324</v>
      </c>
      <c r="F33" s="412">
        <v>249</v>
      </c>
      <c r="G33" s="412">
        <v>149</v>
      </c>
      <c r="H33" s="412">
        <v>22</v>
      </c>
      <c r="I33" s="416">
        <v>0</v>
      </c>
      <c r="J33" s="414">
        <v>51</v>
      </c>
      <c r="K33" s="412">
        <v>8</v>
      </c>
      <c r="L33" s="412">
        <v>4</v>
      </c>
      <c r="M33" s="412">
        <v>11</v>
      </c>
      <c r="N33" s="415">
        <v>4</v>
      </c>
    </row>
    <row r="34" spans="1:14" ht="15.75" customHeight="1">
      <c r="A34" s="1736"/>
      <c r="B34" s="440" t="s">
        <v>176</v>
      </c>
      <c r="C34" s="1782" t="s">
        <v>177</v>
      </c>
      <c r="D34" s="1782"/>
      <c r="E34" s="441" t="s">
        <v>325</v>
      </c>
      <c r="F34" s="412">
        <v>3089</v>
      </c>
      <c r="G34" s="412">
        <v>1797</v>
      </c>
      <c r="H34" s="412">
        <v>153</v>
      </c>
      <c r="I34" s="416">
        <v>23</v>
      </c>
      <c r="J34" s="414">
        <v>232</v>
      </c>
      <c r="K34" s="412">
        <v>117</v>
      </c>
      <c r="L34" s="412">
        <v>328</v>
      </c>
      <c r="M34" s="412">
        <v>185</v>
      </c>
      <c r="N34" s="415">
        <v>277</v>
      </c>
    </row>
    <row r="35" spans="1:14" ht="15.75" customHeight="1">
      <c r="A35" s="1736"/>
      <c r="B35" s="442" t="s">
        <v>179</v>
      </c>
      <c r="C35" s="1782" t="s">
        <v>326</v>
      </c>
      <c r="D35" s="1782"/>
      <c r="E35" s="441" t="s">
        <v>327</v>
      </c>
      <c r="F35" s="412">
        <v>8142</v>
      </c>
      <c r="G35" s="412">
        <v>3940</v>
      </c>
      <c r="H35" s="412">
        <v>654</v>
      </c>
      <c r="I35" s="416">
        <v>202</v>
      </c>
      <c r="J35" s="414">
        <v>923</v>
      </c>
      <c r="K35" s="412">
        <v>354</v>
      </c>
      <c r="L35" s="412">
        <v>1542</v>
      </c>
      <c r="M35" s="412">
        <v>407</v>
      </c>
      <c r="N35" s="415">
        <v>322</v>
      </c>
    </row>
    <row r="36" spans="1:14" ht="15.75" customHeight="1">
      <c r="A36" s="1736"/>
      <c r="B36" s="442" t="s">
        <v>182</v>
      </c>
      <c r="C36" s="1782" t="s">
        <v>183</v>
      </c>
      <c r="D36" s="1782"/>
      <c r="E36" s="441" t="s">
        <v>328</v>
      </c>
      <c r="F36" s="412">
        <v>360</v>
      </c>
      <c r="G36" s="412">
        <v>248</v>
      </c>
      <c r="H36" s="412">
        <v>23</v>
      </c>
      <c r="I36" s="416">
        <v>0</v>
      </c>
      <c r="J36" s="414">
        <v>14</v>
      </c>
      <c r="K36" s="412">
        <v>30</v>
      </c>
      <c r="L36" s="412">
        <v>35</v>
      </c>
      <c r="M36" s="412">
        <v>1</v>
      </c>
      <c r="N36" s="415">
        <v>9</v>
      </c>
    </row>
    <row r="37" spans="1:14" ht="15.75" customHeight="1">
      <c r="A37" s="1736"/>
      <c r="B37" s="443" t="s">
        <v>185</v>
      </c>
      <c r="C37" s="1784" t="s">
        <v>329</v>
      </c>
      <c r="D37" s="1784"/>
      <c r="E37" s="444" t="s">
        <v>330</v>
      </c>
      <c r="F37" s="418">
        <v>737</v>
      </c>
      <c r="G37" s="418">
        <v>425</v>
      </c>
      <c r="H37" s="418">
        <v>108</v>
      </c>
      <c r="I37" s="419">
        <v>4</v>
      </c>
      <c r="J37" s="420">
        <v>88</v>
      </c>
      <c r="K37" s="418">
        <v>37</v>
      </c>
      <c r="L37" s="418">
        <v>35</v>
      </c>
      <c r="M37" s="418">
        <v>9</v>
      </c>
      <c r="N37" s="421">
        <v>35</v>
      </c>
    </row>
    <row r="38" spans="1:14" ht="15.75" customHeight="1">
      <c r="A38" s="1736"/>
      <c r="B38" s="440" t="s">
        <v>188</v>
      </c>
      <c r="C38" s="1785" t="s">
        <v>331</v>
      </c>
      <c r="D38" s="1785"/>
      <c r="E38" s="441" t="s">
        <v>332</v>
      </c>
      <c r="F38" s="412">
        <v>941</v>
      </c>
      <c r="G38" s="412">
        <v>602</v>
      </c>
      <c r="H38" s="412">
        <v>13</v>
      </c>
      <c r="I38" s="416">
        <v>1</v>
      </c>
      <c r="J38" s="414">
        <v>148</v>
      </c>
      <c r="K38" s="412">
        <v>35</v>
      </c>
      <c r="L38" s="412">
        <v>56</v>
      </c>
      <c r="M38" s="412">
        <v>42</v>
      </c>
      <c r="N38" s="415">
        <v>45</v>
      </c>
    </row>
    <row r="39" spans="1:14" ht="15.75" customHeight="1">
      <c r="A39" s="1736"/>
      <c r="B39" s="440" t="s">
        <v>191</v>
      </c>
      <c r="C39" s="1782" t="s">
        <v>333</v>
      </c>
      <c r="D39" s="1782"/>
      <c r="E39" s="441" t="s">
        <v>334</v>
      </c>
      <c r="F39" s="412">
        <v>4761</v>
      </c>
      <c r="G39" s="412">
        <v>1701</v>
      </c>
      <c r="H39" s="412">
        <v>819</v>
      </c>
      <c r="I39" s="416">
        <v>206</v>
      </c>
      <c r="J39" s="414">
        <v>1406</v>
      </c>
      <c r="K39" s="412">
        <v>244</v>
      </c>
      <c r="L39" s="412">
        <v>331</v>
      </c>
      <c r="M39" s="412">
        <v>55</v>
      </c>
      <c r="N39" s="415">
        <v>205</v>
      </c>
    </row>
    <row r="40" spans="1:14" ht="15.75" customHeight="1">
      <c r="A40" s="1736"/>
      <c r="B40" s="440" t="s">
        <v>194</v>
      </c>
      <c r="C40" s="1733" t="s">
        <v>335</v>
      </c>
      <c r="D40" s="1733"/>
      <c r="E40" s="441" t="s">
        <v>336</v>
      </c>
      <c r="F40" s="412">
        <v>1956</v>
      </c>
      <c r="G40" s="412">
        <v>681</v>
      </c>
      <c r="H40" s="412">
        <v>152</v>
      </c>
      <c r="I40" s="416">
        <v>13</v>
      </c>
      <c r="J40" s="414">
        <v>461</v>
      </c>
      <c r="K40" s="412">
        <v>142</v>
      </c>
      <c r="L40" s="412">
        <v>121</v>
      </c>
      <c r="M40" s="412">
        <v>139</v>
      </c>
      <c r="N40" s="415">
        <v>260</v>
      </c>
    </row>
    <row r="41" spans="1:14" ht="15.75" customHeight="1">
      <c r="A41" s="1736"/>
      <c r="B41" s="445" t="s">
        <v>197</v>
      </c>
      <c r="C41" s="1786" t="s">
        <v>337</v>
      </c>
      <c r="D41" s="1786"/>
      <c r="E41" s="446" t="s">
        <v>338</v>
      </c>
      <c r="F41" s="447">
        <v>4421</v>
      </c>
      <c r="G41" s="447">
        <v>3896</v>
      </c>
      <c r="H41" s="447">
        <v>117</v>
      </c>
      <c r="I41" s="434">
        <v>64</v>
      </c>
      <c r="J41" s="448">
        <v>98</v>
      </c>
      <c r="K41" s="447">
        <v>44</v>
      </c>
      <c r="L41" s="447">
        <v>55</v>
      </c>
      <c r="M41" s="447">
        <v>75</v>
      </c>
      <c r="N41" s="449">
        <v>136</v>
      </c>
    </row>
    <row r="42" spans="1:14" ht="15.75" customHeight="1">
      <c r="A42" s="1736"/>
      <c r="B42" s="440" t="s">
        <v>200</v>
      </c>
      <c r="C42" s="1782" t="s">
        <v>339</v>
      </c>
      <c r="D42" s="1782"/>
      <c r="E42" s="441" t="s">
        <v>340</v>
      </c>
      <c r="F42" s="412">
        <v>18206</v>
      </c>
      <c r="G42" s="412">
        <v>8774</v>
      </c>
      <c r="H42" s="412">
        <v>1571</v>
      </c>
      <c r="I42" s="416">
        <v>447</v>
      </c>
      <c r="J42" s="414">
        <v>2709</v>
      </c>
      <c r="K42" s="412">
        <v>1046</v>
      </c>
      <c r="L42" s="412">
        <v>1271</v>
      </c>
      <c r="M42" s="412">
        <v>1040</v>
      </c>
      <c r="N42" s="415">
        <v>1795</v>
      </c>
    </row>
    <row r="43" spans="1:14" ht="15.75" customHeight="1">
      <c r="A43" s="1736"/>
      <c r="B43" s="440" t="s">
        <v>203</v>
      </c>
      <c r="C43" s="1787" t="s">
        <v>341</v>
      </c>
      <c r="D43" s="1787"/>
      <c r="E43" s="441" t="s">
        <v>342</v>
      </c>
      <c r="F43" s="412">
        <v>994</v>
      </c>
      <c r="G43" s="412">
        <v>394</v>
      </c>
      <c r="H43" s="412">
        <v>76</v>
      </c>
      <c r="I43" s="416">
        <v>6</v>
      </c>
      <c r="J43" s="414">
        <v>144</v>
      </c>
      <c r="K43" s="412">
        <v>94</v>
      </c>
      <c r="L43" s="412">
        <v>196</v>
      </c>
      <c r="M43" s="412">
        <v>30</v>
      </c>
      <c r="N43" s="415">
        <v>60</v>
      </c>
    </row>
    <row r="44" spans="1:14" ht="15.75" customHeight="1">
      <c r="A44" s="1736"/>
      <c r="B44" s="440" t="s">
        <v>206</v>
      </c>
      <c r="C44" s="1783" t="s">
        <v>207</v>
      </c>
      <c r="D44" s="1783"/>
      <c r="E44" s="441" t="s">
        <v>343</v>
      </c>
      <c r="F44" s="412">
        <v>5818</v>
      </c>
      <c r="G44" s="412">
        <v>3074</v>
      </c>
      <c r="H44" s="412">
        <v>629</v>
      </c>
      <c r="I44" s="416">
        <v>63</v>
      </c>
      <c r="J44" s="414">
        <v>991</v>
      </c>
      <c r="K44" s="412">
        <v>226</v>
      </c>
      <c r="L44" s="412">
        <v>315</v>
      </c>
      <c r="M44" s="412">
        <v>164</v>
      </c>
      <c r="N44" s="415">
        <v>419</v>
      </c>
    </row>
    <row r="45" spans="1:14" ht="15.75" customHeight="1">
      <c r="A45" s="1737"/>
      <c r="B45" s="1788" t="s">
        <v>344</v>
      </c>
      <c r="C45" s="1789"/>
      <c r="D45" s="271" t="s">
        <v>345</v>
      </c>
      <c r="E45" s="450" t="s">
        <v>346</v>
      </c>
      <c r="F45" s="451">
        <v>1702</v>
      </c>
      <c r="G45" s="451">
        <v>903</v>
      </c>
      <c r="H45" s="451">
        <v>138</v>
      </c>
      <c r="I45" s="452">
        <v>37</v>
      </c>
      <c r="J45" s="453">
        <v>270</v>
      </c>
      <c r="K45" s="451">
        <v>69</v>
      </c>
      <c r="L45" s="451">
        <v>178</v>
      </c>
      <c r="M45" s="451">
        <v>41</v>
      </c>
      <c r="N45" s="454">
        <v>103</v>
      </c>
    </row>
    <row r="46" spans="1:14" ht="15.75" customHeight="1">
      <c r="A46" s="1744" t="s">
        <v>211</v>
      </c>
      <c r="B46" s="1745"/>
      <c r="C46" s="1745"/>
      <c r="D46" s="1773"/>
      <c r="E46" s="1774"/>
      <c r="F46" s="455">
        <v>65392</v>
      </c>
      <c r="G46" s="455">
        <v>31636</v>
      </c>
      <c r="H46" s="455">
        <v>5270</v>
      </c>
      <c r="I46" s="456">
        <v>1259</v>
      </c>
      <c r="J46" s="457">
        <v>9634</v>
      </c>
      <c r="K46" s="455">
        <v>3484</v>
      </c>
      <c r="L46" s="455">
        <v>7089</v>
      </c>
      <c r="M46" s="455">
        <v>3325</v>
      </c>
      <c r="N46" s="458">
        <v>4954</v>
      </c>
    </row>
    <row r="47" spans="1:14" ht="15.75" customHeight="1">
      <c r="A47" s="1735" t="s">
        <v>212</v>
      </c>
      <c r="B47" s="1750" t="s">
        <v>213</v>
      </c>
      <c r="C47" s="1775"/>
      <c r="D47" s="1775"/>
      <c r="E47" s="1776"/>
      <c r="F47" s="408">
        <v>43228</v>
      </c>
      <c r="G47" s="408">
        <v>21730</v>
      </c>
      <c r="H47" s="408">
        <v>3478</v>
      </c>
      <c r="I47" s="409">
        <v>712</v>
      </c>
      <c r="J47" s="459">
        <v>6085</v>
      </c>
      <c r="K47" s="408">
        <v>2354</v>
      </c>
      <c r="L47" s="408">
        <v>4548</v>
      </c>
      <c r="M47" s="408">
        <v>2068</v>
      </c>
      <c r="N47" s="410">
        <v>2965</v>
      </c>
    </row>
    <row r="48" spans="1:14" ht="15.75" customHeight="1">
      <c r="A48" s="1748"/>
      <c r="B48" s="1753" t="s">
        <v>214</v>
      </c>
      <c r="C48" s="1754"/>
      <c r="D48" s="1754"/>
      <c r="E48" s="1755"/>
      <c r="F48" s="412">
        <v>14543</v>
      </c>
      <c r="G48" s="412">
        <v>6132</v>
      </c>
      <c r="H48" s="412">
        <v>1321</v>
      </c>
      <c r="I48" s="416">
        <v>359</v>
      </c>
      <c r="J48" s="414">
        <v>2363</v>
      </c>
      <c r="K48" s="412">
        <v>678</v>
      </c>
      <c r="L48" s="412">
        <v>1682</v>
      </c>
      <c r="M48" s="412">
        <v>904</v>
      </c>
      <c r="N48" s="415">
        <v>1463</v>
      </c>
    </row>
    <row r="49" spans="1:14" ht="15.75" customHeight="1">
      <c r="A49" s="1748"/>
      <c r="B49" s="1756" t="s">
        <v>215</v>
      </c>
      <c r="C49" s="1757"/>
      <c r="D49" s="1757"/>
      <c r="E49" s="1758"/>
      <c r="F49" s="412">
        <v>5582</v>
      </c>
      <c r="G49" s="412">
        <v>2822</v>
      </c>
      <c r="H49" s="412">
        <v>408</v>
      </c>
      <c r="I49" s="416">
        <v>181</v>
      </c>
      <c r="J49" s="414">
        <v>802</v>
      </c>
      <c r="K49" s="412">
        <v>302</v>
      </c>
      <c r="L49" s="412">
        <v>619</v>
      </c>
      <c r="M49" s="412">
        <v>347</v>
      </c>
      <c r="N49" s="415">
        <v>282</v>
      </c>
    </row>
    <row r="50" spans="1:14" ht="15.75" customHeight="1">
      <c r="A50" s="1748"/>
      <c r="B50" s="1759" t="s">
        <v>216</v>
      </c>
      <c r="C50" s="1760"/>
      <c r="D50" s="1760"/>
      <c r="E50" s="1761"/>
      <c r="F50" s="418">
        <v>978</v>
      </c>
      <c r="G50" s="418">
        <v>395</v>
      </c>
      <c r="H50" s="418">
        <v>54</v>
      </c>
      <c r="I50" s="419">
        <v>1</v>
      </c>
      <c r="J50" s="420">
        <v>65</v>
      </c>
      <c r="K50" s="418">
        <v>136</v>
      </c>
      <c r="L50" s="418">
        <v>112</v>
      </c>
      <c r="M50" s="418">
        <v>6</v>
      </c>
      <c r="N50" s="421">
        <v>210</v>
      </c>
    </row>
    <row r="51" spans="1:14" ht="15.75" customHeight="1">
      <c r="A51" s="1748"/>
      <c r="B51" s="1753" t="s">
        <v>217</v>
      </c>
      <c r="C51" s="1754"/>
      <c r="D51" s="1754"/>
      <c r="E51" s="1755"/>
      <c r="F51" s="412">
        <v>397</v>
      </c>
      <c r="G51" s="412">
        <v>231</v>
      </c>
      <c r="H51" s="412">
        <v>3</v>
      </c>
      <c r="I51" s="416">
        <v>0</v>
      </c>
      <c r="J51" s="414">
        <v>123</v>
      </c>
      <c r="K51" s="412">
        <v>14</v>
      </c>
      <c r="L51" s="412">
        <v>26</v>
      </c>
      <c r="M51" s="412">
        <v>0</v>
      </c>
      <c r="N51" s="415">
        <v>0</v>
      </c>
    </row>
    <row r="52" spans="1:14" ht="15.75" customHeight="1" thickBot="1">
      <c r="A52" s="1749"/>
      <c r="B52" s="1762" t="s">
        <v>218</v>
      </c>
      <c r="C52" s="1763"/>
      <c r="D52" s="1763"/>
      <c r="E52" s="1764"/>
      <c r="F52" s="460">
        <v>664</v>
      </c>
      <c r="G52" s="460">
        <v>326</v>
      </c>
      <c r="H52" s="460">
        <v>6</v>
      </c>
      <c r="I52" s="461">
        <v>6</v>
      </c>
      <c r="J52" s="462">
        <v>196</v>
      </c>
      <c r="K52" s="460">
        <v>0</v>
      </c>
      <c r="L52" s="460">
        <v>102</v>
      </c>
      <c r="M52" s="460">
        <v>0</v>
      </c>
      <c r="N52" s="463">
        <v>34</v>
      </c>
    </row>
    <row r="53" spans="1:14" ht="8.25" customHeight="1">
      <c r="F53" s="464"/>
      <c r="G53" s="464"/>
      <c r="H53" s="464"/>
      <c r="I53" s="464"/>
      <c r="J53" s="464"/>
      <c r="K53" s="464"/>
      <c r="L53" s="464"/>
      <c r="M53" s="464"/>
      <c r="N53" s="464"/>
    </row>
    <row r="54" spans="1:14" ht="17.25" customHeight="1">
      <c r="F54" s="229"/>
      <c r="G54" s="229"/>
      <c r="H54" s="229"/>
      <c r="I54" s="229"/>
      <c r="J54" s="229"/>
      <c r="K54" s="229"/>
      <c r="L54" s="229"/>
      <c r="M54" s="229"/>
      <c r="N54" s="229"/>
    </row>
    <row r="55" spans="1:14" ht="17.25" customHeight="1">
      <c r="F55" s="229"/>
      <c r="G55" s="229"/>
      <c r="H55" s="229"/>
      <c r="I55" s="229"/>
      <c r="J55" s="229"/>
      <c r="K55" s="229"/>
      <c r="L55" s="229"/>
      <c r="M55" s="229"/>
      <c r="N55" s="229"/>
    </row>
  </sheetData>
  <mergeCells count="38">
    <mergeCell ref="B45:C45"/>
    <mergeCell ref="A46:E46"/>
    <mergeCell ref="A47:A52"/>
    <mergeCell ref="B47:E47"/>
    <mergeCell ref="B48:E48"/>
    <mergeCell ref="B49:E49"/>
    <mergeCell ref="B50:E50"/>
    <mergeCell ref="B51:E51"/>
    <mergeCell ref="B52:E52"/>
    <mergeCell ref="A5:A45"/>
    <mergeCell ref="B5:C5"/>
    <mergeCell ref="C6:D6"/>
    <mergeCell ref="C7:D7"/>
    <mergeCell ref="C8:D8"/>
    <mergeCell ref="C32:D32"/>
    <mergeCell ref="C44:D44"/>
    <mergeCell ref="C33:D33"/>
    <mergeCell ref="C34:D34"/>
    <mergeCell ref="C35:D35"/>
    <mergeCell ref="C36:D36"/>
    <mergeCell ref="C37:D37"/>
    <mergeCell ref="C38:D38"/>
    <mergeCell ref="C39:D39"/>
    <mergeCell ref="C40:D40"/>
    <mergeCell ref="C41:D41"/>
    <mergeCell ref="C42:D42"/>
    <mergeCell ref="C43:D43"/>
    <mergeCell ref="A1:N1"/>
    <mergeCell ref="K3:K4"/>
    <mergeCell ref="L3:L4"/>
    <mergeCell ref="M3:M4"/>
    <mergeCell ref="N3:N4"/>
    <mergeCell ref="A3:E4"/>
    <mergeCell ref="F3:F4"/>
    <mergeCell ref="G3:G4"/>
    <mergeCell ref="H3:H4"/>
    <mergeCell ref="I3:I4"/>
    <mergeCell ref="J3:J4"/>
  </mergeCells>
  <phoneticPr fontId="3"/>
  <printOptions horizontalCentered="1"/>
  <pageMargins left="0" right="0" top="0.55118110236220474" bottom="0.39370078740157483" header="0.51181102362204722" footer="0.31496062992125984"/>
  <pageSetup paperSize="9" scale="93" firstPageNumber="44" orientation="portrait" blackAndWhite="1" r:id="rId1"/>
  <headerFooter alignWithMargins="0"/>
  <rowBreaks count="1" manualBreakCount="1">
    <brk id="52"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view="pageBreakPreview" zoomScaleNormal="85" zoomScaleSheetLayoutView="100" workbookViewId="0">
      <pane xSplit="5" ySplit="4" topLeftCell="F5" activePane="bottomRight" state="frozen"/>
      <selection sqref="A1:M1"/>
      <selection pane="topRight" sqref="A1:M1"/>
      <selection pane="bottomLeft" sqref="A1:M1"/>
      <selection pane="bottomRight" sqref="A1:N1"/>
    </sheetView>
  </sheetViews>
  <sheetFormatPr defaultRowHeight="17.25" customHeight="1"/>
  <cols>
    <col min="1" max="1" width="2.875" style="163" customWidth="1"/>
    <col min="2" max="2" width="2.125" style="163" customWidth="1"/>
    <col min="3" max="3" width="3.75" style="163" customWidth="1"/>
    <col min="4" max="4" width="24.25" style="163" customWidth="1"/>
    <col min="5" max="5" width="7.875" style="163" customWidth="1"/>
    <col min="6" max="6" width="6.875" style="163" customWidth="1"/>
    <col min="7" max="7" width="5.875" style="163" customWidth="1"/>
    <col min="8" max="8" width="5.625" style="163" customWidth="1"/>
    <col min="9" max="9" width="4.875" style="163" customWidth="1"/>
    <col min="10" max="14" width="5.625" style="163" customWidth="1"/>
    <col min="15" max="255" width="9" style="163"/>
    <col min="256" max="256" width="2.875" style="163" customWidth="1"/>
    <col min="257" max="257" width="2.125" style="163" customWidth="1"/>
    <col min="258" max="258" width="3.75" style="163" customWidth="1"/>
    <col min="259" max="259" width="24.25" style="163" customWidth="1"/>
    <col min="260" max="260" width="7.875" style="163" customWidth="1"/>
    <col min="261" max="261" width="6.875" style="163" customWidth="1"/>
    <col min="262" max="262" width="5.875" style="163" customWidth="1"/>
    <col min="263" max="263" width="5.625" style="163" customWidth="1"/>
    <col min="264" max="264" width="4.875" style="163" customWidth="1"/>
    <col min="265" max="269" width="5.625" style="163" customWidth="1"/>
    <col min="270" max="511" width="9" style="163"/>
    <col min="512" max="512" width="2.875" style="163" customWidth="1"/>
    <col min="513" max="513" width="2.125" style="163" customWidth="1"/>
    <col min="514" max="514" width="3.75" style="163" customWidth="1"/>
    <col min="515" max="515" width="24.25" style="163" customWidth="1"/>
    <col min="516" max="516" width="7.875" style="163" customWidth="1"/>
    <col min="517" max="517" width="6.875" style="163" customWidth="1"/>
    <col min="518" max="518" width="5.875" style="163" customWidth="1"/>
    <col min="519" max="519" width="5.625" style="163" customWidth="1"/>
    <col min="520" max="520" width="4.875" style="163" customWidth="1"/>
    <col min="521" max="525" width="5.625" style="163" customWidth="1"/>
    <col min="526" max="767" width="9" style="163"/>
    <col min="768" max="768" width="2.875" style="163" customWidth="1"/>
    <col min="769" max="769" width="2.125" style="163" customWidth="1"/>
    <col min="770" max="770" width="3.75" style="163" customWidth="1"/>
    <col min="771" max="771" width="24.25" style="163" customWidth="1"/>
    <col min="772" max="772" width="7.875" style="163" customWidth="1"/>
    <col min="773" max="773" width="6.875" style="163" customWidth="1"/>
    <col min="774" max="774" width="5.875" style="163" customWidth="1"/>
    <col min="775" max="775" width="5.625" style="163" customWidth="1"/>
    <col min="776" max="776" width="4.875" style="163" customWidth="1"/>
    <col min="777" max="781" width="5.625" style="163" customWidth="1"/>
    <col min="782" max="1023" width="9" style="163"/>
    <col min="1024" max="1024" width="2.875" style="163" customWidth="1"/>
    <col min="1025" max="1025" width="2.125" style="163" customWidth="1"/>
    <col min="1026" max="1026" width="3.75" style="163" customWidth="1"/>
    <col min="1027" max="1027" width="24.25" style="163" customWidth="1"/>
    <col min="1028" max="1028" width="7.875" style="163" customWidth="1"/>
    <col min="1029" max="1029" width="6.875" style="163" customWidth="1"/>
    <col min="1030" max="1030" width="5.875" style="163" customWidth="1"/>
    <col min="1031" max="1031" width="5.625" style="163" customWidth="1"/>
    <col min="1032" max="1032" width="4.875" style="163" customWidth="1"/>
    <col min="1033" max="1037" width="5.625" style="163" customWidth="1"/>
    <col min="1038" max="1279" width="9" style="163"/>
    <col min="1280" max="1280" width="2.875" style="163" customWidth="1"/>
    <col min="1281" max="1281" width="2.125" style="163" customWidth="1"/>
    <col min="1282" max="1282" width="3.75" style="163" customWidth="1"/>
    <col min="1283" max="1283" width="24.25" style="163" customWidth="1"/>
    <col min="1284" max="1284" width="7.875" style="163" customWidth="1"/>
    <col min="1285" max="1285" width="6.875" style="163" customWidth="1"/>
    <col min="1286" max="1286" width="5.875" style="163" customWidth="1"/>
    <col min="1287" max="1287" width="5.625" style="163" customWidth="1"/>
    <col min="1288" max="1288" width="4.875" style="163" customWidth="1"/>
    <col min="1289" max="1293" width="5.625" style="163" customWidth="1"/>
    <col min="1294" max="1535" width="9" style="163"/>
    <col min="1536" max="1536" width="2.875" style="163" customWidth="1"/>
    <col min="1537" max="1537" width="2.125" style="163" customWidth="1"/>
    <col min="1538" max="1538" width="3.75" style="163" customWidth="1"/>
    <col min="1539" max="1539" width="24.25" style="163" customWidth="1"/>
    <col min="1540" max="1540" width="7.875" style="163" customWidth="1"/>
    <col min="1541" max="1541" width="6.875" style="163" customWidth="1"/>
    <col min="1542" max="1542" width="5.875" style="163" customWidth="1"/>
    <col min="1543" max="1543" width="5.625" style="163" customWidth="1"/>
    <col min="1544" max="1544" width="4.875" style="163" customWidth="1"/>
    <col min="1545" max="1549" width="5.625" style="163" customWidth="1"/>
    <col min="1550" max="1791" width="9" style="163"/>
    <col min="1792" max="1792" width="2.875" style="163" customWidth="1"/>
    <col min="1793" max="1793" width="2.125" style="163" customWidth="1"/>
    <col min="1794" max="1794" width="3.75" style="163" customWidth="1"/>
    <col min="1795" max="1795" width="24.25" style="163" customWidth="1"/>
    <col min="1796" max="1796" width="7.875" style="163" customWidth="1"/>
    <col min="1797" max="1797" width="6.875" style="163" customWidth="1"/>
    <col min="1798" max="1798" width="5.875" style="163" customWidth="1"/>
    <col min="1799" max="1799" width="5.625" style="163" customWidth="1"/>
    <col min="1800" max="1800" width="4.875" style="163" customWidth="1"/>
    <col min="1801" max="1805" width="5.625" style="163" customWidth="1"/>
    <col min="1806" max="2047" width="9" style="163"/>
    <col min="2048" max="2048" width="2.875" style="163" customWidth="1"/>
    <col min="2049" max="2049" width="2.125" style="163" customWidth="1"/>
    <col min="2050" max="2050" width="3.75" style="163" customWidth="1"/>
    <col min="2051" max="2051" width="24.25" style="163" customWidth="1"/>
    <col min="2052" max="2052" width="7.875" style="163" customWidth="1"/>
    <col min="2053" max="2053" width="6.875" style="163" customWidth="1"/>
    <col min="2054" max="2054" width="5.875" style="163" customWidth="1"/>
    <col min="2055" max="2055" width="5.625" style="163" customWidth="1"/>
    <col min="2056" max="2056" width="4.875" style="163" customWidth="1"/>
    <col min="2057" max="2061" width="5.625" style="163" customWidth="1"/>
    <col min="2062" max="2303" width="9" style="163"/>
    <col min="2304" max="2304" width="2.875" style="163" customWidth="1"/>
    <col min="2305" max="2305" width="2.125" style="163" customWidth="1"/>
    <col min="2306" max="2306" width="3.75" style="163" customWidth="1"/>
    <col min="2307" max="2307" width="24.25" style="163" customWidth="1"/>
    <col min="2308" max="2308" width="7.875" style="163" customWidth="1"/>
    <col min="2309" max="2309" width="6.875" style="163" customWidth="1"/>
    <col min="2310" max="2310" width="5.875" style="163" customWidth="1"/>
    <col min="2311" max="2311" width="5.625" style="163" customWidth="1"/>
    <col min="2312" max="2312" width="4.875" style="163" customWidth="1"/>
    <col min="2313" max="2317" width="5.625" style="163" customWidth="1"/>
    <col min="2318" max="2559" width="9" style="163"/>
    <col min="2560" max="2560" width="2.875" style="163" customWidth="1"/>
    <col min="2561" max="2561" width="2.125" style="163" customWidth="1"/>
    <col min="2562" max="2562" width="3.75" style="163" customWidth="1"/>
    <col min="2563" max="2563" width="24.25" style="163" customWidth="1"/>
    <col min="2564" max="2564" width="7.875" style="163" customWidth="1"/>
    <col min="2565" max="2565" width="6.875" style="163" customWidth="1"/>
    <col min="2566" max="2566" width="5.875" style="163" customWidth="1"/>
    <col min="2567" max="2567" width="5.625" style="163" customWidth="1"/>
    <col min="2568" max="2568" width="4.875" style="163" customWidth="1"/>
    <col min="2569" max="2573" width="5.625" style="163" customWidth="1"/>
    <col min="2574" max="2815" width="9" style="163"/>
    <col min="2816" max="2816" width="2.875" style="163" customWidth="1"/>
    <col min="2817" max="2817" width="2.125" style="163" customWidth="1"/>
    <col min="2818" max="2818" width="3.75" style="163" customWidth="1"/>
    <col min="2819" max="2819" width="24.25" style="163" customWidth="1"/>
    <col min="2820" max="2820" width="7.875" style="163" customWidth="1"/>
    <col min="2821" max="2821" width="6.875" style="163" customWidth="1"/>
    <col min="2822" max="2822" width="5.875" style="163" customWidth="1"/>
    <col min="2823" max="2823" width="5.625" style="163" customWidth="1"/>
    <col min="2824" max="2824" width="4.875" style="163" customWidth="1"/>
    <col min="2825" max="2829" width="5.625" style="163" customWidth="1"/>
    <col min="2830" max="3071" width="9" style="163"/>
    <col min="3072" max="3072" width="2.875" style="163" customWidth="1"/>
    <col min="3073" max="3073" width="2.125" style="163" customWidth="1"/>
    <col min="3074" max="3074" width="3.75" style="163" customWidth="1"/>
    <col min="3075" max="3075" width="24.25" style="163" customWidth="1"/>
    <col min="3076" max="3076" width="7.875" style="163" customWidth="1"/>
    <col min="3077" max="3077" width="6.875" style="163" customWidth="1"/>
    <col min="3078" max="3078" width="5.875" style="163" customWidth="1"/>
    <col min="3079" max="3079" width="5.625" style="163" customWidth="1"/>
    <col min="3080" max="3080" width="4.875" style="163" customWidth="1"/>
    <col min="3081" max="3085" width="5.625" style="163" customWidth="1"/>
    <col min="3086" max="3327" width="9" style="163"/>
    <col min="3328" max="3328" width="2.875" style="163" customWidth="1"/>
    <col min="3329" max="3329" width="2.125" style="163" customWidth="1"/>
    <col min="3330" max="3330" width="3.75" style="163" customWidth="1"/>
    <col min="3331" max="3331" width="24.25" style="163" customWidth="1"/>
    <col min="3332" max="3332" width="7.875" style="163" customWidth="1"/>
    <col min="3333" max="3333" width="6.875" style="163" customWidth="1"/>
    <col min="3334" max="3334" width="5.875" style="163" customWidth="1"/>
    <col min="3335" max="3335" width="5.625" style="163" customWidth="1"/>
    <col min="3336" max="3336" width="4.875" style="163" customWidth="1"/>
    <col min="3337" max="3341" width="5.625" style="163" customWidth="1"/>
    <col min="3342" max="3583" width="9" style="163"/>
    <col min="3584" max="3584" width="2.875" style="163" customWidth="1"/>
    <col min="3585" max="3585" width="2.125" style="163" customWidth="1"/>
    <col min="3586" max="3586" width="3.75" style="163" customWidth="1"/>
    <col min="3587" max="3587" width="24.25" style="163" customWidth="1"/>
    <col min="3588" max="3588" width="7.875" style="163" customWidth="1"/>
    <col min="3589" max="3589" width="6.875" style="163" customWidth="1"/>
    <col min="3590" max="3590" width="5.875" style="163" customWidth="1"/>
    <col min="3591" max="3591" width="5.625" style="163" customWidth="1"/>
    <col min="3592" max="3592" width="4.875" style="163" customWidth="1"/>
    <col min="3593" max="3597" width="5.625" style="163" customWidth="1"/>
    <col min="3598" max="3839" width="9" style="163"/>
    <col min="3840" max="3840" width="2.875" style="163" customWidth="1"/>
    <col min="3841" max="3841" width="2.125" style="163" customWidth="1"/>
    <col min="3842" max="3842" width="3.75" style="163" customWidth="1"/>
    <col min="3843" max="3843" width="24.25" style="163" customWidth="1"/>
    <col min="3844" max="3844" width="7.875" style="163" customWidth="1"/>
    <col min="3845" max="3845" width="6.875" style="163" customWidth="1"/>
    <col min="3846" max="3846" width="5.875" style="163" customWidth="1"/>
    <col min="3847" max="3847" width="5.625" style="163" customWidth="1"/>
    <col min="3848" max="3848" width="4.875" style="163" customWidth="1"/>
    <col min="3849" max="3853" width="5.625" style="163" customWidth="1"/>
    <col min="3854" max="4095" width="9" style="163"/>
    <col min="4096" max="4096" width="2.875" style="163" customWidth="1"/>
    <col min="4097" max="4097" width="2.125" style="163" customWidth="1"/>
    <col min="4098" max="4098" width="3.75" style="163" customWidth="1"/>
    <col min="4099" max="4099" width="24.25" style="163" customWidth="1"/>
    <col min="4100" max="4100" width="7.875" style="163" customWidth="1"/>
    <col min="4101" max="4101" width="6.875" style="163" customWidth="1"/>
    <col min="4102" max="4102" width="5.875" style="163" customWidth="1"/>
    <col min="4103" max="4103" width="5.625" style="163" customWidth="1"/>
    <col min="4104" max="4104" width="4.875" style="163" customWidth="1"/>
    <col min="4105" max="4109" width="5.625" style="163" customWidth="1"/>
    <col min="4110" max="4351" width="9" style="163"/>
    <col min="4352" max="4352" width="2.875" style="163" customWidth="1"/>
    <col min="4353" max="4353" width="2.125" style="163" customWidth="1"/>
    <col min="4354" max="4354" width="3.75" style="163" customWidth="1"/>
    <col min="4355" max="4355" width="24.25" style="163" customWidth="1"/>
    <col min="4356" max="4356" width="7.875" style="163" customWidth="1"/>
    <col min="4357" max="4357" width="6.875" style="163" customWidth="1"/>
    <col min="4358" max="4358" width="5.875" style="163" customWidth="1"/>
    <col min="4359" max="4359" width="5.625" style="163" customWidth="1"/>
    <col min="4360" max="4360" width="4.875" style="163" customWidth="1"/>
    <col min="4361" max="4365" width="5.625" style="163" customWidth="1"/>
    <col min="4366" max="4607" width="9" style="163"/>
    <col min="4608" max="4608" width="2.875" style="163" customWidth="1"/>
    <col min="4609" max="4609" width="2.125" style="163" customWidth="1"/>
    <col min="4610" max="4610" width="3.75" style="163" customWidth="1"/>
    <col min="4611" max="4611" width="24.25" style="163" customWidth="1"/>
    <col min="4612" max="4612" width="7.875" style="163" customWidth="1"/>
    <col min="4613" max="4613" width="6.875" style="163" customWidth="1"/>
    <col min="4614" max="4614" width="5.875" style="163" customWidth="1"/>
    <col min="4615" max="4615" width="5.625" style="163" customWidth="1"/>
    <col min="4616" max="4616" width="4.875" style="163" customWidth="1"/>
    <col min="4617" max="4621" width="5.625" style="163" customWidth="1"/>
    <col min="4622" max="4863" width="9" style="163"/>
    <col min="4864" max="4864" width="2.875" style="163" customWidth="1"/>
    <col min="4865" max="4865" width="2.125" style="163" customWidth="1"/>
    <col min="4866" max="4866" width="3.75" style="163" customWidth="1"/>
    <col min="4867" max="4867" width="24.25" style="163" customWidth="1"/>
    <col min="4868" max="4868" width="7.875" style="163" customWidth="1"/>
    <col min="4869" max="4869" width="6.875" style="163" customWidth="1"/>
    <col min="4870" max="4870" width="5.875" style="163" customWidth="1"/>
    <col min="4871" max="4871" width="5.625" style="163" customWidth="1"/>
    <col min="4872" max="4872" width="4.875" style="163" customWidth="1"/>
    <col min="4873" max="4877" width="5.625" style="163" customWidth="1"/>
    <col min="4878" max="5119" width="9" style="163"/>
    <col min="5120" max="5120" width="2.875" style="163" customWidth="1"/>
    <col min="5121" max="5121" width="2.125" style="163" customWidth="1"/>
    <col min="5122" max="5122" width="3.75" style="163" customWidth="1"/>
    <col min="5123" max="5123" width="24.25" style="163" customWidth="1"/>
    <col min="5124" max="5124" width="7.875" style="163" customWidth="1"/>
    <col min="5125" max="5125" width="6.875" style="163" customWidth="1"/>
    <col min="5126" max="5126" width="5.875" style="163" customWidth="1"/>
    <col min="5127" max="5127" width="5.625" style="163" customWidth="1"/>
    <col min="5128" max="5128" width="4.875" style="163" customWidth="1"/>
    <col min="5129" max="5133" width="5.625" style="163" customWidth="1"/>
    <col min="5134" max="5375" width="9" style="163"/>
    <col min="5376" max="5376" width="2.875" style="163" customWidth="1"/>
    <col min="5377" max="5377" width="2.125" style="163" customWidth="1"/>
    <col min="5378" max="5378" width="3.75" style="163" customWidth="1"/>
    <col min="5379" max="5379" width="24.25" style="163" customWidth="1"/>
    <col min="5380" max="5380" width="7.875" style="163" customWidth="1"/>
    <col min="5381" max="5381" width="6.875" style="163" customWidth="1"/>
    <col min="5382" max="5382" width="5.875" style="163" customWidth="1"/>
    <col min="5383" max="5383" width="5.625" style="163" customWidth="1"/>
    <col min="5384" max="5384" width="4.875" style="163" customWidth="1"/>
    <col min="5385" max="5389" width="5.625" style="163" customWidth="1"/>
    <col min="5390" max="5631" width="9" style="163"/>
    <col min="5632" max="5632" width="2.875" style="163" customWidth="1"/>
    <col min="5633" max="5633" width="2.125" style="163" customWidth="1"/>
    <col min="5634" max="5634" width="3.75" style="163" customWidth="1"/>
    <col min="5635" max="5635" width="24.25" style="163" customWidth="1"/>
    <col min="5636" max="5636" width="7.875" style="163" customWidth="1"/>
    <col min="5637" max="5637" width="6.875" style="163" customWidth="1"/>
    <col min="5638" max="5638" width="5.875" style="163" customWidth="1"/>
    <col min="5639" max="5639" width="5.625" style="163" customWidth="1"/>
    <col min="5640" max="5640" width="4.875" style="163" customWidth="1"/>
    <col min="5641" max="5645" width="5.625" style="163" customWidth="1"/>
    <col min="5646" max="5887" width="9" style="163"/>
    <col min="5888" max="5888" width="2.875" style="163" customWidth="1"/>
    <col min="5889" max="5889" width="2.125" style="163" customWidth="1"/>
    <col min="5890" max="5890" width="3.75" style="163" customWidth="1"/>
    <col min="5891" max="5891" width="24.25" style="163" customWidth="1"/>
    <col min="5892" max="5892" width="7.875" style="163" customWidth="1"/>
    <col min="5893" max="5893" width="6.875" style="163" customWidth="1"/>
    <col min="5894" max="5894" width="5.875" style="163" customWidth="1"/>
    <col min="5895" max="5895" width="5.625" style="163" customWidth="1"/>
    <col min="5896" max="5896" width="4.875" style="163" customWidth="1"/>
    <col min="5897" max="5901" width="5.625" style="163" customWidth="1"/>
    <col min="5902" max="6143" width="9" style="163"/>
    <col min="6144" max="6144" width="2.875" style="163" customWidth="1"/>
    <col min="6145" max="6145" width="2.125" style="163" customWidth="1"/>
    <col min="6146" max="6146" width="3.75" style="163" customWidth="1"/>
    <col min="6147" max="6147" width="24.25" style="163" customWidth="1"/>
    <col min="6148" max="6148" width="7.875" style="163" customWidth="1"/>
    <col min="6149" max="6149" width="6.875" style="163" customWidth="1"/>
    <col min="6150" max="6150" width="5.875" style="163" customWidth="1"/>
    <col min="6151" max="6151" width="5.625" style="163" customWidth="1"/>
    <col min="6152" max="6152" width="4.875" style="163" customWidth="1"/>
    <col min="6153" max="6157" width="5.625" style="163" customWidth="1"/>
    <col min="6158" max="6399" width="9" style="163"/>
    <col min="6400" max="6400" width="2.875" style="163" customWidth="1"/>
    <col min="6401" max="6401" width="2.125" style="163" customWidth="1"/>
    <col min="6402" max="6402" width="3.75" style="163" customWidth="1"/>
    <col min="6403" max="6403" width="24.25" style="163" customWidth="1"/>
    <col min="6404" max="6404" width="7.875" style="163" customWidth="1"/>
    <col min="6405" max="6405" width="6.875" style="163" customWidth="1"/>
    <col min="6406" max="6406" width="5.875" style="163" customWidth="1"/>
    <col min="6407" max="6407" width="5.625" style="163" customWidth="1"/>
    <col min="6408" max="6408" width="4.875" style="163" customWidth="1"/>
    <col min="6409" max="6413" width="5.625" style="163" customWidth="1"/>
    <col min="6414" max="6655" width="9" style="163"/>
    <col min="6656" max="6656" width="2.875" style="163" customWidth="1"/>
    <col min="6657" max="6657" width="2.125" style="163" customWidth="1"/>
    <col min="6658" max="6658" width="3.75" style="163" customWidth="1"/>
    <col min="6659" max="6659" width="24.25" style="163" customWidth="1"/>
    <col min="6660" max="6660" width="7.875" style="163" customWidth="1"/>
    <col min="6661" max="6661" width="6.875" style="163" customWidth="1"/>
    <col min="6662" max="6662" width="5.875" style="163" customWidth="1"/>
    <col min="6663" max="6663" width="5.625" style="163" customWidth="1"/>
    <col min="6664" max="6664" width="4.875" style="163" customWidth="1"/>
    <col min="6665" max="6669" width="5.625" style="163" customWidth="1"/>
    <col min="6670" max="6911" width="9" style="163"/>
    <col min="6912" max="6912" width="2.875" style="163" customWidth="1"/>
    <col min="6913" max="6913" width="2.125" style="163" customWidth="1"/>
    <col min="6914" max="6914" width="3.75" style="163" customWidth="1"/>
    <col min="6915" max="6915" width="24.25" style="163" customWidth="1"/>
    <col min="6916" max="6916" width="7.875" style="163" customWidth="1"/>
    <col min="6917" max="6917" width="6.875" style="163" customWidth="1"/>
    <col min="6918" max="6918" width="5.875" style="163" customWidth="1"/>
    <col min="6919" max="6919" width="5.625" style="163" customWidth="1"/>
    <col min="6920" max="6920" width="4.875" style="163" customWidth="1"/>
    <col min="6921" max="6925" width="5.625" style="163" customWidth="1"/>
    <col min="6926" max="7167" width="9" style="163"/>
    <col min="7168" max="7168" width="2.875" style="163" customWidth="1"/>
    <col min="7169" max="7169" width="2.125" style="163" customWidth="1"/>
    <col min="7170" max="7170" width="3.75" style="163" customWidth="1"/>
    <col min="7171" max="7171" width="24.25" style="163" customWidth="1"/>
    <col min="7172" max="7172" width="7.875" style="163" customWidth="1"/>
    <col min="7173" max="7173" width="6.875" style="163" customWidth="1"/>
    <col min="7174" max="7174" width="5.875" style="163" customWidth="1"/>
    <col min="7175" max="7175" width="5.625" style="163" customWidth="1"/>
    <col min="7176" max="7176" width="4.875" style="163" customWidth="1"/>
    <col min="7177" max="7181" width="5.625" style="163" customWidth="1"/>
    <col min="7182" max="7423" width="9" style="163"/>
    <col min="7424" max="7424" width="2.875" style="163" customWidth="1"/>
    <col min="7425" max="7425" width="2.125" style="163" customWidth="1"/>
    <col min="7426" max="7426" width="3.75" style="163" customWidth="1"/>
    <col min="7427" max="7427" width="24.25" style="163" customWidth="1"/>
    <col min="7428" max="7428" width="7.875" style="163" customWidth="1"/>
    <col min="7429" max="7429" width="6.875" style="163" customWidth="1"/>
    <col min="7430" max="7430" width="5.875" style="163" customWidth="1"/>
    <col min="7431" max="7431" width="5.625" style="163" customWidth="1"/>
    <col min="7432" max="7432" width="4.875" style="163" customWidth="1"/>
    <col min="7433" max="7437" width="5.625" style="163" customWidth="1"/>
    <col min="7438" max="7679" width="9" style="163"/>
    <col min="7680" max="7680" width="2.875" style="163" customWidth="1"/>
    <col min="7681" max="7681" width="2.125" style="163" customWidth="1"/>
    <col min="7682" max="7682" width="3.75" style="163" customWidth="1"/>
    <col min="7683" max="7683" width="24.25" style="163" customWidth="1"/>
    <col min="7684" max="7684" width="7.875" style="163" customWidth="1"/>
    <col min="7685" max="7685" width="6.875" style="163" customWidth="1"/>
    <col min="7686" max="7686" width="5.875" style="163" customWidth="1"/>
    <col min="7687" max="7687" width="5.625" style="163" customWidth="1"/>
    <col min="7688" max="7688" width="4.875" style="163" customWidth="1"/>
    <col min="7689" max="7693" width="5.625" style="163" customWidth="1"/>
    <col min="7694" max="7935" width="9" style="163"/>
    <col min="7936" max="7936" width="2.875" style="163" customWidth="1"/>
    <col min="7937" max="7937" width="2.125" style="163" customWidth="1"/>
    <col min="7938" max="7938" width="3.75" style="163" customWidth="1"/>
    <col min="7939" max="7939" width="24.25" style="163" customWidth="1"/>
    <col min="7940" max="7940" width="7.875" style="163" customWidth="1"/>
    <col min="7941" max="7941" width="6.875" style="163" customWidth="1"/>
    <col min="7942" max="7942" width="5.875" style="163" customWidth="1"/>
    <col min="7943" max="7943" width="5.625" style="163" customWidth="1"/>
    <col min="7944" max="7944" width="4.875" style="163" customWidth="1"/>
    <col min="7945" max="7949" width="5.625" style="163" customWidth="1"/>
    <col min="7950" max="8191" width="9" style="163"/>
    <col min="8192" max="8192" width="2.875" style="163" customWidth="1"/>
    <col min="8193" max="8193" width="2.125" style="163" customWidth="1"/>
    <col min="8194" max="8194" width="3.75" style="163" customWidth="1"/>
    <col min="8195" max="8195" width="24.25" style="163" customWidth="1"/>
    <col min="8196" max="8196" width="7.875" style="163" customWidth="1"/>
    <col min="8197" max="8197" width="6.875" style="163" customWidth="1"/>
    <col min="8198" max="8198" width="5.875" style="163" customWidth="1"/>
    <col min="8199" max="8199" width="5.625" style="163" customWidth="1"/>
    <col min="8200" max="8200" width="4.875" style="163" customWidth="1"/>
    <col min="8201" max="8205" width="5.625" style="163" customWidth="1"/>
    <col min="8206" max="8447" width="9" style="163"/>
    <col min="8448" max="8448" width="2.875" style="163" customWidth="1"/>
    <col min="8449" max="8449" width="2.125" style="163" customWidth="1"/>
    <col min="8450" max="8450" width="3.75" style="163" customWidth="1"/>
    <col min="8451" max="8451" width="24.25" style="163" customWidth="1"/>
    <col min="8452" max="8452" width="7.875" style="163" customWidth="1"/>
    <col min="8453" max="8453" width="6.875" style="163" customWidth="1"/>
    <col min="8454" max="8454" width="5.875" style="163" customWidth="1"/>
    <col min="8455" max="8455" width="5.625" style="163" customWidth="1"/>
    <col min="8456" max="8456" width="4.875" style="163" customWidth="1"/>
    <col min="8457" max="8461" width="5.625" style="163" customWidth="1"/>
    <col min="8462" max="8703" width="9" style="163"/>
    <col min="8704" max="8704" width="2.875" style="163" customWidth="1"/>
    <col min="8705" max="8705" width="2.125" style="163" customWidth="1"/>
    <col min="8706" max="8706" width="3.75" style="163" customWidth="1"/>
    <col min="8707" max="8707" width="24.25" style="163" customWidth="1"/>
    <col min="8708" max="8708" width="7.875" style="163" customWidth="1"/>
    <col min="8709" max="8709" width="6.875" style="163" customWidth="1"/>
    <col min="8710" max="8710" width="5.875" style="163" customWidth="1"/>
    <col min="8711" max="8711" width="5.625" style="163" customWidth="1"/>
    <col min="8712" max="8712" width="4.875" style="163" customWidth="1"/>
    <col min="8713" max="8717" width="5.625" style="163" customWidth="1"/>
    <col min="8718" max="8959" width="9" style="163"/>
    <col min="8960" max="8960" width="2.875" style="163" customWidth="1"/>
    <col min="8961" max="8961" width="2.125" style="163" customWidth="1"/>
    <col min="8962" max="8962" width="3.75" style="163" customWidth="1"/>
    <col min="8963" max="8963" width="24.25" style="163" customWidth="1"/>
    <col min="8964" max="8964" width="7.875" style="163" customWidth="1"/>
    <col min="8965" max="8965" width="6.875" style="163" customWidth="1"/>
    <col min="8966" max="8966" width="5.875" style="163" customWidth="1"/>
    <col min="8967" max="8967" width="5.625" style="163" customWidth="1"/>
    <col min="8968" max="8968" width="4.875" style="163" customWidth="1"/>
    <col min="8969" max="8973" width="5.625" style="163" customWidth="1"/>
    <col min="8974" max="9215" width="9" style="163"/>
    <col min="9216" max="9216" width="2.875" style="163" customWidth="1"/>
    <col min="9217" max="9217" width="2.125" style="163" customWidth="1"/>
    <col min="9218" max="9218" width="3.75" style="163" customWidth="1"/>
    <col min="9219" max="9219" width="24.25" style="163" customWidth="1"/>
    <col min="9220" max="9220" width="7.875" style="163" customWidth="1"/>
    <col min="9221" max="9221" width="6.875" style="163" customWidth="1"/>
    <col min="9222" max="9222" width="5.875" style="163" customWidth="1"/>
    <col min="9223" max="9223" width="5.625" style="163" customWidth="1"/>
    <col min="9224" max="9224" width="4.875" style="163" customWidth="1"/>
    <col min="9225" max="9229" width="5.625" style="163" customWidth="1"/>
    <col min="9230" max="9471" width="9" style="163"/>
    <col min="9472" max="9472" width="2.875" style="163" customWidth="1"/>
    <col min="9473" max="9473" width="2.125" style="163" customWidth="1"/>
    <col min="9474" max="9474" width="3.75" style="163" customWidth="1"/>
    <col min="9475" max="9475" width="24.25" style="163" customWidth="1"/>
    <col min="9476" max="9476" width="7.875" style="163" customWidth="1"/>
    <col min="9477" max="9477" width="6.875" style="163" customWidth="1"/>
    <col min="9478" max="9478" width="5.875" style="163" customWidth="1"/>
    <col min="9479" max="9479" width="5.625" style="163" customWidth="1"/>
    <col min="9480" max="9480" width="4.875" style="163" customWidth="1"/>
    <col min="9481" max="9485" width="5.625" style="163" customWidth="1"/>
    <col min="9486" max="9727" width="9" style="163"/>
    <col min="9728" max="9728" width="2.875" style="163" customWidth="1"/>
    <col min="9729" max="9729" width="2.125" style="163" customWidth="1"/>
    <col min="9730" max="9730" width="3.75" style="163" customWidth="1"/>
    <col min="9731" max="9731" width="24.25" style="163" customWidth="1"/>
    <col min="9732" max="9732" width="7.875" style="163" customWidth="1"/>
    <col min="9733" max="9733" width="6.875" style="163" customWidth="1"/>
    <col min="9734" max="9734" width="5.875" style="163" customWidth="1"/>
    <col min="9735" max="9735" width="5.625" style="163" customWidth="1"/>
    <col min="9736" max="9736" width="4.875" style="163" customWidth="1"/>
    <col min="9737" max="9741" width="5.625" style="163" customWidth="1"/>
    <col min="9742" max="9983" width="9" style="163"/>
    <col min="9984" max="9984" width="2.875" style="163" customWidth="1"/>
    <col min="9985" max="9985" width="2.125" style="163" customWidth="1"/>
    <col min="9986" max="9986" width="3.75" style="163" customWidth="1"/>
    <col min="9987" max="9987" width="24.25" style="163" customWidth="1"/>
    <col min="9988" max="9988" width="7.875" style="163" customWidth="1"/>
    <col min="9989" max="9989" width="6.875" style="163" customWidth="1"/>
    <col min="9990" max="9990" width="5.875" style="163" customWidth="1"/>
    <col min="9991" max="9991" width="5.625" style="163" customWidth="1"/>
    <col min="9992" max="9992" width="4.875" style="163" customWidth="1"/>
    <col min="9993" max="9997" width="5.625" style="163" customWidth="1"/>
    <col min="9998" max="10239" width="9" style="163"/>
    <col min="10240" max="10240" width="2.875" style="163" customWidth="1"/>
    <col min="10241" max="10241" width="2.125" style="163" customWidth="1"/>
    <col min="10242" max="10242" width="3.75" style="163" customWidth="1"/>
    <col min="10243" max="10243" width="24.25" style="163" customWidth="1"/>
    <col min="10244" max="10244" width="7.875" style="163" customWidth="1"/>
    <col min="10245" max="10245" width="6.875" style="163" customWidth="1"/>
    <col min="10246" max="10246" width="5.875" style="163" customWidth="1"/>
    <col min="10247" max="10247" width="5.625" style="163" customWidth="1"/>
    <col min="10248" max="10248" width="4.875" style="163" customWidth="1"/>
    <col min="10249" max="10253" width="5.625" style="163" customWidth="1"/>
    <col min="10254" max="10495" width="9" style="163"/>
    <col min="10496" max="10496" width="2.875" style="163" customWidth="1"/>
    <col min="10497" max="10497" width="2.125" style="163" customWidth="1"/>
    <col min="10498" max="10498" width="3.75" style="163" customWidth="1"/>
    <col min="10499" max="10499" width="24.25" style="163" customWidth="1"/>
    <col min="10500" max="10500" width="7.875" style="163" customWidth="1"/>
    <col min="10501" max="10501" width="6.875" style="163" customWidth="1"/>
    <col min="10502" max="10502" width="5.875" style="163" customWidth="1"/>
    <col min="10503" max="10503" width="5.625" style="163" customWidth="1"/>
    <col min="10504" max="10504" width="4.875" style="163" customWidth="1"/>
    <col min="10505" max="10509" width="5.625" style="163" customWidth="1"/>
    <col min="10510" max="10751" width="9" style="163"/>
    <col min="10752" max="10752" width="2.875" style="163" customWidth="1"/>
    <col min="10753" max="10753" width="2.125" style="163" customWidth="1"/>
    <col min="10754" max="10754" width="3.75" style="163" customWidth="1"/>
    <col min="10755" max="10755" width="24.25" style="163" customWidth="1"/>
    <col min="10756" max="10756" width="7.875" style="163" customWidth="1"/>
    <col min="10757" max="10757" width="6.875" style="163" customWidth="1"/>
    <col min="10758" max="10758" width="5.875" style="163" customWidth="1"/>
    <col min="10759" max="10759" width="5.625" style="163" customWidth="1"/>
    <col min="10760" max="10760" width="4.875" style="163" customWidth="1"/>
    <col min="10761" max="10765" width="5.625" style="163" customWidth="1"/>
    <col min="10766" max="11007" width="9" style="163"/>
    <col min="11008" max="11008" width="2.875" style="163" customWidth="1"/>
    <col min="11009" max="11009" width="2.125" style="163" customWidth="1"/>
    <col min="11010" max="11010" width="3.75" style="163" customWidth="1"/>
    <col min="11011" max="11011" width="24.25" style="163" customWidth="1"/>
    <col min="11012" max="11012" width="7.875" style="163" customWidth="1"/>
    <col min="11013" max="11013" width="6.875" style="163" customWidth="1"/>
    <col min="11014" max="11014" width="5.875" style="163" customWidth="1"/>
    <col min="11015" max="11015" width="5.625" style="163" customWidth="1"/>
    <col min="11016" max="11016" width="4.875" style="163" customWidth="1"/>
    <col min="11017" max="11021" width="5.625" style="163" customWidth="1"/>
    <col min="11022" max="11263" width="9" style="163"/>
    <col min="11264" max="11264" width="2.875" style="163" customWidth="1"/>
    <col min="11265" max="11265" width="2.125" style="163" customWidth="1"/>
    <col min="11266" max="11266" width="3.75" style="163" customWidth="1"/>
    <col min="11267" max="11267" width="24.25" style="163" customWidth="1"/>
    <col min="11268" max="11268" width="7.875" style="163" customWidth="1"/>
    <col min="11269" max="11269" width="6.875" style="163" customWidth="1"/>
    <col min="11270" max="11270" width="5.875" style="163" customWidth="1"/>
    <col min="11271" max="11271" width="5.625" style="163" customWidth="1"/>
    <col min="11272" max="11272" width="4.875" style="163" customWidth="1"/>
    <col min="11273" max="11277" width="5.625" style="163" customWidth="1"/>
    <col min="11278" max="11519" width="9" style="163"/>
    <col min="11520" max="11520" width="2.875" style="163" customWidth="1"/>
    <col min="11521" max="11521" width="2.125" style="163" customWidth="1"/>
    <col min="11522" max="11522" width="3.75" style="163" customWidth="1"/>
    <col min="11523" max="11523" width="24.25" style="163" customWidth="1"/>
    <col min="11524" max="11524" width="7.875" style="163" customWidth="1"/>
    <col min="11525" max="11525" width="6.875" style="163" customWidth="1"/>
    <col min="11526" max="11526" width="5.875" style="163" customWidth="1"/>
    <col min="11527" max="11527" width="5.625" style="163" customWidth="1"/>
    <col min="11528" max="11528" width="4.875" style="163" customWidth="1"/>
    <col min="11529" max="11533" width="5.625" style="163" customWidth="1"/>
    <col min="11534" max="11775" width="9" style="163"/>
    <col min="11776" max="11776" width="2.875" style="163" customWidth="1"/>
    <col min="11777" max="11777" width="2.125" style="163" customWidth="1"/>
    <col min="11778" max="11778" width="3.75" style="163" customWidth="1"/>
    <col min="11779" max="11779" width="24.25" style="163" customWidth="1"/>
    <col min="11780" max="11780" width="7.875" style="163" customWidth="1"/>
    <col min="11781" max="11781" width="6.875" style="163" customWidth="1"/>
    <col min="11782" max="11782" width="5.875" style="163" customWidth="1"/>
    <col min="11783" max="11783" width="5.625" style="163" customWidth="1"/>
    <col min="11784" max="11784" width="4.875" style="163" customWidth="1"/>
    <col min="11785" max="11789" width="5.625" style="163" customWidth="1"/>
    <col min="11790" max="12031" width="9" style="163"/>
    <col min="12032" max="12032" width="2.875" style="163" customWidth="1"/>
    <col min="12033" max="12033" width="2.125" style="163" customWidth="1"/>
    <col min="12034" max="12034" width="3.75" style="163" customWidth="1"/>
    <col min="12035" max="12035" width="24.25" style="163" customWidth="1"/>
    <col min="12036" max="12036" width="7.875" style="163" customWidth="1"/>
    <col min="12037" max="12037" width="6.875" style="163" customWidth="1"/>
    <col min="12038" max="12038" width="5.875" style="163" customWidth="1"/>
    <col min="12039" max="12039" width="5.625" style="163" customWidth="1"/>
    <col min="12040" max="12040" width="4.875" style="163" customWidth="1"/>
    <col min="12041" max="12045" width="5.625" style="163" customWidth="1"/>
    <col min="12046" max="12287" width="9" style="163"/>
    <col min="12288" max="12288" width="2.875" style="163" customWidth="1"/>
    <col min="12289" max="12289" width="2.125" style="163" customWidth="1"/>
    <col min="12290" max="12290" width="3.75" style="163" customWidth="1"/>
    <col min="12291" max="12291" width="24.25" style="163" customWidth="1"/>
    <col min="12292" max="12292" width="7.875" style="163" customWidth="1"/>
    <col min="12293" max="12293" width="6.875" style="163" customWidth="1"/>
    <col min="12294" max="12294" width="5.875" style="163" customWidth="1"/>
    <col min="12295" max="12295" width="5.625" style="163" customWidth="1"/>
    <col min="12296" max="12296" width="4.875" style="163" customWidth="1"/>
    <col min="12297" max="12301" width="5.625" style="163" customWidth="1"/>
    <col min="12302" max="12543" width="9" style="163"/>
    <col min="12544" max="12544" width="2.875" style="163" customWidth="1"/>
    <col min="12545" max="12545" width="2.125" style="163" customWidth="1"/>
    <col min="12546" max="12546" width="3.75" style="163" customWidth="1"/>
    <col min="12547" max="12547" width="24.25" style="163" customWidth="1"/>
    <col min="12548" max="12548" width="7.875" style="163" customWidth="1"/>
    <col min="12549" max="12549" width="6.875" style="163" customWidth="1"/>
    <col min="12550" max="12550" width="5.875" style="163" customWidth="1"/>
    <col min="12551" max="12551" width="5.625" style="163" customWidth="1"/>
    <col min="12552" max="12552" width="4.875" style="163" customWidth="1"/>
    <col min="12553" max="12557" width="5.625" style="163" customWidth="1"/>
    <col min="12558" max="12799" width="9" style="163"/>
    <col min="12800" max="12800" width="2.875" style="163" customWidth="1"/>
    <col min="12801" max="12801" width="2.125" style="163" customWidth="1"/>
    <col min="12802" max="12802" width="3.75" style="163" customWidth="1"/>
    <col min="12803" max="12803" width="24.25" style="163" customWidth="1"/>
    <col min="12804" max="12804" width="7.875" style="163" customWidth="1"/>
    <col min="12805" max="12805" width="6.875" style="163" customWidth="1"/>
    <col min="12806" max="12806" width="5.875" style="163" customWidth="1"/>
    <col min="12807" max="12807" width="5.625" style="163" customWidth="1"/>
    <col min="12808" max="12808" width="4.875" style="163" customWidth="1"/>
    <col min="12809" max="12813" width="5.625" style="163" customWidth="1"/>
    <col min="12814" max="13055" width="9" style="163"/>
    <col min="13056" max="13056" width="2.875" style="163" customWidth="1"/>
    <col min="13057" max="13057" width="2.125" style="163" customWidth="1"/>
    <col min="13058" max="13058" width="3.75" style="163" customWidth="1"/>
    <col min="13059" max="13059" width="24.25" style="163" customWidth="1"/>
    <col min="13060" max="13060" width="7.875" style="163" customWidth="1"/>
    <col min="13061" max="13061" width="6.875" style="163" customWidth="1"/>
    <col min="13062" max="13062" width="5.875" style="163" customWidth="1"/>
    <col min="13063" max="13063" width="5.625" style="163" customWidth="1"/>
    <col min="13064" max="13064" width="4.875" style="163" customWidth="1"/>
    <col min="13065" max="13069" width="5.625" style="163" customWidth="1"/>
    <col min="13070" max="13311" width="9" style="163"/>
    <col min="13312" max="13312" width="2.875" style="163" customWidth="1"/>
    <col min="13313" max="13313" width="2.125" style="163" customWidth="1"/>
    <col min="13314" max="13314" width="3.75" style="163" customWidth="1"/>
    <col min="13315" max="13315" width="24.25" style="163" customWidth="1"/>
    <col min="13316" max="13316" width="7.875" style="163" customWidth="1"/>
    <col min="13317" max="13317" width="6.875" style="163" customWidth="1"/>
    <col min="13318" max="13318" width="5.875" style="163" customWidth="1"/>
    <col min="13319" max="13319" width="5.625" style="163" customWidth="1"/>
    <col min="13320" max="13320" width="4.875" style="163" customWidth="1"/>
    <col min="13321" max="13325" width="5.625" style="163" customWidth="1"/>
    <col min="13326" max="13567" width="9" style="163"/>
    <col min="13568" max="13568" width="2.875" style="163" customWidth="1"/>
    <col min="13569" max="13569" width="2.125" style="163" customWidth="1"/>
    <col min="13570" max="13570" width="3.75" style="163" customWidth="1"/>
    <col min="13571" max="13571" width="24.25" style="163" customWidth="1"/>
    <col min="13572" max="13572" width="7.875" style="163" customWidth="1"/>
    <col min="13573" max="13573" width="6.875" style="163" customWidth="1"/>
    <col min="13574" max="13574" width="5.875" style="163" customWidth="1"/>
    <col min="13575" max="13575" width="5.625" style="163" customWidth="1"/>
    <col min="13576" max="13576" width="4.875" style="163" customWidth="1"/>
    <col min="13577" max="13581" width="5.625" style="163" customWidth="1"/>
    <col min="13582" max="13823" width="9" style="163"/>
    <col min="13824" max="13824" width="2.875" style="163" customWidth="1"/>
    <col min="13825" max="13825" width="2.125" style="163" customWidth="1"/>
    <col min="13826" max="13826" width="3.75" style="163" customWidth="1"/>
    <col min="13827" max="13827" width="24.25" style="163" customWidth="1"/>
    <col min="13828" max="13828" width="7.875" style="163" customWidth="1"/>
    <col min="13829" max="13829" width="6.875" style="163" customWidth="1"/>
    <col min="13830" max="13830" width="5.875" style="163" customWidth="1"/>
    <col min="13831" max="13831" width="5.625" style="163" customWidth="1"/>
    <col min="13832" max="13832" width="4.875" style="163" customWidth="1"/>
    <col min="13833" max="13837" width="5.625" style="163" customWidth="1"/>
    <col min="13838" max="14079" width="9" style="163"/>
    <col min="14080" max="14080" width="2.875" style="163" customWidth="1"/>
    <col min="14081" max="14081" width="2.125" style="163" customWidth="1"/>
    <col min="14082" max="14082" width="3.75" style="163" customWidth="1"/>
    <col min="14083" max="14083" width="24.25" style="163" customWidth="1"/>
    <col min="14084" max="14084" width="7.875" style="163" customWidth="1"/>
    <col min="14085" max="14085" width="6.875" style="163" customWidth="1"/>
    <col min="14086" max="14086" width="5.875" style="163" customWidth="1"/>
    <col min="14087" max="14087" width="5.625" style="163" customWidth="1"/>
    <col min="14088" max="14088" width="4.875" style="163" customWidth="1"/>
    <col min="14089" max="14093" width="5.625" style="163" customWidth="1"/>
    <col min="14094" max="14335" width="9" style="163"/>
    <col min="14336" max="14336" width="2.875" style="163" customWidth="1"/>
    <col min="14337" max="14337" width="2.125" style="163" customWidth="1"/>
    <col min="14338" max="14338" width="3.75" style="163" customWidth="1"/>
    <col min="14339" max="14339" width="24.25" style="163" customWidth="1"/>
    <col min="14340" max="14340" width="7.875" style="163" customWidth="1"/>
    <col min="14341" max="14341" width="6.875" style="163" customWidth="1"/>
    <col min="14342" max="14342" width="5.875" style="163" customWidth="1"/>
    <col min="14343" max="14343" width="5.625" style="163" customWidth="1"/>
    <col min="14344" max="14344" width="4.875" style="163" customWidth="1"/>
    <col min="14345" max="14349" width="5.625" style="163" customWidth="1"/>
    <col min="14350" max="14591" width="9" style="163"/>
    <col min="14592" max="14592" width="2.875" style="163" customWidth="1"/>
    <col min="14593" max="14593" width="2.125" style="163" customWidth="1"/>
    <col min="14594" max="14594" width="3.75" style="163" customWidth="1"/>
    <col min="14595" max="14595" width="24.25" style="163" customWidth="1"/>
    <col min="14596" max="14596" width="7.875" style="163" customWidth="1"/>
    <col min="14597" max="14597" width="6.875" style="163" customWidth="1"/>
    <col min="14598" max="14598" width="5.875" style="163" customWidth="1"/>
    <col min="14599" max="14599" width="5.625" style="163" customWidth="1"/>
    <col min="14600" max="14600" width="4.875" style="163" customWidth="1"/>
    <col min="14601" max="14605" width="5.625" style="163" customWidth="1"/>
    <col min="14606" max="14847" width="9" style="163"/>
    <col min="14848" max="14848" width="2.875" style="163" customWidth="1"/>
    <col min="14849" max="14849" width="2.125" style="163" customWidth="1"/>
    <col min="14850" max="14850" width="3.75" style="163" customWidth="1"/>
    <col min="14851" max="14851" width="24.25" style="163" customWidth="1"/>
    <col min="14852" max="14852" width="7.875" style="163" customWidth="1"/>
    <col min="14853" max="14853" width="6.875" style="163" customWidth="1"/>
    <col min="14854" max="14854" width="5.875" style="163" customWidth="1"/>
    <col min="14855" max="14855" width="5.625" style="163" customWidth="1"/>
    <col min="14856" max="14856" width="4.875" style="163" customWidth="1"/>
    <col min="14857" max="14861" width="5.625" style="163" customWidth="1"/>
    <col min="14862" max="15103" width="9" style="163"/>
    <col min="15104" max="15104" width="2.875" style="163" customWidth="1"/>
    <col min="15105" max="15105" width="2.125" style="163" customWidth="1"/>
    <col min="15106" max="15106" width="3.75" style="163" customWidth="1"/>
    <col min="15107" max="15107" width="24.25" style="163" customWidth="1"/>
    <col min="15108" max="15108" width="7.875" style="163" customWidth="1"/>
    <col min="15109" max="15109" width="6.875" style="163" customWidth="1"/>
    <col min="15110" max="15110" width="5.875" style="163" customWidth="1"/>
    <col min="15111" max="15111" width="5.625" style="163" customWidth="1"/>
    <col min="15112" max="15112" width="4.875" style="163" customWidth="1"/>
    <col min="15113" max="15117" width="5.625" style="163" customWidth="1"/>
    <col min="15118" max="15359" width="9" style="163"/>
    <col min="15360" max="15360" width="2.875" style="163" customWidth="1"/>
    <col min="15361" max="15361" width="2.125" style="163" customWidth="1"/>
    <col min="15362" max="15362" width="3.75" style="163" customWidth="1"/>
    <col min="15363" max="15363" width="24.25" style="163" customWidth="1"/>
    <col min="15364" max="15364" width="7.875" style="163" customWidth="1"/>
    <col min="15365" max="15365" width="6.875" style="163" customWidth="1"/>
    <col min="15366" max="15366" width="5.875" style="163" customWidth="1"/>
    <col min="15367" max="15367" width="5.625" style="163" customWidth="1"/>
    <col min="15368" max="15368" width="4.875" style="163" customWidth="1"/>
    <col min="15369" max="15373" width="5.625" style="163" customWidth="1"/>
    <col min="15374" max="15615" width="9" style="163"/>
    <col min="15616" max="15616" width="2.875" style="163" customWidth="1"/>
    <col min="15617" max="15617" width="2.125" style="163" customWidth="1"/>
    <col min="15618" max="15618" width="3.75" style="163" customWidth="1"/>
    <col min="15619" max="15619" width="24.25" style="163" customWidth="1"/>
    <col min="15620" max="15620" width="7.875" style="163" customWidth="1"/>
    <col min="15621" max="15621" width="6.875" style="163" customWidth="1"/>
    <col min="15622" max="15622" width="5.875" style="163" customWidth="1"/>
    <col min="15623" max="15623" width="5.625" style="163" customWidth="1"/>
    <col min="15624" max="15624" width="4.875" style="163" customWidth="1"/>
    <col min="15625" max="15629" width="5.625" style="163" customWidth="1"/>
    <col min="15630" max="15871" width="9" style="163"/>
    <col min="15872" max="15872" width="2.875" style="163" customWidth="1"/>
    <col min="15873" max="15873" width="2.125" style="163" customWidth="1"/>
    <col min="15874" max="15874" width="3.75" style="163" customWidth="1"/>
    <col min="15875" max="15875" width="24.25" style="163" customWidth="1"/>
    <col min="15876" max="15876" width="7.875" style="163" customWidth="1"/>
    <col min="15877" max="15877" width="6.875" style="163" customWidth="1"/>
    <col min="15878" max="15878" width="5.875" style="163" customWidth="1"/>
    <col min="15879" max="15879" width="5.625" style="163" customWidth="1"/>
    <col min="15880" max="15880" width="4.875" style="163" customWidth="1"/>
    <col min="15881" max="15885" width="5.625" style="163" customWidth="1"/>
    <col min="15886" max="16127" width="9" style="163"/>
    <col min="16128" max="16128" width="2.875" style="163" customWidth="1"/>
    <col min="16129" max="16129" width="2.125" style="163" customWidth="1"/>
    <col min="16130" max="16130" width="3.75" style="163" customWidth="1"/>
    <col min="16131" max="16131" width="24.25" style="163" customWidth="1"/>
    <col min="16132" max="16132" width="7.875" style="163" customWidth="1"/>
    <col min="16133" max="16133" width="6.875" style="163" customWidth="1"/>
    <col min="16134" max="16134" width="5.875" style="163" customWidth="1"/>
    <col min="16135" max="16135" width="5.625" style="163" customWidth="1"/>
    <col min="16136" max="16136" width="4.875" style="163" customWidth="1"/>
    <col min="16137" max="16141" width="5.625" style="163" customWidth="1"/>
    <col min="16142" max="16384" width="9" style="163"/>
  </cols>
  <sheetData>
    <row r="1" spans="1:14" ht="30" customHeight="1">
      <c r="A1" s="1721" t="s">
        <v>1251</v>
      </c>
      <c r="B1" s="1721"/>
      <c r="C1" s="1721"/>
      <c r="D1" s="1721"/>
      <c r="E1" s="1721"/>
      <c r="F1" s="1721"/>
      <c r="G1" s="1721"/>
      <c r="H1" s="1721"/>
      <c r="I1" s="1721"/>
      <c r="J1" s="1721"/>
      <c r="K1" s="1721"/>
      <c r="L1" s="1721"/>
      <c r="M1" s="1721"/>
      <c r="N1" s="1721"/>
    </row>
    <row r="2" spans="1:14" ht="29.25" customHeight="1" thickBot="1">
      <c r="A2" s="158" t="s">
        <v>347</v>
      </c>
      <c r="B2" s="159"/>
      <c r="C2" s="159"/>
      <c r="D2" s="160"/>
      <c r="E2" s="160"/>
      <c r="F2" s="160"/>
      <c r="G2" s="160"/>
      <c r="H2" s="160"/>
      <c r="I2" s="160"/>
      <c r="J2" s="160"/>
      <c r="K2" s="160"/>
      <c r="L2" s="160"/>
      <c r="M2" s="160"/>
      <c r="N2" s="160"/>
    </row>
    <row r="3" spans="1:14" ht="15.75" customHeight="1">
      <c r="A3" s="1724" t="s">
        <v>348</v>
      </c>
      <c r="B3" s="1725"/>
      <c r="C3" s="1725"/>
      <c r="D3" s="1725"/>
      <c r="E3" s="1726"/>
      <c r="F3" s="1792" t="s">
        <v>2</v>
      </c>
      <c r="G3" s="1792" t="s">
        <v>3</v>
      </c>
      <c r="H3" s="1792" t="s">
        <v>308</v>
      </c>
      <c r="I3" s="1796" t="s">
        <v>309</v>
      </c>
      <c r="J3" s="1798" t="s">
        <v>310</v>
      </c>
      <c r="K3" s="1792" t="s">
        <v>311</v>
      </c>
      <c r="L3" s="1792" t="s">
        <v>312</v>
      </c>
      <c r="M3" s="1792" t="s">
        <v>313</v>
      </c>
      <c r="N3" s="1794" t="s">
        <v>314</v>
      </c>
    </row>
    <row r="4" spans="1:14" ht="15.75" customHeight="1">
      <c r="A4" s="1727"/>
      <c r="B4" s="1728"/>
      <c r="C4" s="1728"/>
      <c r="D4" s="1728"/>
      <c r="E4" s="1729"/>
      <c r="F4" s="1793"/>
      <c r="G4" s="1793"/>
      <c r="H4" s="1793"/>
      <c r="I4" s="1797"/>
      <c r="J4" s="1799"/>
      <c r="K4" s="1793"/>
      <c r="L4" s="1793"/>
      <c r="M4" s="1793"/>
      <c r="N4" s="1795"/>
    </row>
    <row r="5" spans="1:14" ht="15.75" customHeight="1">
      <c r="A5" s="1735" t="s">
        <v>132</v>
      </c>
      <c r="B5" s="1806" t="s">
        <v>133</v>
      </c>
      <c r="C5" s="1807"/>
      <c r="D5" s="407" t="s">
        <v>315</v>
      </c>
      <c r="E5" s="182" t="s">
        <v>135</v>
      </c>
      <c r="F5" s="465">
        <f>SUM(G5:H5,J5:N5)</f>
        <v>458</v>
      </c>
      <c r="G5" s="408">
        <v>61</v>
      </c>
      <c r="H5" s="408">
        <v>58</v>
      </c>
      <c r="I5" s="466">
        <v>22</v>
      </c>
      <c r="J5" s="459">
        <v>205</v>
      </c>
      <c r="K5" s="408">
        <v>26</v>
      </c>
      <c r="L5" s="408">
        <v>42</v>
      </c>
      <c r="M5" s="408">
        <v>22</v>
      </c>
      <c r="N5" s="410">
        <v>44</v>
      </c>
    </row>
    <row r="6" spans="1:14" ht="15.75" customHeight="1">
      <c r="A6" s="1736"/>
      <c r="B6" s="193" t="s">
        <v>136</v>
      </c>
      <c r="C6" s="1782" t="s">
        <v>316</v>
      </c>
      <c r="D6" s="1782"/>
      <c r="E6" s="411" t="s">
        <v>138</v>
      </c>
      <c r="F6" s="467">
        <f>SUM(G6:N6)-I6</f>
        <v>46</v>
      </c>
      <c r="G6" s="412">
        <v>35</v>
      </c>
      <c r="H6" s="412">
        <v>2</v>
      </c>
      <c r="I6" s="413">
        <v>0</v>
      </c>
      <c r="J6" s="414">
        <v>3</v>
      </c>
      <c r="K6" s="412">
        <v>0</v>
      </c>
      <c r="L6" s="412">
        <v>0</v>
      </c>
      <c r="M6" s="412">
        <v>0</v>
      </c>
      <c r="N6" s="415">
        <v>6</v>
      </c>
    </row>
    <row r="7" spans="1:14" ht="15.75" customHeight="1">
      <c r="A7" s="1736"/>
      <c r="B7" s="193" t="s">
        <v>139</v>
      </c>
      <c r="C7" s="1782" t="s">
        <v>140</v>
      </c>
      <c r="D7" s="1782"/>
      <c r="E7" s="202" t="s">
        <v>141</v>
      </c>
      <c r="F7" s="467">
        <f>SUM(J7:N7,G7:H7)</f>
        <v>5104</v>
      </c>
      <c r="G7" s="412">
        <v>2181</v>
      </c>
      <c r="H7" s="412">
        <v>501</v>
      </c>
      <c r="I7" s="413">
        <v>86</v>
      </c>
      <c r="J7" s="414">
        <v>816</v>
      </c>
      <c r="K7" s="412">
        <v>425</v>
      </c>
      <c r="L7" s="412">
        <v>728</v>
      </c>
      <c r="M7" s="412">
        <v>245</v>
      </c>
      <c r="N7" s="415">
        <v>208</v>
      </c>
    </row>
    <row r="8" spans="1:14" ht="15.75" customHeight="1">
      <c r="A8" s="1736"/>
      <c r="B8" s="417" t="s">
        <v>142</v>
      </c>
      <c r="C8" s="1784" t="s">
        <v>143</v>
      </c>
      <c r="D8" s="1784"/>
      <c r="E8" s="206" t="s">
        <v>144</v>
      </c>
      <c r="F8" s="468">
        <f>SUM(J8:N8,G8:H8)</f>
        <v>4078</v>
      </c>
      <c r="G8" s="418">
        <v>1469</v>
      </c>
      <c r="H8" s="418">
        <v>118</v>
      </c>
      <c r="I8" s="430">
        <v>36</v>
      </c>
      <c r="J8" s="420">
        <v>640</v>
      </c>
      <c r="K8" s="418">
        <v>331</v>
      </c>
      <c r="L8" s="418">
        <v>617</v>
      </c>
      <c r="M8" s="418">
        <v>432</v>
      </c>
      <c r="N8" s="421">
        <v>471</v>
      </c>
    </row>
    <row r="9" spans="1:14" ht="15.75" customHeight="1">
      <c r="A9" s="1736"/>
      <c r="B9" s="215"/>
      <c r="D9" s="422" t="s">
        <v>145</v>
      </c>
      <c r="E9" s="423" t="s">
        <v>146</v>
      </c>
      <c r="F9" s="469">
        <f>SUM(J9:N9,G9:H9)</f>
        <v>840</v>
      </c>
      <c r="G9" s="416">
        <v>91</v>
      </c>
      <c r="H9" s="416">
        <v>36</v>
      </c>
      <c r="I9" s="413">
        <v>13</v>
      </c>
      <c r="J9" s="413">
        <v>477</v>
      </c>
      <c r="K9" s="416">
        <v>15</v>
      </c>
      <c r="L9" s="416">
        <v>97</v>
      </c>
      <c r="M9" s="416">
        <v>13</v>
      </c>
      <c r="N9" s="424">
        <v>111</v>
      </c>
    </row>
    <row r="10" spans="1:14" ht="15.75" customHeight="1">
      <c r="A10" s="1736"/>
      <c r="B10" s="193"/>
      <c r="D10" s="422" t="s">
        <v>147</v>
      </c>
      <c r="E10" s="426">
        <v>10</v>
      </c>
      <c r="F10" s="469">
        <f>SUM(J10:N10,G10:H10)</f>
        <v>53</v>
      </c>
      <c r="G10" s="416">
        <v>18</v>
      </c>
      <c r="H10" s="416">
        <v>1</v>
      </c>
      <c r="I10" s="413">
        <v>0</v>
      </c>
      <c r="J10" s="413">
        <v>2</v>
      </c>
      <c r="K10" s="416">
        <v>0</v>
      </c>
      <c r="L10" s="416">
        <v>0</v>
      </c>
      <c r="M10" s="416">
        <v>30</v>
      </c>
      <c r="N10" s="424">
        <v>2</v>
      </c>
    </row>
    <row r="11" spans="1:14" ht="15.75" customHeight="1">
      <c r="A11" s="1736"/>
      <c r="B11" s="193"/>
      <c r="D11" s="422" t="s">
        <v>148</v>
      </c>
      <c r="E11" s="426">
        <v>11</v>
      </c>
      <c r="F11" s="469">
        <f t="shared" ref="F11:F30" si="0">SUM(J11:N11,G11:H11)</f>
        <v>308</v>
      </c>
      <c r="G11" s="416">
        <v>163</v>
      </c>
      <c r="H11" s="416">
        <v>0</v>
      </c>
      <c r="I11" s="413">
        <v>0</v>
      </c>
      <c r="J11" s="413">
        <v>13</v>
      </c>
      <c r="K11" s="416">
        <v>1</v>
      </c>
      <c r="L11" s="416">
        <v>12</v>
      </c>
      <c r="M11" s="416">
        <v>17</v>
      </c>
      <c r="N11" s="424">
        <v>102</v>
      </c>
    </row>
    <row r="12" spans="1:14" ht="15.75" customHeight="1">
      <c r="A12" s="1736"/>
      <c r="B12" s="193"/>
      <c r="D12" s="422" t="s">
        <v>317</v>
      </c>
      <c r="E12" s="426">
        <v>12</v>
      </c>
      <c r="F12" s="470">
        <f t="shared" si="0"/>
        <v>136</v>
      </c>
      <c r="G12" s="434">
        <v>33</v>
      </c>
      <c r="H12" s="434">
        <v>23</v>
      </c>
      <c r="I12" s="435">
        <v>4</v>
      </c>
      <c r="J12" s="435">
        <v>21</v>
      </c>
      <c r="K12" s="434">
        <v>33</v>
      </c>
      <c r="L12" s="434">
        <v>10</v>
      </c>
      <c r="M12" s="434">
        <v>1</v>
      </c>
      <c r="N12" s="436">
        <v>15</v>
      </c>
    </row>
    <row r="13" spans="1:14" ht="15.75" customHeight="1">
      <c r="A13" s="1736"/>
      <c r="B13" s="193"/>
      <c r="D13" s="428" t="s">
        <v>318</v>
      </c>
      <c r="E13" s="429">
        <v>13</v>
      </c>
      <c r="F13" s="471">
        <f t="shared" si="0"/>
        <v>155</v>
      </c>
      <c r="G13" s="419">
        <v>85</v>
      </c>
      <c r="H13" s="419">
        <v>0</v>
      </c>
      <c r="I13" s="430">
        <v>0</v>
      </c>
      <c r="J13" s="430">
        <v>1</v>
      </c>
      <c r="K13" s="419">
        <v>0</v>
      </c>
      <c r="L13" s="419">
        <v>19</v>
      </c>
      <c r="M13" s="419">
        <v>12</v>
      </c>
      <c r="N13" s="431">
        <v>38</v>
      </c>
    </row>
    <row r="14" spans="1:14" ht="15.75" customHeight="1">
      <c r="A14" s="1736"/>
      <c r="B14" s="193"/>
      <c r="D14" s="422" t="s">
        <v>319</v>
      </c>
      <c r="E14" s="426">
        <v>14</v>
      </c>
      <c r="F14" s="469">
        <f t="shared" si="0"/>
        <v>57</v>
      </c>
      <c r="G14" s="416">
        <v>34</v>
      </c>
      <c r="H14" s="416">
        <v>0</v>
      </c>
      <c r="I14" s="413">
        <v>0</v>
      </c>
      <c r="J14" s="413">
        <v>0</v>
      </c>
      <c r="K14" s="416">
        <v>0</v>
      </c>
      <c r="L14" s="416">
        <v>14</v>
      </c>
      <c r="M14" s="416">
        <v>6</v>
      </c>
      <c r="N14" s="424">
        <v>3</v>
      </c>
    </row>
    <row r="15" spans="1:14" ht="15.75" customHeight="1">
      <c r="A15" s="1736"/>
      <c r="B15" s="193"/>
      <c r="D15" s="422" t="s">
        <v>152</v>
      </c>
      <c r="E15" s="426">
        <v>15</v>
      </c>
      <c r="F15" s="469">
        <f t="shared" si="0"/>
        <v>66</v>
      </c>
      <c r="G15" s="416">
        <v>36</v>
      </c>
      <c r="H15" s="416">
        <v>0</v>
      </c>
      <c r="I15" s="413">
        <v>0</v>
      </c>
      <c r="J15" s="413">
        <v>20</v>
      </c>
      <c r="K15" s="416">
        <v>5</v>
      </c>
      <c r="L15" s="416">
        <v>0</v>
      </c>
      <c r="M15" s="416">
        <v>3</v>
      </c>
      <c r="N15" s="424">
        <v>2</v>
      </c>
    </row>
    <row r="16" spans="1:14" ht="15.75" customHeight="1">
      <c r="A16" s="1736"/>
      <c r="B16" s="193"/>
      <c r="D16" s="422" t="s">
        <v>153</v>
      </c>
      <c r="E16" s="426">
        <v>16</v>
      </c>
      <c r="F16" s="469">
        <f t="shared" si="0"/>
        <v>362</v>
      </c>
      <c r="G16" s="416">
        <v>159</v>
      </c>
      <c r="H16" s="416">
        <v>0</v>
      </c>
      <c r="I16" s="413">
        <v>0</v>
      </c>
      <c r="J16" s="413">
        <v>3</v>
      </c>
      <c r="K16" s="416">
        <v>0</v>
      </c>
      <c r="L16" s="416">
        <v>135</v>
      </c>
      <c r="M16" s="416">
        <v>33</v>
      </c>
      <c r="N16" s="424">
        <v>32</v>
      </c>
    </row>
    <row r="17" spans="1:14" ht="15.75" customHeight="1">
      <c r="A17" s="1736"/>
      <c r="B17" s="193"/>
      <c r="D17" s="432" t="s">
        <v>154</v>
      </c>
      <c r="E17" s="433">
        <v>17</v>
      </c>
      <c r="F17" s="470">
        <f t="shared" si="0"/>
        <v>11</v>
      </c>
      <c r="G17" s="434">
        <v>0</v>
      </c>
      <c r="H17" s="434">
        <v>0</v>
      </c>
      <c r="I17" s="435">
        <v>0</v>
      </c>
      <c r="J17" s="435">
        <v>0</v>
      </c>
      <c r="K17" s="434">
        <v>0</v>
      </c>
      <c r="L17" s="434">
        <v>0</v>
      </c>
      <c r="M17" s="434">
        <v>11</v>
      </c>
      <c r="N17" s="436">
        <v>0</v>
      </c>
    </row>
    <row r="18" spans="1:14" ht="15.75" customHeight="1">
      <c r="A18" s="1736"/>
      <c r="B18" s="193"/>
      <c r="D18" s="422" t="s">
        <v>155</v>
      </c>
      <c r="E18" s="426">
        <v>18</v>
      </c>
      <c r="F18" s="469">
        <f t="shared" si="0"/>
        <v>188</v>
      </c>
      <c r="G18" s="416">
        <v>38</v>
      </c>
      <c r="H18" s="416">
        <v>0</v>
      </c>
      <c r="I18" s="413">
        <v>0</v>
      </c>
      <c r="J18" s="413">
        <v>18</v>
      </c>
      <c r="K18" s="416">
        <v>46</v>
      </c>
      <c r="L18" s="416">
        <v>9</v>
      </c>
      <c r="M18" s="416">
        <v>50</v>
      </c>
      <c r="N18" s="424">
        <v>27</v>
      </c>
    </row>
    <row r="19" spans="1:14" ht="15.75" customHeight="1">
      <c r="A19" s="1736"/>
      <c r="B19" s="193"/>
      <c r="D19" s="422" t="s">
        <v>156</v>
      </c>
      <c r="E19" s="426">
        <v>19</v>
      </c>
      <c r="F19" s="469">
        <f t="shared" si="0"/>
        <v>39</v>
      </c>
      <c r="G19" s="416">
        <v>12</v>
      </c>
      <c r="H19" s="416">
        <v>0</v>
      </c>
      <c r="I19" s="413">
        <v>0</v>
      </c>
      <c r="J19" s="413">
        <v>6</v>
      </c>
      <c r="K19" s="416">
        <v>0</v>
      </c>
      <c r="L19" s="416">
        <v>21</v>
      </c>
      <c r="M19" s="416">
        <v>0</v>
      </c>
      <c r="N19" s="424">
        <v>0</v>
      </c>
    </row>
    <row r="20" spans="1:14" ht="15.75" customHeight="1">
      <c r="A20" s="1736"/>
      <c r="B20" s="193"/>
      <c r="D20" s="422" t="s">
        <v>157</v>
      </c>
      <c r="E20" s="426">
        <v>21</v>
      </c>
      <c r="F20" s="469">
        <f t="shared" si="0"/>
        <v>171</v>
      </c>
      <c r="G20" s="416">
        <v>62</v>
      </c>
      <c r="H20" s="416">
        <v>40</v>
      </c>
      <c r="I20" s="413">
        <v>14</v>
      </c>
      <c r="J20" s="413">
        <v>5</v>
      </c>
      <c r="K20" s="416">
        <v>5</v>
      </c>
      <c r="L20" s="416">
        <v>40</v>
      </c>
      <c r="M20" s="416">
        <v>3</v>
      </c>
      <c r="N20" s="424">
        <v>16</v>
      </c>
    </row>
    <row r="21" spans="1:14" ht="15.75" customHeight="1">
      <c r="A21" s="1736"/>
      <c r="B21" s="193"/>
      <c r="D21" s="422" t="s">
        <v>158</v>
      </c>
      <c r="E21" s="426">
        <v>22</v>
      </c>
      <c r="F21" s="469">
        <f t="shared" si="0"/>
        <v>234</v>
      </c>
      <c r="G21" s="416">
        <v>162</v>
      </c>
      <c r="H21" s="416">
        <v>0</v>
      </c>
      <c r="I21" s="413">
        <v>0</v>
      </c>
      <c r="J21" s="413">
        <v>0</v>
      </c>
      <c r="K21" s="416">
        <v>0</v>
      </c>
      <c r="L21" s="416">
        <v>33</v>
      </c>
      <c r="M21" s="416">
        <v>39</v>
      </c>
      <c r="N21" s="424">
        <v>0</v>
      </c>
    </row>
    <row r="22" spans="1:14" ht="15.75" customHeight="1">
      <c r="A22" s="1736"/>
      <c r="B22" s="193"/>
      <c r="D22" s="422" t="s">
        <v>159</v>
      </c>
      <c r="E22" s="426">
        <v>23</v>
      </c>
      <c r="F22" s="469">
        <f t="shared" si="0"/>
        <v>11</v>
      </c>
      <c r="G22" s="416">
        <v>0</v>
      </c>
      <c r="H22" s="416">
        <v>0</v>
      </c>
      <c r="I22" s="413">
        <v>0</v>
      </c>
      <c r="J22" s="413">
        <v>0</v>
      </c>
      <c r="K22" s="416">
        <v>0</v>
      </c>
      <c r="L22" s="416">
        <v>7</v>
      </c>
      <c r="M22" s="416">
        <v>0</v>
      </c>
      <c r="N22" s="424">
        <v>4</v>
      </c>
    </row>
    <row r="23" spans="1:14" ht="15.75" customHeight="1">
      <c r="A23" s="1736"/>
      <c r="B23" s="193"/>
      <c r="D23" s="428" t="s">
        <v>160</v>
      </c>
      <c r="E23" s="429">
        <v>24</v>
      </c>
      <c r="F23" s="471">
        <f t="shared" si="0"/>
        <v>551</v>
      </c>
      <c r="G23" s="419">
        <v>239</v>
      </c>
      <c r="H23" s="419">
        <v>4</v>
      </c>
      <c r="I23" s="430">
        <v>0</v>
      </c>
      <c r="J23" s="430">
        <v>5</v>
      </c>
      <c r="K23" s="419">
        <v>51</v>
      </c>
      <c r="L23" s="419">
        <v>104</v>
      </c>
      <c r="M23" s="419">
        <v>81</v>
      </c>
      <c r="N23" s="431">
        <v>67</v>
      </c>
    </row>
    <row r="24" spans="1:14" ht="15.75" customHeight="1">
      <c r="A24" s="1736"/>
      <c r="B24" s="193"/>
      <c r="D24" s="422" t="s">
        <v>320</v>
      </c>
      <c r="E24" s="426">
        <v>25</v>
      </c>
      <c r="F24" s="469">
        <f>SUM(J24:N24,G24:H24)</f>
        <v>151</v>
      </c>
      <c r="G24" s="416">
        <v>55</v>
      </c>
      <c r="H24" s="416">
        <v>0</v>
      </c>
      <c r="I24" s="413">
        <v>0</v>
      </c>
      <c r="J24" s="413">
        <v>40</v>
      </c>
      <c r="K24" s="416">
        <v>14</v>
      </c>
      <c r="L24" s="416">
        <v>28</v>
      </c>
      <c r="M24" s="416">
        <v>0</v>
      </c>
      <c r="N24" s="424">
        <v>14</v>
      </c>
    </row>
    <row r="25" spans="1:14" ht="15.75" customHeight="1">
      <c r="A25" s="1736"/>
      <c r="B25" s="193"/>
      <c r="D25" s="422" t="s">
        <v>321</v>
      </c>
      <c r="E25" s="426">
        <v>26</v>
      </c>
      <c r="F25" s="469">
        <f t="shared" si="0"/>
        <v>224</v>
      </c>
      <c r="G25" s="416">
        <v>119</v>
      </c>
      <c r="H25" s="416">
        <v>5</v>
      </c>
      <c r="I25" s="413">
        <v>5</v>
      </c>
      <c r="J25" s="413">
        <v>11</v>
      </c>
      <c r="K25" s="416">
        <v>43</v>
      </c>
      <c r="L25" s="416">
        <v>16</v>
      </c>
      <c r="M25" s="416">
        <v>30</v>
      </c>
      <c r="N25" s="424">
        <v>0</v>
      </c>
    </row>
    <row r="26" spans="1:14" ht="15.75" customHeight="1">
      <c r="A26" s="1736"/>
      <c r="B26" s="193"/>
      <c r="D26" s="422" t="s">
        <v>322</v>
      </c>
      <c r="E26" s="426">
        <v>27</v>
      </c>
      <c r="F26" s="469">
        <f t="shared" si="0"/>
        <v>68</v>
      </c>
      <c r="G26" s="416">
        <v>30</v>
      </c>
      <c r="H26" s="416">
        <v>2</v>
      </c>
      <c r="I26" s="413">
        <v>0</v>
      </c>
      <c r="J26" s="413">
        <v>0</v>
      </c>
      <c r="K26" s="416">
        <v>16</v>
      </c>
      <c r="L26" s="416">
        <v>0</v>
      </c>
      <c r="M26" s="416">
        <v>0</v>
      </c>
      <c r="N26" s="424">
        <v>20</v>
      </c>
    </row>
    <row r="27" spans="1:14" ht="15.75" customHeight="1">
      <c r="A27" s="1736"/>
      <c r="B27" s="193"/>
      <c r="D27" s="472" t="s">
        <v>164</v>
      </c>
      <c r="E27" s="433">
        <v>28</v>
      </c>
      <c r="F27" s="470">
        <f t="shared" si="0"/>
        <v>37</v>
      </c>
      <c r="G27" s="434">
        <v>0</v>
      </c>
      <c r="H27" s="434">
        <v>0</v>
      </c>
      <c r="I27" s="435">
        <v>0</v>
      </c>
      <c r="J27" s="435">
        <v>0</v>
      </c>
      <c r="K27" s="434">
        <v>34</v>
      </c>
      <c r="L27" s="434">
        <v>3</v>
      </c>
      <c r="M27" s="434">
        <v>0</v>
      </c>
      <c r="N27" s="436">
        <v>0</v>
      </c>
    </row>
    <row r="28" spans="1:14" ht="15.75" customHeight="1">
      <c r="A28" s="1736"/>
      <c r="B28" s="193"/>
      <c r="D28" s="422" t="s">
        <v>165</v>
      </c>
      <c r="E28" s="426">
        <v>29</v>
      </c>
      <c r="F28" s="469">
        <f t="shared" si="0"/>
        <v>168</v>
      </c>
      <c r="G28" s="416">
        <v>95</v>
      </c>
      <c r="H28" s="416">
        <v>0</v>
      </c>
      <c r="I28" s="413">
        <v>0</v>
      </c>
      <c r="J28" s="413">
        <v>0</v>
      </c>
      <c r="K28" s="416">
        <v>0</v>
      </c>
      <c r="L28" s="416">
        <v>9</v>
      </c>
      <c r="M28" s="416">
        <v>57</v>
      </c>
      <c r="N28" s="424">
        <v>7</v>
      </c>
    </row>
    <row r="29" spans="1:14" ht="15.75" customHeight="1">
      <c r="A29" s="1736"/>
      <c r="B29" s="193"/>
      <c r="D29" s="422" t="s">
        <v>166</v>
      </c>
      <c r="E29" s="426">
        <v>30</v>
      </c>
      <c r="F29" s="469">
        <f t="shared" si="0"/>
        <v>23</v>
      </c>
      <c r="G29" s="416">
        <v>0</v>
      </c>
      <c r="H29" s="416">
        <v>0</v>
      </c>
      <c r="I29" s="413">
        <v>0</v>
      </c>
      <c r="J29" s="413">
        <v>0</v>
      </c>
      <c r="K29" s="416">
        <v>0</v>
      </c>
      <c r="L29" s="416">
        <v>23</v>
      </c>
      <c r="M29" s="416">
        <v>0</v>
      </c>
      <c r="N29" s="424">
        <v>0</v>
      </c>
    </row>
    <row r="30" spans="1:14" ht="15.75" customHeight="1">
      <c r="A30" s="1736"/>
      <c r="B30" s="193"/>
      <c r="D30" s="422" t="s">
        <v>167</v>
      </c>
      <c r="E30" s="426">
        <v>31</v>
      </c>
      <c r="F30" s="469">
        <f t="shared" si="0"/>
        <v>103</v>
      </c>
      <c r="G30" s="416">
        <v>21</v>
      </c>
      <c r="H30" s="416">
        <v>7</v>
      </c>
      <c r="I30" s="413">
        <v>0</v>
      </c>
      <c r="J30" s="413">
        <v>0</v>
      </c>
      <c r="K30" s="416">
        <v>59</v>
      </c>
      <c r="L30" s="416">
        <v>10</v>
      </c>
      <c r="M30" s="416">
        <v>2</v>
      </c>
      <c r="N30" s="424">
        <v>4</v>
      </c>
    </row>
    <row r="31" spans="1:14" ht="15.75" customHeight="1">
      <c r="A31" s="1736"/>
      <c r="B31" s="215"/>
      <c r="C31" s="473"/>
      <c r="D31" s="474" t="s">
        <v>168</v>
      </c>
      <c r="E31" s="475" t="s">
        <v>169</v>
      </c>
      <c r="F31" s="469">
        <f>SUM(J31:N31,G31:H31)</f>
        <v>122</v>
      </c>
      <c r="G31" s="416">
        <v>17</v>
      </c>
      <c r="H31" s="416">
        <v>0</v>
      </c>
      <c r="I31" s="413">
        <v>0</v>
      </c>
      <c r="J31" s="413">
        <v>18</v>
      </c>
      <c r="K31" s="416">
        <v>9</v>
      </c>
      <c r="L31" s="416">
        <v>27</v>
      </c>
      <c r="M31" s="416">
        <v>44</v>
      </c>
      <c r="N31" s="424">
        <v>7</v>
      </c>
    </row>
    <row r="32" spans="1:14" ht="15.75" customHeight="1">
      <c r="A32" s="1736"/>
      <c r="B32" s="1800" t="s">
        <v>349</v>
      </c>
      <c r="C32" s="1801"/>
      <c r="D32" s="362" t="s">
        <v>171</v>
      </c>
      <c r="E32" s="477" t="s">
        <v>323</v>
      </c>
      <c r="F32" s="468">
        <f>SUM(J32:N32,G32:H32)</f>
        <v>58</v>
      </c>
      <c r="G32" s="418">
        <v>11</v>
      </c>
      <c r="H32" s="418">
        <v>22</v>
      </c>
      <c r="I32" s="430">
        <v>4</v>
      </c>
      <c r="J32" s="420">
        <v>15</v>
      </c>
      <c r="K32" s="418">
        <v>2</v>
      </c>
      <c r="L32" s="418">
        <v>0</v>
      </c>
      <c r="M32" s="418">
        <v>8</v>
      </c>
      <c r="N32" s="421">
        <v>0</v>
      </c>
    </row>
    <row r="33" spans="1:14" ht="15.75" customHeight="1">
      <c r="A33" s="1736"/>
      <c r="B33" s="1802" t="s">
        <v>350</v>
      </c>
      <c r="C33" s="1803"/>
      <c r="D33" s="479" t="s">
        <v>174</v>
      </c>
      <c r="E33" s="480" t="s">
        <v>324</v>
      </c>
      <c r="F33" s="467">
        <f t="shared" ref="F33:F44" si="1">SUM(J33:N33,G33:H33)</f>
        <v>190</v>
      </c>
      <c r="G33" s="412">
        <v>107</v>
      </c>
      <c r="H33" s="412">
        <v>14</v>
      </c>
      <c r="I33" s="413">
        <v>0</v>
      </c>
      <c r="J33" s="414">
        <v>50</v>
      </c>
      <c r="K33" s="412">
        <v>7</v>
      </c>
      <c r="L33" s="412">
        <v>4</v>
      </c>
      <c r="M33" s="412">
        <v>4</v>
      </c>
      <c r="N33" s="415">
        <v>4</v>
      </c>
    </row>
    <row r="34" spans="1:14" ht="15.75" customHeight="1">
      <c r="A34" s="1736"/>
      <c r="B34" s="1802" t="s">
        <v>351</v>
      </c>
      <c r="C34" s="1803"/>
      <c r="D34" s="479" t="s">
        <v>177</v>
      </c>
      <c r="E34" s="480" t="s">
        <v>325</v>
      </c>
      <c r="F34" s="467">
        <f t="shared" si="1"/>
        <v>2148</v>
      </c>
      <c r="G34" s="412">
        <v>1245</v>
      </c>
      <c r="H34" s="412">
        <v>74</v>
      </c>
      <c r="I34" s="413">
        <v>14</v>
      </c>
      <c r="J34" s="414">
        <v>187</v>
      </c>
      <c r="K34" s="412">
        <v>94</v>
      </c>
      <c r="L34" s="412">
        <v>173</v>
      </c>
      <c r="M34" s="412">
        <v>138</v>
      </c>
      <c r="N34" s="415">
        <v>237</v>
      </c>
    </row>
    <row r="35" spans="1:14" ht="15.75" customHeight="1">
      <c r="A35" s="1736"/>
      <c r="B35" s="1802" t="s">
        <v>352</v>
      </c>
      <c r="C35" s="1803"/>
      <c r="D35" s="479" t="s">
        <v>326</v>
      </c>
      <c r="E35" s="480" t="s">
        <v>327</v>
      </c>
      <c r="F35" s="467">
        <f t="shared" si="1"/>
        <v>3766</v>
      </c>
      <c r="G35" s="412">
        <v>2056</v>
      </c>
      <c r="H35" s="412">
        <v>166</v>
      </c>
      <c r="I35" s="413">
        <v>53</v>
      </c>
      <c r="J35" s="414">
        <v>471</v>
      </c>
      <c r="K35" s="412">
        <v>147</v>
      </c>
      <c r="L35" s="412">
        <v>610</v>
      </c>
      <c r="M35" s="412">
        <v>171</v>
      </c>
      <c r="N35" s="415">
        <v>145</v>
      </c>
    </row>
    <row r="36" spans="1:14" ht="15.75" customHeight="1">
      <c r="A36" s="1736"/>
      <c r="B36" s="1804" t="s">
        <v>353</v>
      </c>
      <c r="C36" s="1805"/>
      <c r="D36" s="482" t="s">
        <v>183</v>
      </c>
      <c r="E36" s="483" t="s">
        <v>328</v>
      </c>
      <c r="F36" s="484">
        <f t="shared" si="1"/>
        <v>298</v>
      </c>
      <c r="G36" s="447">
        <v>196</v>
      </c>
      <c r="H36" s="447">
        <v>22</v>
      </c>
      <c r="I36" s="435">
        <v>0</v>
      </c>
      <c r="J36" s="448">
        <v>14</v>
      </c>
      <c r="K36" s="447">
        <v>23</v>
      </c>
      <c r="L36" s="447">
        <v>34</v>
      </c>
      <c r="M36" s="447">
        <v>0</v>
      </c>
      <c r="N36" s="449">
        <v>9</v>
      </c>
    </row>
    <row r="37" spans="1:14" ht="15.75" customHeight="1">
      <c r="A37" s="1736"/>
      <c r="B37" s="1802" t="s">
        <v>354</v>
      </c>
      <c r="C37" s="1803"/>
      <c r="D37" s="479" t="s">
        <v>329</v>
      </c>
      <c r="E37" s="480" t="s">
        <v>330</v>
      </c>
      <c r="F37" s="467">
        <f t="shared" si="1"/>
        <v>513</v>
      </c>
      <c r="G37" s="412">
        <v>278</v>
      </c>
      <c r="H37" s="412">
        <v>92</v>
      </c>
      <c r="I37" s="413">
        <v>0</v>
      </c>
      <c r="J37" s="414">
        <v>67</v>
      </c>
      <c r="K37" s="412">
        <v>29</v>
      </c>
      <c r="L37" s="412">
        <v>20</v>
      </c>
      <c r="M37" s="412">
        <v>7</v>
      </c>
      <c r="N37" s="415">
        <v>20</v>
      </c>
    </row>
    <row r="38" spans="1:14" ht="15.75" customHeight="1">
      <c r="A38" s="1736"/>
      <c r="B38" s="1802" t="s">
        <v>355</v>
      </c>
      <c r="C38" s="1803"/>
      <c r="D38" s="485" t="s">
        <v>331</v>
      </c>
      <c r="E38" s="480" t="s">
        <v>332</v>
      </c>
      <c r="F38" s="467">
        <f t="shared" si="1"/>
        <v>667</v>
      </c>
      <c r="G38" s="412">
        <v>422</v>
      </c>
      <c r="H38" s="412">
        <v>9</v>
      </c>
      <c r="I38" s="413">
        <v>0</v>
      </c>
      <c r="J38" s="414">
        <v>104</v>
      </c>
      <c r="K38" s="412">
        <v>25</v>
      </c>
      <c r="L38" s="412">
        <v>30</v>
      </c>
      <c r="M38" s="412">
        <v>38</v>
      </c>
      <c r="N38" s="415">
        <v>39</v>
      </c>
    </row>
    <row r="39" spans="1:14" ht="15.75" customHeight="1">
      <c r="A39" s="1736"/>
      <c r="B39" s="1802" t="s">
        <v>356</v>
      </c>
      <c r="C39" s="1803"/>
      <c r="D39" s="479" t="s">
        <v>333</v>
      </c>
      <c r="E39" s="480" t="s">
        <v>334</v>
      </c>
      <c r="F39" s="467">
        <f t="shared" si="1"/>
        <v>1618</v>
      </c>
      <c r="G39" s="412">
        <v>630</v>
      </c>
      <c r="H39" s="412">
        <v>274</v>
      </c>
      <c r="I39" s="413">
        <v>63</v>
      </c>
      <c r="J39" s="414">
        <v>535</v>
      </c>
      <c r="K39" s="412">
        <v>53</v>
      </c>
      <c r="L39" s="412">
        <v>75</v>
      </c>
      <c r="M39" s="412">
        <v>11</v>
      </c>
      <c r="N39" s="415">
        <v>40</v>
      </c>
    </row>
    <row r="40" spans="1:14" ht="15.75" customHeight="1">
      <c r="A40" s="1736"/>
      <c r="B40" s="1802" t="s">
        <v>357</v>
      </c>
      <c r="C40" s="1803"/>
      <c r="D40" s="350" t="s">
        <v>335</v>
      </c>
      <c r="E40" s="480" t="s">
        <v>336</v>
      </c>
      <c r="F40" s="467">
        <f t="shared" si="1"/>
        <v>930</v>
      </c>
      <c r="G40" s="412">
        <v>378</v>
      </c>
      <c r="H40" s="412">
        <v>60</v>
      </c>
      <c r="I40" s="413">
        <v>4</v>
      </c>
      <c r="J40" s="414">
        <v>219</v>
      </c>
      <c r="K40" s="412">
        <v>85</v>
      </c>
      <c r="L40" s="412">
        <v>44</v>
      </c>
      <c r="M40" s="412">
        <v>62</v>
      </c>
      <c r="N40" s="415">
        <v>82</v>
      </c>
    </row>
    <row r="41" spans="1:14" ht="15.75" customHeight="1">
      <c r="A41" s="1736"/>
      <c r="B41" s="1802" t="s">
        <v>358</v>
      </c>
      <c r="C41" s="1803"/>
      <c r="D41" s="479" t="s">
        <v>337</v>
      </c>
      <c r="E41" s="480" t="s">
        <v>338</v>
      </c>
      <c r="F41" s="467">
        <f t="shared" si="1"/>
        <v>2073</v>
      </c>
      <c r="G41" s="412">
        <v>1949</v>
      </c>
      <c r="H41" s="412">
        <v>21</v>
      </c>
      <c r="I41" s="413">
        <v>9</v>
      </c>
      <c r="J41" s="414">
        <v>28</v>
      </c>
      <c r="K41" s="412">
        <v>8</v>
      </c>
      <c r="L41" s="412">
        <v>9</v>
      </c>
      <c r="M41" s="412">
        <v>10</v>
      </c>
      <c r="N41" s="415">
        <v>48</v>
      </c>
    </row>
    <row r="42" spans="1:14" ht="15.75" customHeight="1">
      <c r="A42" s="1736"/>
      <c r="B42" s="1800" t="s">
        <v>359</v>
      </c>
      <c r="C42" s="1801"/>
      <c r="D42" s="486" t="s">
        <v>339</v>
      </c>
      <c r="E42" s="477" t="s">
        <v>340</v>
      </c>
      <c r="F42" s="468">
        <f t="shared" si="1"/>
        <v>9312</v>
      </c>
      <c r="G42" s="418">
        <v>4590</v>
      </c>
      <c r="H42" s="418">
        <v>836</v>
      </c>
      <c r="I42" s="430">
        <v>276</v>
      </c>
      <c r="J42" s="420">
        <v>1443</v>
      </c>
      <c r="K42" s="418">
        <v>532</v>
      </c>
      <c r="L42" s="418">
        <v>689</v>
      </c>
      <c r="M42" s="418">
        <v>468</v>
      </c>
      <c r="N42" s="421">
        <v>754</v>
      </c>
    </row>
    <row r="43" spans="1:14" ht="15.75" customHeight="1">
      <c r="A43" s="1736"/>
      <c r="B43" s="1802" t="s">
        <v>360</v>
      </c>
      <c r="C43" s="1803"/>
      <c r="D43" s="479" t="s">
        <v>256</v>
      </c>
      <c r="E43" s="480" t="s">
        <v>342</v>
      </c>
      <c r="F43" s="467">
        <f t="shared" si="1"/>
        <v>431</v>
      </c>
      <c r="G43" s="412">
        <v>167</v>
      </c>
      <c r="H43" s="412">
        <v>6</v>
      </c>
      <c r="I43" s="413">
        <v>2</v>
      </c>
      <c r="J43" s="414">
        <v>111</v>
      </c>
      <c r="K43" s="412">
        <v>54</v>
      </c>
      <c r="L43" s="412">
        <v>59</v>
      </c>
      <c r="M43" s="412">
        <v>9</v>
      </c>
      <c r="N43" s="415">
        <v>25</v>
      </c>
    </row>
    <row r="44" spans="1:14" ht="15.75" customHeight="1">
      <c r="A44" s="1736"/>
      <c r="B44" s="1802" t="s">
        <v>361</v>
      </c>
      <c r="C44" s="1803"/>
      <c r="D44" s="487" t="s">
        <v>207</v>
      </c>
      <c r="E44" s="480" t="s">
        <v>343</v>
      </c>
      <c r="F44" s="467">
        <f t="shared" si="1"/>
        <v>2886</v>
      </c>
      <c r="G44" s="412">
        <v>1548</v>
      </c>
      <c r="H44" s="412">
        <v>227</v>
      </c>
      <c r="I44" s="413">
        <v>56</v>
      </c>
      <c r="J44" s="414">
        <v>622</v>
      </c>
      <c r="K44" s="412">
        <v>102</v>
      </c>
      <c r="L44" s="412">
        <v>156</v>
      </c>
      <c r="M44" s="412">
        <v>104</v>
      </c>
      <c r="N44" s="415">
        <v>127</v>
      </c>
    </row>
    <row r="45" spans="1:14" ht="15.75" customHeight="1">
      <c r="A45" s="1737"/>
      <c r="B45" s="1788" t="s">
        <v>362</v>
      </c>
      <c r="C45" s="1789"/>
      <c r="D45" s="271" t="s">
        <v>345</v>
      </c>
      <c r="E45" s="488" t="s">
        <v>346</v>
      </c>
      <c r="F45" s="489">
        <f>SUM(J45:N45,G45:H45)</f>
        <v>409</v>
      </c>
      <c r="G45" s="451">
        <v>149</v>
      </c>
      <c r="H45" s="451">
        <v>50</v>
      </c>
      <c r="I45" s="490">
        <v>6</v>
      </c>
      <c r="J45" s="453">
        <v>30</v>
      </c>
      <c r="K45" s="451">
        <v>33</v>
      </c>
      <c r="L45" s="451">
        <v>118</v>
      </c>
      <c r="M45" s="451">
        <v>9</v>
      </c>
      <c r="N45" s="454">
        <v>20</v>
      </c>
    </row>
    <row r="46" spans="1:14" ht="15.75" customHeight="1">
      <c r="A46" s="1744" t="s">
        <v>211</v>
      </c>
      <c r="B46" s="1745"/>
      <c r="C46" s="1745"/>
      <c r="D46" s="1773"/>
      <c r="E46" s="1774"/>
      <c r="F46" s="491">
        <f>SUM(J46:N46,G46:H46)</f>
        <v>34985</v>
      </c>
      <c r="G46" s="455">
        <v>17472</v>
      </c>
      <c r="H46" s="455">
        <v>2552</v>
      </c>
      <c r="I46" s="492">
        <v>631</v>
      </c>
      <c r="J46" s="457">
        <v>5560</v>
      </c>
      <c r="K46" s="455">
        <v>1976</v>
      </c>
      <c r="L46" s="455">
        <v>3408</v>
      </c>
      <c r="M46" s="455">
        <v>1738</v>
      </c>
      <c r="N46" s="458">
        <v>2279</v>
      </c>
    </row>
    <row r="47" spans="1:14" ht="15.75" customHeight="1">
      <c r="A47" s="1735" t="s">
        <v>212</v>
      </c>
      <c r="B47" s="1750" t="s">
        <v>213</v>
      </c>
      <c r="C47" s="1775"/>
      <c r="D47" s="1775"/>
      <c r="E47" s="1776"/>
      <c r="F47" s="493">
        <f t="shared" ref="F47:F52" si="2">SUM(G47:N47)-I47</f>
        <v>22675</v>
      </c>
      <c r="G47" s="494">
        <v>11919</v>
      </c>
      <c r="H47" s="494">
        <v>1610</v>
      </c>
      <c r="I47" s="495">
        <v>325</v>
      </c>
      <c r="J47" s="496">
        <v>3558</v>
      </c>
      <c r="K47" s="494">
        <v>1279</v>
      </c>
      <c r="L47" s="494">
        <v>2043</v>
      </c>
      <c r="M47" s="494">
        <v>1026</v>
      </c>
      <c r="N47" s="497">
        <v>1240</v>
      </c>
    </row>
    <row r="48" spans="1:14" ht="15.75" customHeight="1">
      <c r="A48" s="1748"/>
      <c r="B48" s="1753" t="s">
        <v>214</v>
      </c>
      <c r="C48" s="1754"/>
      <c r="D48" s="1754"/>
      <c r="E48" s="1755"/>
      <c r="F48" s="467">
        <f t="shared" si="2"/>
        <v>7979</v>
      </c>
      <c r="G48" s="412">
        <v>3589</v>
      </c>
      <c r="H48" s="412">
        <v>722</v>
      </c>
      <c r="I48" s="413">
        <v>220</v>
      </c>
      <c r="J48" s="414">
        <v>1250</v>
      </c>
      <c r="K48" s="412">
        <v>385</v>
      </c>
      <c r="L48" s="412">
        <v>833</v>
      </c>
      <c r="M48" s="412">
        <v>469</v>
      </c>
      <c r="N48" s="415">
        <v>731</v>
      </c>
    </row>
    <row r="49" spans="1:14" ht="15.75" customHeight="1">
      <c r="A49" s="1748"/>
      <c r="B49" s="1756" t="s">
        <v>215</v>
      </c>
      <c r="C49" s="1757"/>
      <c r="D49" s="1757"/>
      <c r="E49" s="1758"/>
      <c r="F49" s="484">
        <f t="shared" si="2"/>
        <v>3169</v>
      </c>
      <c r="G49" s="447">
        <v>1598</v>
      </c>
      <c r="H49" s="447">
        <v>158</v>
      </c>
      <c r="I49" s="435">
        <v>80</v>
      </c>
      <c r="J49" s="448">
        <v>427</v>
      </c>
      <c r="K49" s="447">
        <v>215</v>
      </c>
      <c r="L49" s="447">
        <v>360</v>
      </c>
      <c r="M49" s="447">
        <v>237</v>
      </c>
      <c r="N49" s="449">
        <v>174</v>
      </c>
    </row>
    <row r="50" spans="1:14" ht="15.75" customHeight="1">
      <c r="A50" s="1748"/>
      <c r="B50" s="1759" t="s">
        <v>216</v>
      </c>
      <c r="C50" s="1760"/>
      <c r="D50" s="1760"/>
      <c r="E50" s="1761"/>
      <c r="F50" s="467">
        <f t="shared" si="2"/>
        <v>559</v>
      </c>
      <c r="G50" s="412">
        <v>155</v>
      </c>
      <c r="H50" s="412">
        <v>53</v>
      </c>
      <c r="I50" s="413">
        <v>0</v>
      </c>
      <c r="J50" s="414">
        <v>52</v>
      </c>
      <c r="K50" s="412">
        <v>94</v>
      </c>
      <c r="L50" s="412">
        <v>66</v>
      </c>
      <c r="M50" s="412">
        <v>6</v>
      </c>
      <c r="N50" s="415">
        <v>133</v>
      </c>
    </row>
    <row r="51" spans="1:14" ht="15.75" customHeight="1">
      <c r="A51" s="1748"/>
      <c r="B51" s="1753" t="s">
        <v>217</v>
      </c>
      <c r="C51" s="1754"/>
      <c r="D51" s="1754"/>
      <c r="E51" s="1755"/>
      <c r="F51" s="467">
        <f t="shared" si="2"/>
        <v>190</v>
      </c>
      <c r="G51" s="412">
        <v>102</v>
      </c>
      <c r="H51" s="412">
        <v>3</v>
      </c>
      <c r="I51" s="413">
        <v>0</v>
      </c>
      <c r="J51" s="414">
        <v>78</v>
      </c>
      <c r="K51" s="412">
        <v>3</v>
      </c>
      <c r="L51" s="412">
        <v>4</v>
      </c>
      <c r="M51" s="412">
        <v>0</v>
      </c>
      <c r="N51" s="415">
        <v>0</v>
      </c>
    </row>
    <row r="52" spans="1:14" ht="15.75" customHeight="1" thickBot="1">
      <c r="A52" s="1749"/>
      <c r="B52" s="1762" t="s">
        <v>218</v>
      </c>
      <c r="C52" s="1763"/>
      <c r="D52" s="1763"/>
      <c r="E52" s="1764"/>
      <c r="F52" s="498">
        <f t="shared" si="2"/>
        <v>413</v>
      </c>
      <c r="G52" s="460">
        <v>109</v>
      </c>
      <c r="H52" s="460">
        <v>6</v>
      </c>
      <c r="I52" s="499">
        <v>6</v>
      </c>
      <c r="J52" s="462">
        <v>195</v>
      </c>
      <c r="K52" s="460">
        <v>0</v>
      </c>
      <c r="L52" s="460">
        <v>102</v>
      </c>
      <c r="M52" s="460">
        <v>0</v>
      </c>
      <c r="N52" s="463">
        <v>1</v>
      </c>
    </row>
    <row r="53" spans="1:14" ht="10.5" customHeight="1">
      <c r="F53" s="500"/>
      <c r="G53" s="229"/>
      <c r="H53" s="229"/>
      <c r="I53" s="229"/>
      <c r="J53" s="229"/>
      <c r="K53" s="229"/>
      <c r="L53" s="229"/>
      <c r="M53" s="229"/>
      <c r="N53" s="229"/>
    </row>
    <row r="54" spans="1:14" ht="17.25" customHeight="1">
      <c r="F54" s="160"/>
    </row>
    <row r="55" spans="1:14" ht="17.25" customHeight="1">
      <c r="F55" s="160"/>
    </row>
  </sheetData>
  <mergeCells count="38">
    <mergeCell ref="B45:C45"/>
    <mergeCell ref="A46:E46"/>
    <mergeCell ref="A47:A52"/>
    <mergeCell ref="B47:E47"/>
    <mergeCell ref="B48:E48"/>
    <mergeCell ref="B49:E49"/>
    <mergeCell ref="B50:E50"/>
    <mergeCell ref="B51:E51"/>
    <mergeCell ref="B52:E52"/>
    <mergeCell ref="A5:A45"/>
    <mergeCell ref="B5:C5"/>
    <mergeCell ref="C6:D6"/>
    <mergeCell ref="C7:D7"/>
    <mergeCell ref="C8:D8"/>
    <mergeCell ref="B32:C32"/>
    <mergeCell ref="B44:C44"/>
    <mergeCell ref="B33:C33"/>
    <mergeCell ref="B34:C34"/>
    <mergeCell ref="B35:C35"/>
    <mergeCell ref="B36:C36"/>
    <mergeCell ref="B37:C37"/>
    <mergeCell ref="B38:C38"/>
    <mergeCell ref="B39:C39"/>
    <mergeCell ref="B40:C40"/>
    <mergeCell ref="B41:C41"/>
    <mergeCell ref="B42:C42"/>
    <mergeCell ref="B43:C43"/>
    <mergeCell ref="A1:N1"/>
    <mergeCell ref="K3:K4"/>
    <mergeCell ref="L3:L4"/>
    <mergeCell ref="M3:M4"/>
    <mergeCell ref="N3:N4"/>
    <mergeCell ref="A3:E4"/>
    <mergeCell ref="F3:F4"/>
    <mergeCell ref="G3:G4"/>
    <mergeCell ref="H3:H4"/>
    <mergeCell ref="I3:I4"/>
    <mergeCell ref="J3:J4"/>
  </mergeCells>
  <phoneticPr fontId="3"/>
  <printOptions horizontalCentered="1"/>
  <pageMargins left="0" right="0" top="0.55118110236220474" bottom="0.39370078740157483" header="0.51181102362204722" footer="0.31496062992125984"/>
  <pageSetup paperSize="9" scale="93" firstPageNumber="44" orientation="portrait" blackAndWhite="1" r:id="rId1"/>
  <headerFooter alignWithMargins="0"/>
  <rowBreaks count="1" manualBreakCount="1">
    <brk id="52"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Normal="85" zoomScaleSheetLayoutView="100" workbookViewId="0">
      <pane xSplit="5" ySplit="4" topLeftCell="F5" activePane="bottomRight" state="frozen"/>
      <selection sqref="A1:M1"/>
      <selection pane="topRight" sqref="A1:M1"/>
      <selection pane="bottomLeft" sqref="A1:M1"/>
      <selection pane="bottomRight" sqref="A1:N1"/>
    </sheetView>
  </sheetViews>
  <sheetFormatPr defaultRowHeight="17.25" customHeight="1"/>
  <cols>
    <col min="1" max="1" width="3.25" style="163" customWidth="1"/>
    <col min="2" max="2" width="2.125" style="163" customWidth="1"/>
    <col min="3" max="3" width="3.875" style="163" customWidth="1"/>
    <col min="4" max="4" width="22.125" style="163" customWidth="1"/>
    <col min="5" max="5" width="7.5" style="163" customWidth="1"/>
    <col min="6" max="6" width="6.875" style="163" customWidth="1"/>
    <col min="7" max="8" width="5.875" style="163" customWidth="1"/>
    <col min="9" max="9" width="5.375" style="163" customWidth="1"/>
    <col min="10" max="14" width="5.875" style="163" customWidth="1"/>
    <col min="15" max="255" width="9" style="163"/>
    <col min="256" max="256" width="3.25" style="163" customWidth="1"/>
    <col min="257" max="257" width="2.125" style="163" customWidth="1"/>
    <col min="258" max="258" width="3.875" style="163" customWidth="1"/>
    <col min="259" max="259" width="22.125" style="163" customWidth="1"/>
    <col min="260" max="260" width="7.5" style="163" customWidth="1"/>
    <col min="261" max="261" width="6.875" style="163" customWidth="1"/>
    <col min="262" max="263" width="5.875" style="163" customWidth="1"/>
    <col min="264" max="264" width="5.375" style="163" customWidth="1"/>
    <col min="265" max="269" width="5.875" style="163" customWidth="1"/>
    <col min="270" max="511" width="9" style="163"/>
    <col min="512" max="512" width="3.25" style="163" customWidth="1"/>
    <col min="513" max="513" width="2.125" style="163" customWidth="1"/>
    <col min="514" max="514" width="3.875" style="163" customWidth="1"/>
    <col min="515" max="515" width="22.125" style="163" customWidth="1"/>
    <col min="516" max="516" width="7.5" style="163" customWidth="1"/>
    <col min="517" max="517" width="6.875" style="163" customWidth="1"/>
    <col min="518" max="519" width="5.875" style="163" customWidth="1"/>
    <col min="520" max="520" width="5.375" style="163" customWidth="1"/>
    <col min="521" max="525" width="5.875" style="163" customWidth="1"/>
    <col min="526" max="767" width="9" style="163"/>
    <col min="768" max="768" width="3.25" style="163" customWidth="1"/>
    <col min="769" max="769" width="2.125" style="163" customWidth="1"/>
    <col min="770" max="770" width="3.875" style="163" customWidth="1"/>
    <col min="771" max="771" width="22.125" style="163" customWidth="1"/>
    <col min="772" max="772" width="7.5" style="163" customWidth="1"/>
    <col min="773" max="773" width="6.875" style="163" customWidth="1"/>
    <col min="774" max="775" width="5.875" style="163" customWidth="1"/>
    <col min="776" max="776" width="5.375" style="163" customWidth="1"/>
    <col min="777" max="781" width="5.875" style="163" customWidth="1"/>
    <col min="782" max="1023" width="9" style="163"/>
    <col min="1024" max="1024" width="3.25" style="163" customWidth="1"/>
    <col min="1025" max="1025" width="2.125" style="163" customWidth="1"/>
    <col min="1026" max="1026" width="3.875" style="163" customWidth="1"/>
    <col min="1027" max="1027" width="22.125" style="163" customWidth="1"/>
    <col min="1028" max="1028" width="7.5" style="163" customWidth="1"/>
    <col min="1029" max="1029" width="6.875" style="163" customWidth="1"/>
    <col min="1030" max="1031" width="5.875" style="163" customWidth="1"/>
    <col min="1032" max="1032" width="5.375" style="163" customWidth="1"/>
    <col min="1033" max="1037" width="5.875" style="163" customWidth="1"/>
    <col min="1038" max="1279" width="9" style="163"/>
    <col min="1280" max="1280" width="3.25" style="163" customWidth="1"/>
    <col min="1281" max="1281" width="2.125" style="163" customWidth="1"/>
    <col min="1282" max="1282" width="3.875" style="163" customWidth="1"/>
    <col min="1283" max="1283" width="22.125" style="163" customWidth="1"/>
    <col min="1284" max="1284" width="7.5" style="163" customWidth="1"/>
    <col min="1285" max="1285" width="6.875" style="163" customWidth="1"/>
    <col min="1286" max="1287" width="5.875" style="163" customWidth="1"/>
    <col min="1288" max="1288" width="5.375" style="163" customWidth="1"/>
    <col min="1289" max="1293" width="5.875" style="163" customWidth="1"/>
    <col min="1294" max="1535" width="9" style="163"/>
    <col min="1536" max="1536" width="3.25" style="163" customWidth="1"/>
    <col min="1537" max="1537" width="2.125" style="163" customWidth="1"/>
    <col min="1538" max="1538" width="3.875" style="163" customWidth="1"/>
    <col min="1539" max="1539" width="22.125" style="163" customWidth="1"/>
    <col min="1540" max="1540" width="7.5" style="163" customWidth="1"/>
    <col min="1541" max="1541" width="6.875" style="163" customWidth="1"/>
    <col min="1542" max="1543" width="5.875" style="163" customWidth="1"/>
    <col min="1544" max="1544" width="5.375" style="163" customWidth="1"/>
    <col min="1545" max="1549" width="5.875" style="163" customWidth="1"/>
    <col min="1550" max="1791" width="9" style="163"/>
    <col min="1792" max="1792" width="3.25" style="163" customWidth="1"/>
    <col min="1793" max="1793" width="2.125" style="163" customWidth="1"/>
    <col min="1794" max="1794" width="3.875" style="163" customWidth="1"/>
    <col min="1795" max="1795" width="22.125" style="163" customWidth="1"/>
    <col min="1796" max="1796" width="7.5" style="163" customWidth="1"/>
    <col min="1797" max="1797" width="6.875" style="163" customWidth="1"/>
    <col min="1798" max="1799" width="5.875" style="163" customWidth="1"/>
    <col min="1800" max="1800" width="5.375" style="163" customWidth="1"/>
    <col min="1801" max="1805" width="5.875" style="163" customWidth="1"/>
    <col min="1806" max="2047" width="9" style="163"/>
    <col min="2048" max="2048" width="3.25" style="163" customWidth="1"/>
    <col min="2049" max="2049" width="2.125" style="163" customWidth="1"/>
    <col min="2050" max="2050" width="3.875" style="163" customWidth="1"/>
    <col min="2051" max="2051" width="22.125" style="163" customWidth="1"/>
    <col min="2052" max="2052" width="7.5" style="163" customWidth="1"/>
    <col min="2053" max="2053" width="6.875" style="163" customWidth="1"/>
    <col min="2054" max="2055" width="5.875" style="163" customWidth="1"/>
    <col min="2056" max="2056" width="5.375" style="163" customWidth="1"/>
    <col min="2057" max="2061" width="5.875" style="163" customWidth="1"/>
    <col min="2062" max="2303" width="9" style="163"/>
    <col min="2304" max="2304" width="3.25" style="163" customWidth="1"/>
    <col min="2305" max="2305" width="2.125" style="163" customWidth="1"/>
    <col min="2306" max="2306" width="3.875" style="163" customWidth="1"/>
    <col min="2307" max="2307" width="22.125" style="163" customWidth="1"/>
    <col min="2308" max="2308" width="7.5" style="163" customWidth="1"/>
    <col min="2309" max="2309" width="6.875" style="163" customWidth="1"/>
    <col min="2310" max="2311" width="5.875" style="163" customWidth="1"/>
    <col min="2312" max="2312" width="5.375" style="163" customWidth="1"/>
    <col min="2313" max="2317" width="5.875" style="163" customWidth="1"/>
    <col min="2318" max="2559" width="9" style="163"/>
    <col min="2560" max="2560" width="3.25" style="163" customWidth="1"/>
    <col min="2561" max="2561" width="2.125" style="163" customWidth="1"/>
    <col min="2562" max="2562" width="3.875" style="163" customWidth="1"/>
    <col min="2563" max="2563" width="22.125" style="163" customWidth="1"/>
    <col min="2564" max="2564" width="7.5" style="163" customWidth="1"/>
    <col min="2565" max="2565" width="6.875" style="163" customWidth="1"/>
    <col min="2566" max="2567" width="5.875" style="163" customWidth="1"/>
    <col min="2568" max="2568" width="5.375" style="163" customWidth="1"/>
    <col min="2569" max="2573" width="5.875" style="163" customWidth="1"/>
    <col min="2574" max="2815" width="9" style="163"/>
    <col min="2816" max="2816" width="3.25" style="163" customWidth="1"/>
    <col min="2817" max="2817" width="2.125" style="163" customWidth="1"/>
    <col min="2818" max="2818" width="3.875" style="163" customWidth="1"/>
    <col min="2819" max="2819" width="22.125" style="163" customWidth="1"/>
    <col min="2820" max="2820" width="7.5" style="163" customWidth="1"/>
    <col min="2821" max="2821" width="6.875" style="163" customWidth="1"/>
    <col min="2822" max="2823" width="5.875" style="163" customWidth="1"/>
    <col min="2824" max="2824" width="5.375" style="163" customWidth="1"/>
    <col min="2825" max="2829" width="5.875" style="163" customWidth="1"/>
    <col min="2830" max="3071" width="9" style="163"/>
    <col min="3072" max="3072" width="3.25" style="163" customWidth="1"/>
    <col min="3073" max="3073" width="2.125" style="163" customWidth="1"/>
    <col min="3074" max="3074" width="3.875" style="163" customWidth="1"/>
    <col min="3075" max="3075" width="22.125" style="163" customWidth="1"/>
    <col min="3076" max="3076" width="7.5" style="163" customWidth="1"/>
    <col min="3077" max="3077" width="6.875" style="163" customWidth="1"/>
    <col min="3078" max="3079" width="5.875" style="163" customWidth="1"/>
    <col min="3080" max="3080" width="5.375" style="163" customWidth="1"/>
    <col min="3081" max="3085" width="5.875" style="163" customWidth="1"/>
    <col min="3086" max="3327" width="9" style="163"/>
    <col min="3328" max="3328" width="3.25" style="163" customWidth="1"/>
    <col min="3329" max="3329" width="2.125" style="163" customWidth="1"/>
    <col min="3330" max="3330" width="3.875" style="163" customWidth="1"/>
    <col min="3331" max="3331" width="22.125" style="163" customWidth="1"/>
    <col min="3332" max="3332" width="7.5" style="163" customWidth="1"/>
    <col min="3333" max="3333" width="6.875" style="163" customWidth="1"/>
    <col min="3334" max="3335" width="5.875" style="163" customWidth="1"/>
    <col min="3336" max="3336" width="5.375" style="163" customWidth="1"/>
    <col min="3337" max="3341" width="5.875" style="163" customWidth="1"/>
    <col min="3342" max="3583" width="9" style="163"/>
    <col min="3584" max="3584" width="3.25" style="163" customWidth="1"/>
    <col min="3585" max="3585" width="2.125" style="163" customWidth="1"/>
    <col min="3586" max="3586" width="3.875" style="163" customWidth="1"/>
    <col min="3587" max="3587" width="22.125" style="163" customWidth="1"/>
    <col min="3588" max="3588" width="7.5" style="163" customWidth="1"/>
    <col min="3589" max="3589" width="6.875" style="163" customWidth="1"/>
    <col min="3590" max="3591" width="5.875" style="163" customWidth="1"/>
    <col min="3592" max="3592" width="5.375" style="163" customWidth="1"/>
    <col min="3593" max="3597" width="5.875" style="163" customWidth="1"/>
    <col min="3598" max="3839" width="9" style="163"/>
    <col min="3840" max="3840" width="3.25" style="163" customWidth="1"/>
    <col min="3841" max="3841" width="2.125" style="163" customWidth="1"/>
    <col min="3842" max="3842" width="3.875" style="163" customWidth="1"/>
    <col min="3843" max="3843" width="22.125" style="163" customWidth="1"/>
    <col min="3844" max="3844" width="7.5" style="163" customWidth="1"/>
    <col min="3845" max="3845" width="6.875" style="163" customWidth="1"/>
    <col min="3846" max="3847" width="5.875" style="163" customWidth="1"/>
    <col min="3848" max="3848" width="5.375" style="163" customWidth="1"/>
    <col min="3849" max="3853" width="5.875" style="163" customWidth="1"/>
    <col min="3854" max="4095" width="9" style="163"/>
    <col min="4096" max="4096" width="3.25" style="163" customWidth="1"/>
    <col min="4097" max="4097" width="2.125" style="163" customWidth="1"/>
    <col min="4098" max="4098" width="3.875" style="163" customWidth="1"/>
    <col min="4099" max="4099" width="22.125" style="163" customWidth="1"/>
    <col min="4100" max="4100" width="7.5" style="163" customWidth="1"/>
    <col min="4101" max="4101" width="6.875" style="163" customWidth="1"/>
    <col min="4102" max="4103" width="5.875" style="163" customWidth="1"/>
    <col min="4104" max="4104" width="5.375" style="163" customWidth="1"/>
    <col min="4105" max="4109" width="5.875" style="163" customWidth="1"/>
    <col min="4110" max="4351" width="9" style="163"/>
    <col min="4352" max="4352" width="3.25" style="163" customWidth="1"/>
    <col min="4353" max="4353" width="2.125" style="163" customWidth="1"/>
    <col min="4354" max="4354" width="3.875" style="163" customWidth="1"/>
    <col min="4355" max="4355" width="22.125" style="163" customWidth="1"/>
    <col min="4356" max="4356" width="7.5" style="163" customWidth="1"/>
    <col min="4357" max="4357" width="6.875" style="163" customWidth="1"/>
    <col min="4358" max="4359" width="5.875" style="163" customWidth="1"/>
    <col min="4360" max="4360" width="5.375" style="163" customWidth="1"/>
    <col min="4361" max="4365" width="5.875" style="163" customWidth="1"/>
    <col min="4366" max="4607" width="9" style="163"/>
    <col min="4608" max="4608" width="3.25" style="163" customWidth="1"/>
    <col min="4609" max="4609" width="2.125" style="163" customWidth="1"/>
    <col min="4610" max="4610" width="3.875" style="163" customWidth="1"/>
    <col min="4611" max="4611" width="22.125" style="163" customWidth="1"/>
    <col min="4612" max="4612" width="7.5" style="163" customWidth="1"/>
    <col min="4613" max="4613" width="6.875" style="163" customWidth="1"/>
    <col min="4614" max="4615" width="5.875" style="163" customWidth="1"/>
    <col min="4616" max="4616" width="5.375" style="163" customWidth="1"/>
    <col min="4617" max="4621" width="5.875" style="163" customWidth="1"/>
    <col min="4622" max="4863" width="9" style="163"/>
    <col min="4864" max="4864" width="3.25" style="163" customWidth="1"/>
    <col min="4865" max="4865" width="2.125" style="163" customWidth="1"/>
    <col min="4866" max="4866" width="3.875" style="163" customWidth="1"/>
    <col min="4867" max="4867" width="22.125" style="163" customWidth="1"/>
    <col min="4868" max="4868" width="7.5" style="163" customWidth="1"/>
    <col min="4869" max="4869" width="6.875" style="163" customWidth="1"/>
    <col min="4870" max="4871" width="5.875" style="163" customWidth="1"/>
    <col min="4872" max="4872" width="5.375" style="163" customWidth="1"/>
    <col min="4873" max="4877" width="5.875" style="163" customWidth="1"/>
    <col min="4878" max="5119" width="9" style="163"/>
    <col min="5120" max="5120" width="3.25" style="163" customWidth="1"/>
    <col min="5121" max="5121" width="2.125" style="163" customWidth="1"/>
    <col min="5122" max="5122" width="3.875" style="163" customWidth="1"/>
    <col min="5123" max="5123" width="22.125" style="163" customWidth="1"/>
    <col min="5124" max="5124" width="7.5" style="163" customWidth="1"/>
    <col min="5125" max="5125" width="6.875" style="163" customWidth="1"/>
    <col min="5126" max="5127" width="5.875" style="163" customWidth="1"/>
    <col min="5128" max="5128" width="5.375" style="163" customWidth="1"/>
    <col min="5129" max="5133" width="5.875" style="163" customWidth="1"/>
    <col min="5134" max="5375" width="9" style="163"/>
    <col min="5376" max="5376" width="3.25" style="163" customWidth="1"/>
    <col min="5377" max="5377" width="2.125" style="163" customWidth="1"/>
    <col min="5378" max="5378" width="3.875" style="163" customWidth="1"/>
    <col min="5379" max="5379" width="22.125" style="163" customWidth="1"/>
    <col min="5380" max="5380" width="7.5" style="163" customWidth="1"/>
    <col min="5381" max="5381" width="6.875" style="163" customWidth="1"/>
    <col min="5382" max="5383" width="5.875" style="163" customWidth="1"/>
    <col min="5384" max="5384" width="5.375" style="163" customWidth="1"/>
    <col min="5385" max="5389" width="5.875" style="163" customWidth="1"/>
    <col min="5390" max="5631" width="9" style="163"/>
    <col min="5632" max="5632" width="3.25" style="163" customWidth="1"/>
    <col min="5633" max="5633" width="2.125" style="163" customWidth="1"/>
    <col min="5634" max="5634" width="3.875" style="163" customWidth="1"/>
    <col min="5635" max="5635" width="22.125" style="163" customWidth="1"/>
    <col min="5636" max="5636" width="7.5" style="163" customWidth="1"/>
    <col min="5637" max="5637" width="6.875" style="163" customWidth="1"/>
    <col min="5638" max="5639" width="5.875" style="163" customWidth="1"/>
    <col min="5640" max="5640" width="5.375" style="163" customWidth="1"/>
    <col min="5641" max="5645" width="5.875" style="163" customWidth="1"/>
    <col min="5646" max="5887" width="9" style="163"/>
    <col min="5888" max="5888" width="3.25" style="163" customWidth="1"/>
    <col min="5889" max="5889" width="2.125" style="163" customWidth="1"/>
    <col min="5890" max="5890" width="3.875" style="163" customWidth="1"/>
    <col min="5891" max="5891" width="22.125" style="163" customWidth="1"/>
    <col min="5892" max="5892" width="7.5" style="163" customWidth="1"/>
    <col min="5893" max="5893" width="6.875" style="163" customWidth="1"/>
    <col min="5894" max="5895" width="5.875" style="163" customWidth="1"/>
    <col min="5896" max="5896" width="5.375" style="163" customWidth="1"/>
    <col min="5897" max="5901" width="5.875" style="163" customWidth="1"/>
    <col min="5902" max="6143" width="9" style="163"/>
    <col min="6144" max="6144" width="3.25" style="163" customWidth="1"/>
    <col min="6145" max="6145" width="2.125" style="163" customWidth="1"/>
    <col min="6146" max="6146" width="3.875" style="163" customWidth="1"/>
    <col min="6147" max="6147" width="22.125" style="163" customWidth="1"/>
    <col min="6148" max="6148" width="7.5" style="163" customWidth="1"/>
    <col min="6149" max="6149" width="6.875" style="163" customWidth="1"/>
    <col min="6150" max="6151" width="5.875" style="163" customWidth="1"/>
    <col min="6152" max="6152" width="5.375" style="163" customWidth="1"/>
    <col min="6153" max="6157" width="5.875" style="163" customWidth="1"/>
    <col min="6158" max="6399" width="9" style="163"/>
    <col min="6400" max="6400" width="3.25" style="163" customWidth="1"/>
    <col min="6401" max="6401" width="2.125" style="163" customWidth="1"/>
    <col min="6402" max="6402" width="3.875" style="163" customWidth="1"/>
    <col min="6403" max="6403" width="22.125" style="163" customWidth="1"/>
    <col min="6404" max="6404" width="7.5" style="163" customWidth="1"/>
    <col min="6405" max="6405" width="6.875" style="163" customWidth="1"/>
    <col min="6406" max="6407" width="5.875" style="163" customWidth="1"/>
    <col min="6408" max="6408" width="5.375" style="163" customWidth="1"/>
    <col min="6409" max="6413" width="5.875" style="163" customWidth="1"/>
    <col min="6414" max="6655" width="9" style="163"/>
    <col min="6656" max="6656" width="3.25" style="163" customWidth="1"/>
    <col min="6657" max="6657" width="2.125" style="163" customWidth="1"/>
    <col min="6658" max="6658" width="3.875" style="163" customWidth="1"/>
    <col min="6659" max="6659" width="22.125" style="163" customWidth="1"/>
    <col min="6660" max="6660" width="7.5" style="163" customWidth="1"/>
    <col min="6661" max="6661" width="6.875" style="163" customWidth="1"/>
    <col min="6662" max="6663" width="5.875" style="163" customWidth="1"/>
    <col min="6664" max="6664" width="5.375" style="163" customWidth="1"/>
    <col min="6665" max="6669" width="5.875" style="163" customWidth="1"/>
    <col min="6670" max="6911" width="9" style="163"/>
    <col min="6912" max="6912" width="3.25" style="163" customWidth="1"/>
    <col min="6913" max="6913" width="2.125" style="163" customWidth="1"/>
    <col min="6914" max="6914" width="3.875" style="163" customWidth="1"/>
    <col min="6915" max="6915" width="22.125" style="163" customWidth="1"/>
    <col min="6916" max="6916" width="7.5" style="163" customWidth="1"/>
    <col min="6917" max="6917" width="6.875" style="163" customWidth="1"/>
    <col min="6918" max="6919" width="5.875" style="163" customWidth="1"/>
    <col min="6920" max="6920" width="5.375" style="163" customWidth="1"/>
    <col min="6921" max="6925" width="5.875" style="163" customWidth="1"/>
    <col min="6926" max="7167" width="9" style="163"/>
    <col min="7168" max="7168" width="3.25" style="163" customWidth="1"/>
    <col min="7169" max="7169" width="2.125" style="163" customWidth="1"/>
    <col min="7170" max="7170" width="3.875" style="163" customWidth="1"/>
    <col min="7171" max="7171" width="22.125" style="163" customWidth="1"/>
    <col min="7172" max="7172" width="7.5" style="163" customWidth="1"/>
    <col min="7173" max="7173" width="6.875" style="163" customWidth="1"/>
    <col min="7174" max="7175" width="5.875" style="163" customWidth="1"/>
    <col min="7176" max="7176" width="5.375" style="163" customWidth="1"/>
    <col min="7177" max="7181" width="5.875" style="163" customWidth="1"/>
    <col min="7182" max="7423" width="9" style="163"/>
    <col min="7424" max="7424" width="3.25" style="163" customWidth="1"/>
    <col min="7425" max="7425" width="2.125" style="163" customWidth="1"/>
    <col min="7426" max="7426" width="3.875" style="163" customWidth="1"/>
    <col min="7427" max="7427" width="22.125" style="163" customWidth="1"/>
    <col min="7428" max="7428" width="7.5" style="163" customWidth="1"/>
    <col min="7429" max="7429" width="6.875" style="163" customWidth="1"/>
    <col min="7430" max="7431" width="5.875" style="163" customWidth="1"/>
    <col min="7432" max="7432" width="5.375" style="163" customWidth="1"/>
    <col min="7433" max="7437" width="5.875" style="163" customWidth="1"/>
    <col min="7438" max="7679" width="9" style="163"/>
    <col min="7680" max="7680" width="3.25" style="163" customWidth="1"/>
    <col min="7681" max="7681" width="2.125" style="163" customWidth="1"/>
    <col min="7682" max="7682" width="3.875" style="163" customWidth="1"/>
    <col min="7683" max="7683" width="22.125" style="163" customWidth="1"/>
    <col min="7684" max="7684" width="7.5" style="163" customWidth="1"/>
    <col min="7685" max="7685" width="6.875" style="163" customWidth="1"/>
    <col min="7686" max="7687" width="5.875" style="163" customWidth="1"/>
    <col min="7688" max="7688" width="5.375" style="163" customWidth="1"/>
    <col min="7689" max="7693" width="5.875" style="163" customWidth="1"/>
    <col min="7694" max="7935" width="9" style="163"/>
    <col min="7936" max="7936" width="3.25" style="163" customWidth="1"/>
    <col min="7937" max="7937" width="2.125" style="163" customWidth="1"/>
    <col min="7938" max="7938" width="3.875" style="163" customWidth="1"/>
    <col min="7939" max="7939" width="22.125" style="163" customWidth="1"/>
    <col min="7940" max="7940" width="7.5" style="163" customWidth="1"/>
    <col min="7941" max="7941" width="6.875" style="163" customWidth="1"/>
    <col min="7942" max="7943" width="5.875" style="163" customWidth="1"/>
    <col min="7944" max="7944" width="5.375" style="163" customWidth="1"/>
    <col min="7945" max="7949" width="5.875" style="163" customWidth="1"/>
    <col min="7950" max="8191" width="9" style="163"/>
    <col min="8192" max="8192" width="3.25" style="163" customWidth="1"/>
    <col min="8193" max="8193" width="2.125" style="163" customWidth="1"/>
    <col min="8194" max="8194" width="3.875" style="163" customWidth="1"/>
    <col min="8195" max="8195" width="22.125" style="163" customWidth="1"/>
    <col min="8196" max="8196" width="7.5" style="163" customWidth="1"/>
    <col min="8197" max="8197" width="6.875" style="163" customWidth="1"/>
    <col min="8198" max="8199" width="5.875" style="163" customWidth="1"/>
    <col min="8200" max="8200" width="5.375" style="163" customWidth="1"/>
    <col min="8201" max="8205" width="5.875" style="163" customWidth="1"/>
    <col min="8206" max="8447" width="9" style="163"/>
    <col min="8448" max="8448" width="3.25" style="163" customWidth="1"/>
    <col min="8449" max="8449" width="2.125" style="163" customWidth="1"/>
    <col min="8450" max="8450" width="3.875" style="163" customWidth="1"/>
    <col min="8451" max="8451" width="22.125" style="163" customWidth="1"/>
    <col min="8452" max="8452" width="7.5" style="163" customWidth="1"/>
    <col min="8453" max="8453" width="6.875" style="163" customWidth="1"/>
    <col min="8454" max="8455" width="5.875" style="163" customWidth="1"/>
    <col min="8456" max="8456" width="5.375" style="163" customWidth="1"/>
    <col min="8457" max="8461" width="5.875" style="163" customWidth="1"/>
    <col min="8462" max="8703" width="9" style="163"/>
    <col min="8704" max="8704" width="3.25" style="163" customWidth="1"/>
    <col min="8705" max="8705" width="2.125" style="163" customWidth="1"/>
    <col min="8706" max="8706" width="3.875" style="163" customWidth="1"/>
    <col min="8707" max="8707" width="22.125" style="163" customWidth="1"/>
    <col min="8708" max="8708" width="7.5" style="163" customWidth="1"/>
    <col min="8709" max="8709" width="6.875" style="163" customWidth="1"/>
    <col min="8710" max="8711" width="5.875" style="163" customWidth="1"/>
    <col min="8712" max="8712" width="5.375" style="163" customWidth="1"/>
    <col min="8713" max="8717" width="5.875" style="163" customWidth="1"/>
    <col min="8718" max="8959" width="9" style="163"/>
    <col min="8960" max="8960" width="3.25" style="163" customWidth="1"/>
    <col min="8961" max="8961" width="2.125" style="163" customWidth="1"/>
    <col min="8962" max="8962" width="3.875" style="163" customWidth="1"/>
    <col min="8963" max="8963" width="22.125" style="163" customWidth="1"/>
    <col min="8964" max="8964" width="7.5" style="163" customWidth="1"/>
    <col min="8965" max="8965" width="6.875" style="163" customWidth="1"/>
    <col min="8966" max="8967" width="5.875" style="163" customWidth="1"/>
    <col min="8968" max="8968" width="5.375" style="163" customWidth="1"/>
    <col min="8969" max="8973" width="5.875" style="163" customWidth="1"/>
    <col min="8974" max="9215" width="9" style="163"/>
    <col min="9216" max="9216" width="3.25" style="163" customWidth="1"/>
    <col min="9217" max="9217" width="2.125" style="163" customWidth="1"/>
    <col min="9218" max="9218" width="3.875" style="163" customWidth="1"/>
    <col min="9219" max="9219" width="22.125" style="163" customWidth="1"/>
    <col min="9220" max="9220" width="7.5" style="163" customWidth="1"/>
    <col min="9221" max="9221" width="6.875" style="163" customWidth="1"/>
    <col min="9222" max="9223" width="5.875" style="163" customWidth="1"/>
    <col min="9224" max="9224" width="5.375" style="163" customWidth="1"/>
    <col min="9225" max="9229" width="5.875" style="163" customWidth="1"/>
    <col min="9230" max="9471" width="9" style="163"/>
    <col min="9472" max="9472" width="3.25" style="163" customWidth="1"/>
    <col min="9473" max="9473" width="2.125" style="163" customWidth="1"/>
    <col min="9474" max="9474" width="3.875" style="163" customWidth="1"/>
    <col min="9475" max="9475" width="22.125" style="163" customWidth="1"/>
    <col min="9476" max="9476" width="7.5" style="163" customWidth="1"/>
    <col min="9477" max="9477" width="6.875" style="163" customWidth="1"/>
    <col min="9478" max="9479" width="5.875" style="163" customWidth="1"/>
    <col min="9480" max="9480" width="5.375" style="163" customWidth="1"/>
    <col min="9481" max="9485" width="5.875" style="163" customWidth="1"/>
    <col min="9486" max="9727" width="9" style="163"/>
    <col min="9728" max="9728" width="3.25" style="163" customWidth="1"/>
    <col min="9729" max="9729" width="2.125" style="163" customWidth="1"/>
    <col min="9730" max="9730" width="3.875" style="163" customWidth="1"/>
    <col min="9731" max="9731" width="22.125" style="163" customWidth="1"/>
    <col min="9732" max="9732" width="7.5" style="163" customWidth="1"/>
    <col min="9733" max="9733" width="6.875" style="163" customWidth="1"/>
    <col min="9734" max="9735" width="5.875" style="163" customWidth="1"/>
    <col min="9736" max="9736" width="5.375" style="163" customWidth="1"/>
    <col min="9737" max="9741" width="5.875" style="163" customWidth="1"/>
    <col min="9742" max="9983" width="9" style="163"/>
    <col min="9984" max="9984" width="3.25" style="163" customWidth="1"/>
    <col min="9985" max="9985" width="2.125" style="163" customWidth="1"/>
    <col min="9986" max="9986" width="3.875" style="163" customWidth="1"/>
    <col min="9987" max="9987" width="22.125" style="163" customWidth="1"/>
    <col min="9988" max="9988" width="7.5" style="163" customWidth="1"/>
    <col min="9989" max="9989" width="6.875" style="163" customWidth="1"/>
    <col min="9990" max="9991" width="5.875" style="163" customWidth="1"/>
    <col min="9992" max="9992" width="5.375" style="163" customWidth="1"/>
    <col min="9993" max="9997" width="5.875" style="163" customWidth="1"/>
    <col min="9998" max="10239" width="9" style="163"/>
    <col min="10240" max="10240" width="3.25" style="163" customWidth="1"/>
    <col min="10241" max="10241" width="2.125" style="163" customWidth="1"/>
    <col min="10242" max="10242" width="3.875" style="163" customWidth="1"/>
    <col min="10243" max="10243" width="22.125" style="163" customWidth="1"/>
    <col min="10244" max="10244" width="7.5" style="163" customWidth="1"/>
    <col min="10245" max="10245" width="6.875" style="163" customWidth="1"/>
    <col min="10246" max="10247" width="5.875" style="163" customWidth="1"/>
    <col min="10248" max="10248" width="5.375" style="163" customWidth="1"/>
    <col min="10249" max="10253" width="5.875" style="163" customWidth="1"/>
    <col min="10254" max="10495" width="9" style="163"/>
    <col min="10496" max="10496" width="3.25" style="163" customWidth="1"/>
    <col min="10497" max="10497" width="2.125" style="163" customWidth="1"/>
    <col min="10498" max="10498" width="3.875" style="163" customWidth="1"/>
    <col min="10499" max="10499" width="22.125" style="163" customWidth="1"/>
    <col min="10500" max="10500" width="7.5" style="163" customWidth="1"/>
    <col min="10501" max="10501" width="6.875" style="163" customWidth="1"/>
    <col min="10502" max="10503" width="5.875" style="163" customWidth="1"/>
    <col min="10504" max="10504" width="5.375" style="163" customWidth="1"/>
    <col min="10505" max="10509" width="5.875" style="163" customWidth="1"/>
    <col min="10510" max="10751" width="9" style="163"/>
    <col min="10752" max="10752" width="3.25" style="163" customWidth="1"/>
    <col min="10753" max="10753" width="2.125" style="163" customWidth="1"/>
    <col min="10754" max="10754" width="3.875" style="163" customWidth="1"/>
    <col min="10755" max="10755" width="22.125" style="163" customWidth="1"/>
    <col min="10756" max="10756" width="7.5" style="163" customWidth="1"/>
    <col min="10757" max="10757" width="6.875" style="163" customWidth="1"/>
    <col min="10758" max="10759" width="5.875" style="163" customWidth="1"/>
    <col min="10760" max="10760" width="5.375" style="163" customWidth="1"/>
    <col min="10761" max="10765" width="5.875" style="163" customWidth="1"/>
    <col min="10766" max="11007" width="9" style="163"/>
    <col min="11008" max="11008" width="3.25" style="163" customWidth="1"/>
    <col min="11009" max="11009" width="2.125" style="163" customWidth="1"/>
    <col min="11010" max="11010" width="3.875" style="163" customWidth="1"/>
    <col min="11011" max="11011" width="22.125" style="163" customWidth="1"/>
    <col min="11012" max="11012" width="7.5" style="163" customWidth="1"/>
    <col min="11013" max="11013" width="6.875" style="163" customWidth="1"/>
    <col min="11014" max="11015" width="5.875" style="163" customWidth="1"/>
    <col min="11016" max="11016" width="5.375" style="163" customWidth="1"/>
    <col min="11017" max="11021" width="5.875" style="163" customWidth="1"/>
    <col min="11022" max="11263" width="9" style="163"/>
    <col min="11264" max="11264" width="3.25" style="163" customWidth="1"/>
    <col min="11265" max="11265" width="2.125" style="163" customWidth="1"/>
    <col min="11266" max="11266" width="3.875" style="163" customWidth="1"/>
    <col min="11267" max="11267" width="22.125" style="163" customWidth="1"/>
    <col min="11268" max="11268" width="7.5" style="163" customWidth="1"/>
    <col min="11269" max="11269" width="6.875" style="163" customWidth="1"/>
    <col min="11270" max="11271" width="5.875" style="163" customWidth="1"/>
    <col min="11272" max="11272" width="5.375" style="163" customWidth="1"/>
    <col min="11273" max="11277" width="5.875" style="163" customWidth="1"/>
    <col min="11278" max="11519" width="9" style="163"/>
    <col min="11520" max="11520" width="3.25" style="163" customWidth="1"/>
    <col min="11521" max="11521" width="2.125" style="163" customWidth="1"/>
    <col min="11522" max="11522" width="3.875" style="163" customWidth="1"/>
    <col min="11523" max="11523" width="22.125" style="163" customWidth="1"/>
    <col min="11524" max="11524" width="7.5" style="163" customWidth="1"/>
    <col min="11525" max="11525" width="6.875" style="163" customWidth="1"/>
    <col min="11526" max="11527" width="5.875" style="163" customWidth="1"/>
    <col min="11528" max="11528" width="5.375" style="163" customWidth="1"/>
    <col min="11529" max="11533" width="5.875" style="163" customWidth="1"/>
    <col min="11534" max="11775" width="9" style="163"/>
    <col min="11776" max="11776" width="3.25" style="163" customWidth="1"/>
    <col min="11777" max="11777" width="2.125" style="163" customWidth="1"/>
    <col min="11778" max="11778" width="3.875" style="163" customWidth="1"/>
    <col min="11779" max="11779" width="22.125" style="163" customWidth="1"/>
    <col min="11780" max="11780" width="7.5" style="163" customWidth="1"/>
    <col min="11781" max="11781" width="6.875" style="163" customWidth="1"/>
    <col min="11782" max="11783" width="5.875" style="163" customWidth="1"/>
    <col min="11784" max="11784" width="5.375" style="163" customWidth="1"/>
    <col min="11785" max="11789" width="5.875" style="163" customWidth="1"/>
    <col min="11790" max="12031" width="9" style="163"/>
    <col min="12032" max="12032" width="3.25" style="163" customWidth="1"/>
    <col min="12033" max="12033" width="2.125" style="163" customWidth="1"/>
    <col min="12034" max="12034" width="3.875" style="163" customWidth="1"/>
    <col min="12035" max="12035" width="22.125" style="163" customWidth="1"/>
    <col min="12036" max="12036" width="7.5" style="163" customWidth="1"/>
    <col min="12037" max="12037" width="6.875" style="163" customWidth="1"/>
    <col min="12038" max="12039" width="5.875" style="163" customWidth="1"/>
    <col min="12040" max="12040" width="5.375" style="163" customWidth="1"/>
    <col min="12041" max="12045" width="5.875" style="163" customWidth="1"/>
    <col min="12046" max="12287" width="9" style="163"/>
    <col min="12288" max="12288" width="3.25" style="163" customWidth="1"/>
    <col min="12289" max="12289" width="2.125" style="163" customWidth="1"/>
    <col min="12290" max="12290" width="3.875" style="163" customWidth="1"/>
    <col min="12291" max="12291" width="22.125" style="163" customWidth="1"/>
    <col min="12292" max="12292" width="7.5" style="163" customWidth="1"/>
    <col min="12293" max="12293" width="6.875" style="163" customWidth="1"/>
    <col min="12294" max="12295" width="5.875" style="163" customWidth="1"/>
    <col min="12296" max="12296" width="5.375" style="163" customWidth="1"/>
    <col min="12297" max="12301" width="5.875" style="163" customWidth="1"/>
    <col min="12302" max="12543" width="9" style="163"/>
    <col min="12544" max="12544" width="3.25" style="163" customWidth="1"/>
    <col min="12545" max="12545" width="2.125" style="163" customWidth="1"/>
    <col min="12546" max="12546" width="3.875" style="163" customWidth="1"/>
    <col min="12547" max="12547" width="22.125" style="163" customWidth="1"/>
    <col min="12548" max="12548" width="7.5" style="163" customWidth="1"/>
    <col min="12549" max="12549" width="6.875" style="163" customWidth="1"/>
    <col min="12550" max="12551" width="5.875" style="163" customWidth="1"/>
    <col min="12552" max="12552" width="5.375" style="163" customWidth="1"/>
    <col min="12553" max="12557" width="5.875" style="163" customWidth="1"/>
    <col min="12558" max="12799" width="9" style="163"/>
    <col min="12800" max="12800" width="3.25" style="163" customWidth="1"/>
    <col min="12801" max="12801" width="2.125" style="163" customWidth="1"/>
    <col min="12802" max="12802" width="3.875" style="163" customWidth="1"/>
    <col min="12803" max="12803" width="22.125" style="163" customWidth="1"/>
    <col min="12804" max="12804" width="7.5" style="163" customWidth="1"/>
    <col min="12805" max="12805" width="6.875" style="163" customWidth="1"/>
    <col min="12806" max="12807" width="5.875" style="163" customWidth="1"/>
    <col min="12808" max="12808" width="5.375" style="163" customWidth="1"/>
    <col min="12809" max="12813" width="5.875" style="163" customWidth="1"/>
    <col min="12814" max="13055" width="9" style="163"/>
    <col min="13056" max="13056" width="3.25" style="163" customWidth="1"/>
    <col min="13057" max="13057" width="2.125" style="163" customWidth="1"/>
    <col min="13058" max="13058" width="3.875" style="163" customWidth="1"/>
    <col min="13059" max="13059" width="22.125" style="163" customWidth="1"/>
    <col min="13060" max="13060" width="7.5" style="163" customWidth="1"/>
    <col min="13061" max="13061" width="6.875" style="163" customWidth="1"/>
    <col min="13062" max="13063" width="5.875" style="163" customWidth="1"/>
    <col min="13064" max="13064" width="5.375" style="163" customWidth="1"/>
    <col min="13065" max="13069" width="5.875" style="163" customWidth="1"/>
    <col min="13070" max="13311" width="9" style="163"/>
    <col min="13312" max="13312" width="3.25" style="163" customWidth="1"/>
    <col min="13313" max="13313" width="2.125" style="163" customWidth="1"/>
    <col min="13314" max="13314" width="3.875" style="163" customWidth="1"/>
    <col min="13315" max="13315" width="22.125" style="163" customWidth="1"/>
    <col min="13316" max="13316" width="7.5" style="163" customWidth="1"/>
    <col min="13317" max="13317" width="6.875" style="163" customWidth="1"/>
    <col min="13318" max="13319" width="5.875" style="163" customWidth="1"/>
    <col min="13320" max="13320" width="5.375" style="163" customWidth="1"/>
    <col min="13321" max="13325" width="5.875" style="163" customWidth="1"/>
    <col min="13326" max="13567" width="9" style="163"/>
    <col min="13568" max="13568" width="3.25" style="163" customWidth="1"/>
    <col min="13569" max="13569" width="2.125" style="163" customWidth="1"/>
    <col min="13570" max="13570" width="3.875" style="163" customWidth="1"/>
    <col min="13571" max="13571" width="22.125" style="163" customWidth="1"/>
    <col min="13572" max="13572" width="7.5" style="163" customWidth="1"/>
    <col min="13573" max="13573" width="6.875" style="163" customWidth="1"/>
    <col min="13574" max="13575" width="5.875" style="163" customWidth="1"/>
    <col min="13576" max="13576" width="5.375" style="163" customWidth="1"/>
    <col min="13577" max="13581" width="5.875" style="163" customWidth="1"/>
    <col min="13582" max="13823" width="9" style="163"/>
    <col min="13824" max="13824" width="3.25" style="163" customWidth="1"/>
    <col min="13825" max="13825" width="2.125" style="163" customWidth="1"/>
    <col min="13826" max="13826" width="3.875" style="163" customWidth="1"/>
    <col min="13827" max="13827" width="22.125" style="163" customWidth="1"/>
    <col min="13828" max="13828" width="7.5" style="163" customWidth="1"/>
    <col min="13829" max="13829" width="6.875" style="163" customWidth="1"/>
    <col min="13830" max="13831" width="5.875" style="163" customWidth="1"/>
    <col min="13832" max="13832" width="5.375" style="163" customWidth="1"/>
    <col min="13833" max="13837" width="5.875" style="163" customWidth="1"/>
    <col min="13838" max="14079" width="9" style="163"/>
    <col min="14080" max="14080" width="3.25" style="163" customWidth="1"/>
    <col min="14081" max="14081" width="2.125" style="163" customWidth="1"/>
    <col min="14082" max="14082" width="3.875" style="163" customWidth="1"/>
    <col min="14083" max="14083" width="22.125" style="163" customWidth="1"/>
    <col min="14084" max="14084" width="7.5" style="163" customWidth="1"/>
    <col min="14085" max="14085" width="6.875" style="163" customWidth="1"/>
    <col min="14086" max="14087" width="5.875" style="163" customWidth="1"/>
    <col min="14088" max="14088" width="5.375" style="163" customWidth="1"/>
    <col min="14089" max="14093" width="5.875" style="163" customWidth="1"/>
    <col min="14094" max="14335" width="9" style="163"/>
    <col min="14336" max="14336" width="3.25" style="163" customWidth="1"/>
    <col min="14337" max="14337" width="2.125" style="163" customWidth="1"/>
    <col min="14338" max="14338" width="3.875" style="163" customWidth="1"/>
    <col min="14339" max="14339" width="22.125" style="163" customWidth="1"/>
    <col min="14340" max="14340" width="7.5" style="163" customWidth="1"/>
    <col min="14341" max="14341" width="6.875" style="163" customWidth="1"/>
    <col min="14342" max="14343" width="5.875" style="163" customWidth="1"/>
    <col min="14344" max="14344" width="5.375" style="163" customWidth="1"/>
    <col min="14345" max="14349" width="5.875" style="163" customWidth="1"/>
    <col min="14350" max="14591" width="9" style="163"/>
    <col min="14592" max="14592" width="3.25" style="163" customWidth="1"/>
    <col min="14593" max="14593" width="2.125" style="163" customWidth="1"/>
    <col min="14594" max="14594" width="3.875" style="163" customWidth="1"/>
    <col min="14595" max="14595" width="22.125" style="163" customWidth="1"/>
    <col min="14596" max="14596" width="7.5" style="163" customWidth="1"/>
    <col min="14597" max="14597" width="6.875" style="163" customWidth="1"/>
    <col min="14598" max="14599" width="5.875" style="163" customWidth="1"/>
    <col min="14600" max="14600" width="5.375" style="163" customWidth="1"/>
    <col min="14601" max="14605" width="5.875" style="163" customWidth="1"/>
    <col min="14606" max="14847" width="9" style="163"/>
    <col min="14848" max="14848" width="3.25" style="163" customWidth="1"/>
    <col min="14849" max="14849" width="2.125" style="163" customWidth="1"/>
    <col min="14850" max="14850" width="3.875" style="163" customWidth="1"/>
    <col min="14851" max="14851" width="22.125" style="163" customWidth="1"/>
    <col min="14852" max="14852" width="7.5" style="163" customWidth="1"/>
    <col min="14853" max="14853" width="6.875" style="163" customWidth="1"/>
    <col min="14854" max="14855" width="5.875" style="163" customWidth="1"/>
    <col min="14856" max="14856" width="5.375" style="163" customWidth="1"/>
    <col min="14857" max="14861" width="5.875" style="163" customWidth="1"/>
    <col min="14862" max="15103" width="9" style="163"/>
    <col min="15104" max="15104" width="3.25" style="163" customWidth="1"/>
    <col min="15105" max="15105" width="2.125" style="163" customWidth="1"/>
    <col min="15106" max="15106" width="3.875" style="163" customWidth="1"/>
    <col min="15107" max="15107" width="22.125" style="163" customWidth="1"/>
    <col min="15108" max="15108" width="7.5" style="163" customWidth="1"/>
    <col min="15109" max="15109" width="6.875" style="163" customWidth="1"/>
    <col min="15110" max="15111" width="5.875" style="163" customWidth="1"/>
    <col min="15112" max="15112" width="5.375" style="163" customWidth="1"/>
    <col min="15113" max="15117" width="5.875" style="163" customWidth="1"/>
    <col min="15118" max="15359" width="9" style="163"/>
    <col min="15360" max="15360" width="3.25" style="163" customWidth="1"/>
    <col min="15361" max="15361" width="2.125" style="163" customWidth="1"/>
    <col min="15362" max="15362" width="3.875" style="163" customWidth="1"/>
    <col min="15363" max="15363" width="22.125" style="163" customWidth="1"/>
    <col min="15364" max="15364" width="7.5" style="163" customWidth="1"/>
    <col min="15365" max="15365" width="6.875" style="163" customWidth="1"/>
    <col min="15366" max="15367" width="5.875" style="163" customWidth="1"/>
    <col min="15368" max="15368" width="5.375" style="163" customWidth="1"/>
    <col min="15369" max="15373" width="5.875" style="163" customWidth="1"/>
    <col min="15374" max="15615" width="9" style="163"/>
    <col min="15616" max="15616" width="3.25" style="163" customWidth="1"/>
    <col min="15617" max="15617" width="2.125" style="163" customWidth="1"/>
    <col min="15618" max="15618" width="3.875" style="163" customWidth="1"/>
    <col min="15619" max="15619" width="22.125" style="163" customWidth="1"/>
    <col min="15620" max="15620" width="7.5" style="163" customWidth="1"/>
    <col min="15621" max="15621" width="6.875" style="163" customWidth="1"/>
    <col min="15622" max="15623" width="5.875" style="163" customWidth="1"/>
    <col min="15624" max="15624" width="5.375" style="163" customWidth="1"/>
    <col min="15625" max="15629" width="5.875" style="163" customWidth="1"/>
    <col min="15630" max="15871" width="9" style="163"/>
    <col min="15872" max="15872" width="3.25" style="163" customWidth="1"/>
    <col min="15873" max="15873" width="2.125" style="163" customWidth="1"/>
    <col min="15874" max="15874" width="3.875" style="163" customWidth="1"/>
    <col min="15875" max="15875" width="22.125" style="163" customWidth="1"/>
    <col min="15876" max="15876" width="7.5" style="163" customWidth="1"/>
    <col min="15877" max="15877" width="6.875" style="163" customWidth="1"/>
    <col min="15878" max="15879" width="5.875" style="163" customWidth="1"/>
    <col min="15880" max="15880" width="5.375" style="163" customWidth="1"/>
    <col min="15881" max="15885" width="5.875" style="163" customWidth="1"/>
    <col min="15886" max="16127" width="9" style="163"/>
    <col min="16128" max="16128" width="3.25" style="163" customWidth="1"/>
    <col min="16129" max="16129" width="2.125" style="163" customWidth="1"/>
    <col min="16130" max="16130" width="3.875" style="163" customWidth="1"/>
    <col min="16131" max="16131" width="22.125" style="163" customWidth="1"/>
    <col min="16132" max="16132" width="7.5" style="163" customWidth="1"/>
    <col min="16133" max="16133" width="6.875" style="163" customWidth="1"/>
    <col min="16134" max="16135" width="5.875" style="163" customWidth="1"/>
    <col min="16136" max="16136" width="5.375" style="163" customWidth="1"/>
    <col min="16137" max="16141" width="5.875" style="163" customWidth="1"/>
    <col min="16142" max="16384" width="9" style="163"/>
  </cols>
  <sheetData>
    <row r="1" spans="1:16" ht="30" customHeight="1">
      <c r="A1" s="1721" t="s">
        <v>1251</v>
      </c>
      <c r="B1" s="1721"/>
      <c r="C1" s="1721"/>
      <c r="D1" s="1721"/>
      <c r="E1" s="1721"/>
      <c r="F1" s="1721"/>
      <c r="G1" s="1721"/>
      <c r="H1" s="1721"/>
      <c r="I1" s="1721"/>
      <c r="J1" s="1721"/>
      <c r="K1" s="1721"/>
      <c r="L1" s="1721"/>
      <c r="M1" s="1721"/>
      <c r="N1" s="1721"/>
    </row>
    <row r="2" spans="1:16" ht="30.75" customHeight="1" thickBot="1">
      <c r="A2" s="158" t="s">
        <v>363</v>
      </c>
      <c r="B2" s="159"/>
      <c r="C2" s="159"/>
      <c r="D2" s="160"/>
      <c r="E2" s="160"/>
      <c r="F2" s="160"/>
      <c r="G2" s="160"/>
      <c r="H2" s="160"/>
      <c r="I2" s="160"/>
      <c r="J2" s="160"/>
      <c r="K2" s="160"/>
      <c r="L2" s="160"/>
      <c r="M2" s="160"/>
      <c r="N2" s="160"/>
    </row>
    <row r="3" spans="1:16" ht="15.75" customHeight="1">
      <c r="A3" s="1724" t="s">
        <v>364</v>
      </c>
      <c r="B3" s="1725"/>
      <c r="C3" s="1725"/>
      <c r="D3" s="1725"/>
      <c r="E3" s="1726"/>
      <c r="F3" s="1792" t="s">
        <v>2</v>
      </c>
      <c r="G3" s="1792" t="s">
        <v>3</v>
      </c>
      <c r="H3" s="1792" t="s">
        <v>308</v>
      </c>
      <c r="I3" s="1779" t="s">
        <v>309</v>
      </c>
      <c r="J3" s="1798" t="s">
        <v>310</v>
      </c>
      <c r="K3" s="1792" t="s">
        <v>311</v>
      </c>
      <c r="L3" s="1792" t="s">
        <v>312</v>
      </c>
      <c r="M3" s="1792" t="s">
        <v>313</v>
      </c>
      <c r="N3" s="1794" t="s">
        <v>314</v>
      </c>
    </row>
    <row r="4" spans="1:16" ht="15.75" customHeight="1">
      <c r="A4" s="1727"/>
      <c r="B4" s="1728"/>
      <c r="C4" s="1728"/>
      <c r="D4" s="1728"/>
      <c r="E4" s="1729"/>
      <c r="F4" s="1793"/>
      <c r="G4" s="1793"/>
      <c r="H4" s="1793"/>
      <c r="I4" s="1780"/>
      <c r="J4" s="1799"/>
      <c r="K4" s="1793"/>
      <c r="L4" s="1793"/>
      <c r="M4" s="1793"/>
      <c r="N4" s="1795"/>
    </row>
    <row r="5" spans="1:16" ht="15.75" customHeight="1">
      <c r="A5" s="1735" t="s">
        <v>132</v>
      </c>
      <c r="B5" s="1806" t="s">
        <v>133</v>
      </c>
      <c r="C5" s="1807"/>
      <c r="D5" s="407" t="s">
        <v>315</v>
      </c>
      <c r="E5" s="182" t="s">
        <v>135</v>
      </c>
      <c r="F5" s="465">
        <f t="shared" ref="F5:F29" si="0">SUM(G5:N5)-I5</f>
        <v>1629</v>
      </c>
      <c r="G5" s="408">
        <v>241</v>
      </c>
      <c r="H5" s="408">
        <v>3</v>
      </c>
      <c r="I5" s="501">
        <v>3</v>
      </c>
      <c r="J5" s="459">
        <v>61</v>
      </c>
      <c r="K5" s="408">
        <v>113</v>
      </c>
      <c r="L5" s="408">
        <v>801</v>
      </c>
      <c r="M5" s="408">
        <v>176</v>
      </c>
      <c r="N5" s="410">
        <v>234</v>
      </c>
    </row>
    <row r="6" spans="1:16" ht="15.75" customHeight="1">
      <c r="A6" s="1736"/>
      <c r="B6" s="193" t="s">
        <v>136</v>
      </c>
      <c r="C6" s="1782" t="s">
        <v>316</v>
      </c>
      <c r="D6" s="1782"/>
      <c r="E6" s="411" t="s">
        <v>138</v>
      </c>
      <c r="F6" s="467">
        <f t="shared" si="0"/>
        <v>10</v>
      </c>
      <c r="G6" s="412">
        <v>2</v>
      </c>
      <c r="H6" s="412">
        <v>0</v>
      </c>
      <c r="I6" s="218">
        <v>0</v>
      </c>
      <c r="J6" s="414">
        <v>0</v>
      </c>
      <c r="K6" s="412">
        <v>0</v>
      </c>
      <c r="L6" s="412">
        <v>0</v>
      </c>
      <c r="M6" s="412">
        <v>0</v>
      </c>
      <c r="N6" s="415">
        <v>8</v>
      </c>
    </row>
    <row r="7" spans="1:16" ht="15.75" customHeight="1">
      <c r="A7" s="1736"/>
      <c r="B7" s="193" t="s">
        <v>139</v>
      </c>
      <c r="C7" s="1782" t="s">
        <v>140</v>
      </c>
      <c r="D7" s="1782"/>
      <c r="E7" s="202" t="s">
        <v>141</v>
      </c>
      <c r="F7" s="467">
        <f t="shared" si="0"/>
        <v>285</v>
      </c>
      <c r="G7" s="412">
        <v>154</v>
      </c>
      <c r="H7" s="412">
        <v>24</v>
      </c>
      <c r="I7" s="218">
        <v>14</v>
      </c>
      <c r="J7" s="414">
        <v>25</v>
      </c>
      <c r="K7" s="412">
        <v>19</v>
      </c>
      <c r="L7" s="412">
        <v>44</v>
      </c>
      <c r="M7" s="412">
        <v>15</v>
      </c>
      <c r="N7" s="415">
        <v>4</v>
      </c>
      <c r="P7" s="502"/>
    </row>
    <row r="8" spans="1:16" ht="15.75" customHeight="1">
      <c r="A8" s="1736"/>
      <c r="B8" s="417" t="s">
        <v>142</v>
      </c>
      <c r="C8" s="1784" t="s">
        <v>143</v>
      </c>
      <c r="D8" s="1784"/>
      <c r="E8" s="206" t="s">
        <v>144</v>
      </c>
      <c r="F8" s="468">
        <f t="shared" si="0"/>
        <v>2346</v>
      </c>
      <c r="G8" s="418">
        <v>897</v>
      </c>
      <c r="H8" s="418">
        <v>67</v>
      </c>
      <c r="I8" s="234">
        <v>28</v>
      </c>
      <c r="J8" s="420">
        <v>334</v>
      </c>
      <c r="K8" s="418">
        <v>121</v>
      </c>
      <c r="L8" s="418">
        <v>390</v>
      </c>
      <c r="M8" s="418">
        <v>228</v>
      </c>
      <c r="N8" s="421">
        <v>309</v>
      </c>
      <c r="P8" s="503"/>
    </row>
    <row r="9" spans="1:16" ht="15.75" customHeight="1">
      <c r="A9" s="1736"/>
      <c r="B9" s="215"/>
      <c r="D9" s="422" t="s">
        <v>145</v>
      </c>
      <c r="E9" s="423" t="s">
        <v>146</v>
      </c>
      <c r="F9" s="469">
        <f t="shared" si="0"/>
        <v>1013</v>
      </c>
      <c r="G9" s="416">
        <v>252</v>
      </c>
      <c r="H9" s="416">
        <v>52</v>
      </c>
      <c r="I9" s="413">
        <v>28</v>
      </c>
      <c r="J9" s="413">
        <v>303</v>
      </c>
      <c r="K9" s="416">
        <v>58</v>
      </c>
      <c r="L9" s="416">
        <v>131</v>
      </c>
      <c r="M9" s="416">
        <v>30</v>
      </c>
      <c r="N9" s="424">
        <v>187</v>
      </c>
    </row>
    <row r="10" spans="1:16" ht="15.75" customHeight="1">
      <c r="A10" s="1736"/>
      <c r="B10" s="193"/>
      <c r="D10" s="422" t="s">
        <v>147</v>
      </c>
      <c r="E10" s="426">
        <v>10</v>
      </c>
      <c r="F10" s="469">
        <f t="shared" si="0"/>
        <v>23</v>
      </c>
      <c r="G10" s="416">
        <v>1</v>
      </c>
      <c r="H10" s="416">
        <v>0</v>
      </c>
      <c r="I10" s="413">
        <v>0</v>
      </c>
      <c r="J10" s="413">
        <v>7</v>
      </c>
      <c r="K10" s="416">
        <v>0</v>
      </c>
      <c r="L10" s="416">
        <v>0</v>
      </c>
      <c r="M10" s="416">
        <v>13</v>
      </c>
      <c r="N10" s="424">
        <v>2</v>
      </c>
    </row>
    <row r="11" spans="1:16" ht="15.75" customHeight="1">
      <c r="A11" s="1736"/>
      <c r="B11" s="193"/>
      <c r="D11" s="422" t="s">
        <v>148</v>
      </c>
      <c r="E11" s="426">
        <v>11</v>
      </c>
      <c r="F11" s="469">
        <f t="shared" si="0"/>
        <v>144</v>
      </c>
      <c r="G11" s="416">
        <v>83</v>
      </c>
      <c r="H11" s="416">
        <v>13</v>
      </c>
      <c r="I11" s="413">
        <v>0</v>
      </c>
      <c r="J11" s="413">
        <v>9</v>
      </c>
      <c r="K11" s="416">
        <v>6</v>
      </c>
      <c r="L11" s="416">
        <v>6</v>
      </c>
      <c r="M11" s="416">
        <v>1</v>
      </c>
      <c r="N11" s="424">
        <v>26</v>
      </c>
    </row>
    <row r="12" spans="1:16" ht="15.75" customHeight="1">
      <c r="A12" s="1736"/>
      <c r="B12" s="193"/>
      <c r="D12" s="422" t="s">
        <v>317</v>
      </c>
      <c r="E12" s="426">
        <v>12</v>
      </c>
      <c r="F12" s="470">
        <f t="shared" si="0"/>
        <v>34</v>
      </c>
      <c r="G12" s="434">
        <v>11</v>
      </c>
      <c r="H12" s="434">
        <v>0</v>
      </c>
      <c r="I12" s="435">
        <v>0</v>
      </c>
      <c r="J12" s="435">
        <v>2</v>
      </c>
      <c r="K12" s="434">
        <v>12</v>
      </c>
      <c r="L12" s="434">
        <v>2</v>
      </c>
      <c r="M12" s="434">
        <v>7</v>
      </c>
      <c r="N12" s="436">
        <v>0</v>
      </c>
    </row>
    <row r="13" spans="1:16" ht="15.75" customHeight="1">
      <c r="A13" s="1736"/>
      <c r="B13" s="193"/>
      <c r="D13" s="428" t="s">
        <v>318</v>
      </c>
      <c r="E13" s="429">
        <v>13</v>
      </c>
      <c r="F13" s="469">
        <f t="shared" si="0"/>
        <v>26</v>
      </c>
      <c r="G13" s="416">
        <v>8</v>
      </c>
      <c r="H13" s="416">
        <v>0</v>
      </c>
      <c r="I13" s="413">
        <v>0</v>
      </c>
      <c r="J13" s="413">
        <v>2</v>
      </c>
      <c r="K13" s="416">
        <v>0</v>
      </c>
      <c r="L13" s="416">
        <v>3</v>
      </c>
      <c r="M13" s="416">
        <v>4</v>
      </c>
      <c r="N13" s="424">
        <v>9</v>
      </c>
    </row>
    <row r="14" spans="1:16" ht="15.75" customHeight="1">
      <c r="A14" s="1736"/>
      <c r="B14" s="193"/>
      <c r="D14" s="422" t="s">
        <v>319</v>
      </c>
      <c r="E14" s="426">
        <v>14</v>
      </c>
      <c r="F14" s="469">
        <f t="shared" si="0"/>
        <v>30</v>
      </c>
      <c r="G14" s="416">
        <v>18</v>
      </c>
      <c r="H14" s="416">
        <v>0</v>
      </c>
      <c r="I14" s="413">
        <v>0</v>
      </c>
      <c r="J14" s="413">
        <v>0</v>
      </c>
      <c r="K14" s="416">
        <v>0</v>
      </c>
      <c r="L14" s="416">
        <v>0</v>
      </c>
      <c r="M14" s="416">
        <v>5</v>
      </c>
      <c r="N14" s="424">
        <v>7</v>
      </c>
    </row>
    <row r="15" spans="1:16" ht="15.75" customHeight="1">
      <c r="A15" s="1736"/>
      <c r="B15" s="193"/>
      <c r="D15" s="422" t="s">
        <v>152</v>
      </c>
      <c r="E15" s="426">
        <v>15</v>
      </c>
      <c r="F15" s="469">
        <f t="shared" si="0"/>
        <v>13</v>
      </c>
      <c r="G15" s="416">
        <v>8</v>
      </c>
      <c r="H15" s="416">
        <v>0</v>
      </c>
      <c r="I15" s="413">
        <v>0</v>
      </c>
      <c r="J15" s="413">
        <v>3</v>
      </c>
      <c r="K15" s="416">
        <v>0</v>
      </c>
      <c r="L15" s="416">
        <v>0</v>
      </c>
      <c r="M15" s="416">
        <v>2</v>
      </c>
      <c r="N15" s="424">
        <v>0</v>
      </c>
    </row>
    <row r="16" spans="1:16" ht="15.75" customHeight="1">
      <c r="A16" s="1736"/>
      <c r="B16" s="193"/>
      <c r="D16" s="422" t="s">
        <v>153</v>
      </c>
      <c r="E16" s="426">
        <v>16</v>
      </c>
      <c r="F16" s="469">
        <f t="shared" si="0"/>
        <v>213</v>
      </c>
      <c r="G16" s="416">
        <v>66</v>
      </c>
      <c r="H16" s="416">
        <v>0</v>
      </c>
      <c r="I16" s="413">
        <v>0</v>
      </c>
      <c r="J16" s="413">
        <v>0</v>
      </c>
      <c r="K16" s="416">
        <v>1</v>
      </c>
      <c r="L16" s="416">
        <v>134</v>
      </c>
      <c r="M16" s="416">
        <v>8</v>
      </c>
      <c r="N16" s="424">
        <v>4</v>
      </c>
    </row>
    <row r="17" spans="1:14" ht="15.75" customHeight="1">
      <c r="A17" s="1736"/>
      <c r="B17" s="193"/>
      <c r="D17" s="432" t="s">
        <v>154</v>
      </c>
      <c r="E17" s="433">
        <v>17</v>
      </c>
      <c r="F17" s="469">
        <f t="shared" si="0"/>
        <v>4</v>
      </c>
      <c r="G17" s="416">
        <v>0</v>
      </c>
      <c r="H17" s="416">
        <v>0</v>
      </c>
      <c r="I17" s="413">
        <v>0</v>
      </c>
      <c r="J17" s="413">
        <v>0</v>
      </c>
      <c r="K17" s="416">
        <v>0</v>
      </c>
      <c r="L17" s="416">
        <v>0</v>
      </c>
      <c r="M17" s="416">
        <v>4</v>
      </c>
      <c r="N17" s="424">
        <v>0</v>
      </c>
    </row>
    <row r="18" spans="1:14" ht="15.75" customHeight="1">
      <c r="A18" s="1736"/>
      <c r="B18" s="193"/>
      <c r="D18" s="422" t="s">
        <v>155</v>
      </c>
      <c r="E18" s="426">
        <v>18</v>
      </c>
      <c r="F18" s="471">
        <f t="shared" si="0"/>
        <v>130</v>
      </c>
      <c r="G18" s="419">
        <v>9</v>
      </c>
      <c r="H18" s="419">
        <v>0</v>
      </c>
      <c r="I18" s="430">
        <v>0</v>
      </c>
      <c r="J18" s="430">
        <v>1</v>
      </c>
      <c r="K18" s="419">
        <v>30</v>
      </c>
      <c r="L18" s="419">
        <v>1</v>
      </c>
      <c r="M18" s="419">
        <v>84</v>
      </c>
      <c r="N18" s="431">
        <v>5</v>
      </c>
    </row>
    <row r="19" spans="1:14" ht="15.75" customHeight="1">
      <c r="A19" s="1736"/>
      <c r="B19" s="193"/>
      <c r="D19" s="422" t="s">
        <v>156</v>
      </c>
      <c r="E19" s="426">
        <v>19</v>
      </c>
      <c r="F19" s="469">
        <f t="shared" si="0"/>
        <v>32</v>
      </c>
      <c r="G19" s="416">
        <v>3</v>
      </c>
      <c r="H19" s="416">
        <v>0</v>
      </c>
      <c r="I19" s="413">
        <v>0</v>
      </c>
      <c r="J19" s="413">
        <v>0</v>
      </c>
      <c r="K19" s="416">
        <v>2</v>
      </c>
      <c r="L19" s="416">
        <v>26</v>
      </c>
      <c r="M19" s="416">
        <v>1</v>
      </c>
      <c r="N19" s="424">
        <v>0</v>
      </c>
    </row>
    <row r="20" spans="1:14" ht="15.75" customHeight="1">
      <c r="A20" s="1736"/>
      <c r="B20" s="193"/>
      <c r="D20" s="422" t="s">
        <v>157</v>
      </c>
      <c r="E20" s="426">
        <v>21</v>
      </c>
      <c r="F20" s="469">
        <f t="shared" si="0"/>
        <v>29</v>
      </c>
      <c r="G20" s="416">
        <v>14</v>
      </c>
      <c r="H20" s="416">
        <v>0</v>
      </c>
      <c r="I20" s="413">
        <v>0</v>
      </c>
      <c r="J20" s="413">
        <v>1</v>
      </c>
      <c r="K20" s="416">
        <v>4</v>
      </c>
      <c r="L20" s="416">
        <v>10</v>
      </c>
      <c r="M20" s="416">
        <v>0</v>
      </c>
      <c r="N20" s="424">
        <v>0</v>
      </c>
    </row>
    <row r="21" spans="1:14" ht="15.75" customHeight="1">
      <c r="A21" s="1736"/>
      <c r="B21" s="193"/>
      <c r="D21" s="422" t="s">
        <v>158</v>
      </c>
      <c r="E21" s="426">
        <v>22</v>
      </c>
      <c r="F21" s="469">
        <f t="shared" si="0"/>
        <v>282</v>
      </c>
      <c r="G21" s="416">
        <v>282</v>
      </c>
      <c r="H21" s="416">
        <v>0</v>
      </c>
      <c r="I21" s="413">
        <v>0</v>
      </c>
      <c r="J21" s="413">
        <v>0</v>
      </c>
      <c r="K21" s="416">
        <v>0</v>
      </c>
      <c r="L21" s="416">
        <v>0</v>
      </c>
      <c r="M21" s="416">
        <v>0</v>
      </c>
      <c r="N21" s="424">
        <v>0</v>
      </c>
    </row>
    <row r="22" spans="1:14" ht="15.75" customHeight="1">
      <c r="A22" s="1736"/>
      <c r="B22" s="193"/>
      <c r="D22" s="422" t="s">
        <v>159</v>
      </c>
      <c r="E22" s="426">
        <v>23</v>
      </c>
      <c r="F22" s="470">
        <f t="shared" si="0"/>
        <v>1</v>
      </c>
      <c r="G22" s="434">
        <v>1</v>
      </c>
      <c r="H22" s="434">
        <v>0</v>
      </c>
      <c r="I22" s="435">
        <v>0</v>
      </c>
      <c r="J22" s="435">
        <v>0</v>
      </c>
      <c r="K22" s="434">
        <v>0</v>
      </c>
      <c r="L22" s="434">
        <v>0</v>
      </c>
      <c r="M22" s="434">
        <v>0</v>
      </c>
      <c r="N22" s="436">
        <v>0</v>
      </c>
    </row>
    <row r="23" spans="1:14" ht="15.75" customHeight="1">
      <c r="A23" s="1736"/>
      <c r="B23" s="193"/>
      <c r="D23" s="428" t="s">
        <v>160</v>
      </c>
      <c r="E23" s="429">
        <v>24</v>
      </c>
      <c r="F23" s="469">
        <f t="shared" si="0"/>
        <v>76</v>
      </c>
      <c r="G23" s="416">
        <v>41</v>
      </c>
      <c r="H23" s="416">
        <v>0</v>
      </c>
      <c r="I23" s="413">
        <v>0</v>
      </c>
      <c r="J23" s="413">
        <v>0</v>
      </c>
      <c r="K23" s="416">
        <v>0</v>
      </c>
      <c r="L23" s="416">
        <v>7</v>
      </c>
      <c r="M23" s="416">
        <v>8</v>
      </c>
      <c r="N23" s="424">
        <v>20</v>
      </c>
    </row>
    <row r="24" spans="1:14" ht="15.75" customHeight="1">
      <c r="A24" s="1736"/>
      <c r="B24" s="193"/>
      <c r="D24" s="422" t="s">
        <v>320</v>
      </c>
      <c r="E24" s="426">
        <v>25</v>
      </c>
      <c r="F24" s="469">
        <f t="shared" si="0"/>
        <v>18</v>
      </c>
      <c r="G24" s="416">
        <v>17</v>
      </c>
      <c r="H24" s="416">
        <v>0</v>
      </c>
      <c r="I24" s="413">
        <v>0</v>
      </c>
      <c r="J24" s="413">
        <v>0</v>
      </c>
      <c r="K24" s="416">
        <v>1</v>
      </c>
      <c r="L24" s="416">
        <v>0</v>
      </c>
      <c r="M24" s="416">
        <v>0</v>
      </c>
      <c r="N24" s="424">
        <v>0</v>
      </c>
    </row>
    <row r="25" spans="1:14" ht="15.75" customHeight="1">
      <c r="A25" s="1736"/>
      <c r="B25" s="193"/>
      <c r="D25" s="422" t="s">
        <v>321</v>
      </c>
      <c r="E25" s="426">
        <v>26</v>
      </c>
      <c r="F25" s="469">
        <f t="shared" si="0"/>
        <v>30</v>
      </c>
      <c r="G25" s="416">
        <v>19</v>
      </c>
      <c r="H25" s="416">
        <v>0</v>
      </c>
      <c r="I25" s="413">
        <v>0</v>
      </c>
      <c r="J25" s="413">
        <v>4</v>
      </c>
      <c r="K25" s="416">
        <v>2</v>
      </c>
      <c r="L25" s="416">
        <v>5</v>
      </c>
      <c r="M25" s="416">
        <v>0</v>
      </c>
      <c r="N25" s="424">
        <v>0</v>
      </c>
    </row>
    <row r="26" spans="1:14" ht="15.75" customHeight="1">
      <c r="A26" s="1736"/>
      <c r="B26" s="193"/>
      <c r="D26" s="422" t="s">
        <v>322</v>
      </c>
      <c r="E26" s="426">
        <v>27</v>
      </c>
      <c r="F26" s="469">
        <f t="shared" si="0"/>
        <v>26</v>
      </c>
      <c r="G26" s="416">
        <v>16</v>
      </c>
      <c r="H26" s="416">
        <v>2</v>
      </c>
      <c r="I26" s="413">
        <v>0</v>
      </c>
      <c r="J26" s="413">
        <v>0</v>
      </c>
      <c r="K26" s="416">
        <v>2</v>
      </c>
      <c r="L26" s="416">
        <v>0</v>
      </c>
      <c r="M26" s="416">
        <v>0</v>
      </c>
      <c r="N26" s="424">
        <v>6</v>
      </c>
    </row>
    <row r="27" spans="1:14" ht="15.75" customHeight="1">
      <c r="A27" s="1736"/>
      <c r="B27" s="193"/>
      <c r="D27" s="472" t="s">
        <v>164</v>
      </c>
      <c r="E27" s="433">
        <v>28</v>
      </c>
      <c r="F27" s="469">
        <f t="shared" si="0"/>
        <v>33</v>
      </c>
      <c r="G27" s="416">
        <v>0</v>
      </c>
      <c r="H27" s="416">
        <v>0</v>
      </c>
      <c r="I27" s="413">
        <v>0</v>
      </c>
      <c r="J27" s="413">
        <v>0</v>
      </c>
      <c r="K27" s="416">
        <v>1</v>
      </c>
      <c r="L27" s="416">
        <v>29</v>
      </c>
      <c r="M27" s="416">
        <v>0</v>
      </c>
      <c r="N27" s="424">
        <v>3</v>
      </c>
    </row>
    <row r="28" spans="1:14" ht="15.75" customHeight="1">
      <c r="A28" s="1736"/>
      <c r="B28" s="193"/>
      <c r="D28" s="422" t="s">
        <v>165</v>
      </c>
      <c r="E28" s="426">
        <v>29</v>
      </c>
      <c r="F28" s="471">
        <f t="shared" si="0"/>
        <v>72</v>
      </c>
      <c r="G28" s="419">
        <v>26</v>
      </c>
      <c r="H28" s="419">
        <v>0</v>
      </c>
      <c r="I28" s="430">
        <v>0</v>
      </c>
      <c r="J28" s="430">
        <v>0</v>
      </c>
      <c r="K28" s="419">
        <v>0</v>
      </c>
      <c r="L28" s="419">
        <v>23</v>
      </c>
      <c r="M28" s="419">
        <v>15</v>
      </c>
      <c r="N28" s="431">
        <v>8</v>
      </c>
    </row>
    <row r="29" spans="1:14" ht="15.75" customHeight="1">
      <c r="A29" s="1736"/>
      <c r="B29" s="193"/>
      <c r="D29" s="422" t="s">
        <v>166</v>
      </c>
      <c r="E29" s="426">
        <v>30</v>
      </c>
      <c r="F29" s="469">
        <f t="shared" si="0"/>
        <v>3</v>
      </c>
      <c r="G29" s="416">
        <v>0</v>
      </c>
      <c r="H29" s="416">
        <v>0</v>
      </c>
      <c r="I29" s="413">
        <v>0</v>
      </c>
      <c r="J29" s="413">
        <v>0</v>
      </c>
      <c r="K29" s="416">
        <v>0</v>
      </c>
      <c r="L29" s="416">
        <v>3</v>
      </c>
      <c r="M29" s="416">
        <v>0</v>
      </c>
      <c r="N29" s="424">
        <v>0</v>
      </c>
    </row>
    <row r="30" spans="1:14" ht="15.75" customHeight="1">
      <c r="A30" s="1736"/>
      <c r="B30" s="193"/>
      <c r="D30" s="422" t="s">
        <v>167</v>
      </c>
      <c r="E30" s="426">
        <v>31</v>
      </c>
      <c r="F30" s="469">
        <f>SUM(G30:N30)-I30</f>
        <v>17</v>
      </c>
      <c r="G30" s="416">
        <v>5</v>
      </c>
      <c r="H30" s="416">
        <v>0</v>
      </c>
      <c r="I30" s="413">
        <v>0</v>
      </c>
      <c r="J30" s="413">
        <v>0</v>
      </c>
      <c r="K30" s="416">
        <v>2</v>
      </c>
      <c r="L30" s="416">
        <v>1</v>
      </c>
      <c r="M30" s="416">
        <v>0</v>
      </c>
      <c r="N30" s="424">
        <v>9</v>
      </c>
    </row>
    <row r="31" spans="1:14" ht="15.75" customHeight="1">
      <c r="A31" s="1736"/>
      <c r="B31" s="215"/>
      <c r="C31" s="473"/>
      <c r="D31" s="474" t="s">
        <v>168</v>
      </c>
      <c r="E31" s="475" t="s">
        <v>169</v>
      </c>
      <c r="F31" s="470">
        <f>SUM(G31:N31)-I31</f>
        <v>97</v>
      </c>
      <c r="G31" s="434">
        <v>17</v>
      </c>
      <c r="H31" s="434">
        <v>0</v>
      </c>
      <c r="I31" s="435">
        <v>0</v>
      </c>
      <c r="J31" s="435">
        <v>2</v>
      </c>
      <c r="K31" s="434">
        <v>0</v>
      </c>
      <c r="L31" s="434">
        <v>9</v>
      </c>
      <c r="M31" s="434">
        <v>46</v>
      </c>
      <c r="N31" s="436">
        <v>23</v>
      </c>
    </row>
    <row r="32" spans="1:14" ht="15.75" customHeight="1">
      <c r="A32" s="1736"/>
      <c r="B32" s="1808" t="s">
        <v>349</v>
      </c>
      <c r="C32" s="1809"/>
      <c r="D32" s="362" t="s">
        <v>171</v>
      </c>
      <c r="E32" s="477" t="s">
        <v>323</v>
      </c>
      <c r="F32" s="467">
        <f>SUM(G32:N32)-I32</f>
        <v>2</v>
      </c>
      <c r="G32" s="412">
        <v>1</v>
      </c>
      <c r="H32" s="412">
        <v>0</v>
      </c>
      <c r="I32" s="413">
        <v>0</v>
      </c>
      <c r="J32" s="414">
        <v>0</v>
      </c>
      <c r="K32" s="412">
        <v>1</v>
      </c>
      <c r="L32" s="412">
        <v>0</v>
      </c>
      <c r="M32" s="412">
        <v>0</v>
      </c>
      <c r="N32" s="415">
        <v>0</v>
      </c>
    </row>
    <row r="33" spans="1:14" ht="15.75" customHeight="1">
      <c r="A33" s="1736"/>
      <c r="B33" s="1810" t="s">
        <v>350</v>
      </c>
      <c r="C33" s="1811"/>
      <c r="D33" s="479" t="s">
        <v>174</v>
      </c>
      <c r="E33" s="480" t="s">
        <v>324</v>
      </c>
      <c r="F33" s="467">
        <f>SUM(G33:N33)-I33</f>
        <v>59</v>
      </c>
      <c r="G33" s="412">
        <v>42</v>
      </c>
      <c r="H33" s="412">
        <v>8</v>
      </c>
      <c r="I33" s="413">
        <v>0</v>
      </c>
      <c r="J33" s="414">
        <v>1</v>
      </c>
      <c r="K33" s="412">
        <v>1</v>
      </c>
      <c r="L33" s="412">
        <v>0</v>
      </c>
      <c r="M33" s="412">
        <v>7</v>
      </c>
      <c r="N33" s="415">
        <v>0</v>
      </c>
    </row>
    <row r="34" spans="1:14" ht="15.75" customHeight="1">
      <c r="A34" s="1736"/>
      <c r="B34" s="1810" t="s">
        <v>351</v>
      </c>
      <c r="C34" s="1811"/>
      <c r="D34" s="479" t="s">
        <v>177</v>
      </c>
      <c r="E34" s="480" t="s">
        <v>325</v>
      </c>
      <c r="F34" s="467">
        <f t="shared" ref="F34:F46" si="1">SUM(G34:N34)-I34</f>
        <v>941</v>
      </c>
      <c r="G34" s="412">
        <v>552</v>
      </c>
      <c r="H34" s="412">
        <v>79</v>
      </c>
      <c r="I34" s="413">
        <v>9</v>
      </c>
      <c r="J34" s="414">
        <v>45</v>
      </c>
      <c r="K34" s="412">
        <v>23</v>
      </c>
      <c r="L34" s="412">
        <v>155</v>
      </c>
      <c r="M34" s="412">
        <v>47</v>
      </c>
      <c r="N34" s="415">
        <v>40</v>
      </c>
    </row>
    <row r="35" spans="1:14" ht="15.75" customHeight="1">
      <c r="A35" s="1736"/>
      <c r="B35" s="1810" t="s">
        <v>352</v>
      </c>
      <c r="C35" s="1811"/>
      <c r="D35" s="479" t="s">
        <v>326</v>
      </c>
      <c r="E35" s="480" t="s">
        <v>327</v>
      </c>
      <c r="F35" s="467">
        <f t="shared" si="1"/>
        <v>4376</v>
      </c>
      <c r="G35" s="412">
        <v>1884</v>
      </c>
      <c r="H35" s="412">
        <v>488</v>
      </c>
      <c r="I35" s="413">
        <v>149</v>
      </c>
      <c r="J35" s="414">
        <v>452</v>
      </c>
      <c r="K35" s="412">
        <v>207</v>
      </c>
      <c r="L35" s="412">
        <v>932</v>
      </c>
      <c r="M35" s="412">
        <v>236</v>
      </c>
      <c r="N35" s="415">
        <v>177</v>
      </c>
    </row>
    <row r="36" spans="1:14" ht="15.75" customHeight="1">
      <c r="A36" s="1736"/>
      <c r="B36" s="1812" t="s">
        <v>353</v>
      </c>
      <c r="C36" s="1813"/>
      <c r="D36" s="482" t="s">
        <v>183</v>
      </c>
      <c r="E36" s="483" t="s">
        <v>328</v>
      </c>
      <c r="F36" s="484">
        <f t="shared" si="1"/>
        <v>62</v>
      </c>
      <c r="G36" s="447">
        <v>52</v>
      </c>
      <c r="H36" s="447">
        <v>1</v>
      </c>
      <c r="I36" s="435">
        <v>0</v>
      </c>
      <c r="J36" s="448">
        <v>0</v>
      </c>
      <c r="K36" s="447">
        <v>7</v>
      </c>
      <c r="L36" s="447">
        <v>1</v>
      </c>
      <c r="M36" s="447">
        <v>1</v>
      </c>
      <c r="N36" s="449">
        <v>0</v>
      </c>
    </row>
    <row r="37" spans="1:14" ht="15.75" customHeight="1">
      <c r="A37" s="1736"/>
      <c r="B37" s="1810" t="s">
        <v>354</v>
      </c>
      <c r="C37" s="1811"/>
      <c r="D37" s="479" t="s">
        <v>329</v>
      </c>
      <c r="E37" s="480" t="s">
        <v>330</v>
      </c>
      <c r="F37" s="467">
        <f t="shared" si="1"/>
        <v>224</v>
      </c>
      <c r="G37" s="412">
        <v>147</v>
      </c>
      <c r="H37" s="412">
        <v>16</v>
      </c>
      <c r="I37" s="413">
        <v>4</v>
      </c>
      <c r="J37" s="414">
        <v>21</v>
      </c>
      <c r="K37" s="412">
        <v>8</v>
      </c>
      <c r="L37" s="412">
        <v>15</v>
      </c>
      <c r="M37" s="412">
        <v>2</v>
      </c>
      <c r="N37" s="415">
        <v>15</v>
      </c>
    </row>
    <row r="38" spans="1:14" ht="15.75" customHeight="1">
      <c r="A38" s="1736"/>
      <c r="B38" s="1810" t="s">
        <v>355</v>
      </c>
      <c r="C38" s="1811"/>
      <c r="D38" s="485" t="s">
        <v>331</v>
      </c>
      <c r="E38" s="480" t="s">
        <v>332</v>
      </c>
      <c r="F38" s="467">
        <f t="shared" si="1"/>
        <v>274</v>
      </c>
      <c r="G38" s="412">
        <v>180</v>
      </c>
      <c r="H38" s="412">
        <v>4</v>
      </c>
      <c r="I38" s="413">
        <v>1</v>
      </c>
      <c r="J38" s="414">
        <v>44</v>
      </c>
      <c r="K38" s="412">
        <v>10</v>
      </c>
      <c r="L38" s="412">
        <v>26</v>
      </c>
      <c r="M38" s="412">
        <v>4</v>
      </c>
      <c r="N38" s="415">
        <v>6</v>
      </c>
    </row>
    <row r="39" spans="1:14" ht="15.75" customHeight="1">
      <c r="A39" s="1736"/>
      <c r="B39" s="1810" t="s">
        <v>356</v>
      </c>
      <c r="C39" s="1811"/>
      <c r="D39" s="479" t="s">
        <v>333</v>
      </c>
      <c r="E39" s="480" t="s">
        <v>334</v>
      </c>
      <c r="F39" s="467">
        <f t="shared" si="1"/>
        <v>3143</v>
      </c>
      <c r="G39" s="412">
        <v>1071</v>
      </c>
      <c r="H39" s="412">
        <v>545</v>
      </c>
      <c r="I39" s="413">
        <v>143</v>
      </c>
      <c r="J39" s="414">
        <v>871</v>
      </c>
      <c r="K39" s="412">
        <v>191</v>
      </c>
      <c r="L39" s="412">
        <v>256</v>
      </c>
      <c r="M39" s="412">
        <v>44</v>
      </c>
      <c r="N39" s="415">
        <v>165</v>
      </c>
    </row>
    <row r="40" spans="1:14" ht="15.75" customHeight="1">
      <c r="A40" s="1736"/>
      <c r="B40" s="1810" t="s">
        <v>357</v>
      </c>
      <c r="C40" s="1811"/>
      <c r="D40" s="485" t="s">
        <v>335</v>
      </c>
      <c r="E40" s="480" t="s">
        <v>336</v>
      </c>
      <c r="F40" s="467">
        <f t="shared" si="1"/>
        <v>1026</v>
      </c>
      <c r="G40" s="412">
        <v>303</v>
      </c>
      <c r="H40" s="412">
        <v>92</v>
      </c>
      <c r="I40" s="413">
        <v>9</v>
      </c>
      <c r="J40" s="414">
        <v>242</v>
      </c>
      <c r="K40" s="412">
        <v>57</v>
      </c>
      <c r="L40" s="412">
        <v>77</v>
      </c>
      <c r="M40" s="412">
        <v>77</v>
      </c>
      <c r="N40" s="415">
        <v>178</v>
      </c>
    </row>
    <row r="41" spans="1:14" ht="15.75" customHeight="1">
      <c r="A41" s="1736"/>
      <c r="B41" s="1810" t="s">
        <v>358</v>
      </c>
      <c r="C41" s="1811"/>
      <c r="D41" s="479" t="s">
        <v>337</v>
      </c>
      <c r="E41" s="480" t="s">
        <v>338</v>
      </c>
      <c r="F41" s="467">
        <f t="shared" si="1"/>
        <v>2348</v>
      </c>
      <c r="G41" s="412">
        <v>1947</v>
      </c>
      <c r="H41" s="412">
        <v>96</v>
      </c>
      <c r="I41" s="413">
        <v>55</v>
      </c>
      <c r="J41" s="414">
        <v>70</v>
      </c>
      <c r="K41" s="412">
        <v>36</v>
      </c>
      <c r="L41" s="412">
        <v>46</v>
      </c>
      <c r="M41" s="412">
        <v>65</v>
      </c>
      <c r="N41" s="415">
        <v>88</v>
      </c>
    </row>
    <row r="42" spans="1:14" ht="15.75" customHeight="1">
      <c r="A42" s="1736"/>
      <c r="B42" s="1808" t="s">
        <v>359</v>
      </c>
      <c r="C42" s="1809"/>
      <c r="D42" s="486" t="s">
        <v>339</v>
      </c>
      <c r="E42" s="477" t="s">
        <v>340</v>
      </c>
      <c r="F42" s="468">
        <f t="shared" si="1"/>
        <v>8894</v>
      </c>
      <c r="G42" s="418">
        <v>4184</v>
      </c>
      <c r="H42" s="418">
        <v>735</v>
      </c>
      <c r="I42" s="430">
        <v>171</v>
      </c>
      <c r="J42" s="420">
        <v>1266</v>
      </c>
      <c r="K42" s="418">
        <v>514</v>
      </c>
      <c r="L42" s="418">
        <v>582</v>
      </c>
      <c r="M42" s="418">
        <v>572</v>
      </c>
      <c r="N42" s="421">
        <v>1041</v>
      </c>
    </row>
    <row r="43" spans="1:14" ht="15.75" customHeight="1">
      <c r="A43" s="1736"/>
      <c r="B43" s="1810" t="s">
        <v>360</v>
      </c>
      <c r="C43" s="1811"/>
      <c r="D43" s="479" t="s">
        <v>256</v>
      </c>
      <c r="E43" s="480" t="s">
        <v>342</v>
      </c>
      <c r="F43" s="467">
        <f t="shared" si="1"/>
        <v>563</v>
      </c>
      <c r="G43" s="412">
        <v>227</v>
      </c>
      <c r="H43" s="412">
        <v>70</v>
      </c>
      <c r="I43" s="413">
        <v>4</v>
      </c>
      <c r="J43" s="414">
        <v>33</v>
      </c>
      <c r="K43" s="412">
        <v>40</v>
      </c>
      <c r="L43" s="412">
        <v>137</v>
      </c>
      <c r="M43" s="412">
        <v>21</v>
      </c>
      <c r="N43" s="415">
        <v>35</v>
      </c>
    </row>
    <row r="44" spans="1:14" ht="15.75" customHeight="1">
      <c r="A44" s="1736"/>
      <c r="B44" s="1810" t="s">
        <v>361</v>
      </c>
      <c r="C44" s="1811"/>
      <c r="D44" s="487" t="s">
        <v>207</v>
      </c>
      <c r="E44" s="480" t="s">
        <v>343</v>
      </c>
      <c r="F44" s="467">
        <f t="shared" si="1"/>
        <v>2932</v>
      </c>
      <c r="G44" s="412">
        <v>1526</v>
      </c>
      <c r="H44" s="412">
        <v>402</v>
      </c>
      <c r="I44" s="413">
        <v>7</v>
      </c>
      <c r="J44" s="414">
        <v>369</v>
      </c>
      <c r="K44" s="412">
        <v>124</v>
      </c>
      <c r="L44" s="412">
        <v>159</v>
      </c>
      <c r="M44" s="412">
        <v>60</v>
      </c>
      <c r="N44" s="415">
        <v>292</v>
      </c>
    </row>
    <row r="45" spans="1:14" ht="15.75" customHeight="1">
      <c r="A45" s="1737"/>
      <c r="B45" s="1814" t="s">
        <v>362</v>
      </c>
      <c r="C45" s="1815"/>
      <c r="D45" s="506" t="s">
        <v>345</v>
      </c>
      <c r="E45" s="507" t="s">
        <v>346</v>
      </c>
      <c r="F45" s="489">
        <f t="shared" si="1"/>
        <v>1293</v>
      </c>
      <c r="G45" s="451">
        <v>754</v>
      </c>
      <c r="H45" s="451">
        <v>88</v>
      </c>
      <c r="I45" s="490">
        <v>31</v>
      </c>
      <c r="J45" s="453">
        <v>240</v>
      </c>
      <c r="K45" s="451">
        <v>36</v>
      </c>
      <c r="L45" s="451">
        <v>60</v>
      </c>
      <c r="M45" s="451">
        <v>32</v>
      </c>
      <c r="N45" s="454">
        <v>83</v>
      </c>
    </row>
    <row r="46" spans="1:14" ht="15.75" customHeight="1">
      <c r="A46" s="1744" t="s">
        <v>211</v>
      </c>
      <c r="B46" s="1745"/>
      <c r="C46" s="1745"/>
      <c r="D46" s="1773"/>
      <c r="E46" s="1774"/>
      <c r="F46" s="508">
        <f t="shared" si="1"/>
        <v>30407</v>
      </c>
      <c r="G46" s="455">
        <v>14164</v>
      </c>
      <c r="H46" s="455">
        <v>2718</v>
      </c>
      <c r="I46" s="492">
        <v>628</v>
      </c>
      <c r="J46" s="455">
        <v>4074</v>
      </c>
      <c r="K46" s="455">
        <v>1508</v>
      </c>
      <c r="L46" s="455">
        <v>3681</v>
      </c>
      <c r="M46" s="455">
        <v>1587</v>
      </c>
      <c r="N46" s="458">
        <v>2675</v>
      </c>
    </row>
    <row r="47" spans="1:14" ht="15.75" customHeight="1">
      <c r="A47" s="1735" t="s">
        <v>212</v>
      </c>
      <c r="B47" s="1750" t="s">
        <v>213</v>
      </c>
      <c r="C47" s="1775"/>
      <c r="D47" s="1775"/>
      <c r="E47" s="1776"/>
      <c r="F47" s="493">
        <f t="shared" ref="F47:F52" si="2">SUM(G47:N47)-I47</f>
        <v>20553</v>
      </c>
      <c r="G47" s="494">
        <v>9811</v>
      </c>
      <c r="H47" s="494">
        <v>1868</v>
      </c>
      <c r="I47" s="495">
        <v>387</v>
      </c>
      <c r="J47" s="496">
        <v>2527</v>
      </c>
      <c r="K47" s="494">
        <v>1075</v>
      </c>
      <c r="L47" s="494">
        <v>2505</v>
      </c>
      <c r="M47" s="494">
        <v>1042</v>
      </c>
      <c r="N47" s="497">
        <v>1725</v>
      </c>
    </row>
    <row r="48" spans="1:14" ht="15.75" customHeight="1">
      <c r="A48" s="1748"/>
      <c r="B48" s="1753" t="s">
        <v>214</v>
      </c>
      <c r="C48" s="1754"/>
      <c r="D48" s="1754"/>
      <c r="E48" s="1755"/>
      <c r="F48" s="467">
        <f t="shared" si="2"/>
        <v>6564</v>
      </c>
      <c r="G48" s="412">
        <v>2543</v>
      </c>
      <c r="H48" s="412">
        <v>599</v>
      </c>
      <c r="I48" s="413">
        <v>139</v>
      </c>
      <c r="J48" s="414">
        <v>1113</v>
      </c>
      <c r="K48" s="412">
        <v>293</v>
      </c>
      <c r="L48" s="412">
        <v>849</v>
      </c>
      <c r="M48" s="412">
        <v>435</v>
      </c>
      <c r="N48" s="415">
        <v>732</v>
      </c>
    </row>
    <row r="49" spans="1:14" ht="15.75" customHeight="1">
      <c r="A49" s="1748"/>
      <c r="B49" s="1756" t="s">
        <v>215</v>
      </c>
      <c r="C49" s="1757"/>
      <c r="D49" s="1757"/>
      <c r="E49" s="1758"/>
      <c r="F49" s="467">
        <f t="shared" si="2"/>
        <v>2413</v>
      </c>
      <c r="G49" s="447">
        <v>1224</v>
      </c>
      <c r="H49" s="447">
        <v>250</v>
      </c>
      <c r="I49" s="435">
        <v>101</v>
      </c>
      <c r="J49" s="448">
        <v>375</v>
      </c>
      <c r="K49" s="447">
        <v>87</v>
      </c>
      <c r="L49" s="447">
        <v>259</v>
      </c>
      <c r="M49" s="447">
        <v>110</v>
      </c>
      <c r="N49" s="449">
        <v>108</v>
      </c>
    </row>
    <row r="50" spans="1:14" ht="15.75" customHeight="1">
      <c r="A50" s="1748"/>
      <c r="B50" s="1759" t="s">
        <v>216</v>
      </c>
      <c r="C50" s="1760"/>
      <c r="D50" s="1760"/>
      <c r="E50" s="1761"/>
      <c r="F50" s="468">
        <f t="shared" si="2"/>
        <v>419</v>
      </c>
      <c r="G50" s="412">
        <v>240</v>
      </c>
      <c r="H50" s="412">
        <v>1</v>
      </c>
      <c r="I50" s="413">
        <v>1</v>
      </c>
      <c r="J50" s="414">
        <v>13</v>
      </c>
      <c r="K50" s="412">
        <v>42</v>
      </c>
      <c r="L50" s="412">
        <v>46</v>
      </c>
      <c r="M50" s="412">
        <v>0</v>
      </c>
      <c r="N50" s="415">
        <v>77</v>
      </c>
    </row>
    <row r="51" spans="1:14" ht="15.75" customHeight="1">
      <c r="A51" s="1748"/>
      <c r="B51" s="1753" t="s">
        <v>217</v>
      </c>
      <c r="C51" s="1754"/>
      <c r="D51" s="1754"/>
      <c r="E51" s="1755"/>
      <c r="F51" s="467">
        <f t="shared" si="2"/>
        <v>207</v>
      </c>
      <c r="G51" s="412">
        <v>129</v>
      </c>
      <c r="H51" s="412">
        <v>0</v>
      </c>
      <c r="I51" s="413">
        <v>0</v>
      </c>
      <c r="J51" s="414">
        <v>45</v>
      </c>
      <c r="K51" s="412">
        <v>11</v>
      </c>
      <c r="L51" s="412">
        <v>22</v>
      </c>
      <c r="M51" s="412">
        <v>0</v>
      </c>
      <c r="N51" s="415">
        <v>0</v>
      </c>
    </row>
    <row r="52" spans="1:14" ht="15.75" customHeight="1" thickBot="1">
      <c r="A52" s="1749"/>
      <c r="B52" s="1762" t="s">
        <v>218</v>
      </c>
      <c r="C52" s="1763"/>
      <c r="D52" s="1763"/>
      <c r="E52" s="1764"/>
      <c r="F52" s="498">
        <f t="shared" si="2"/>
        <v>251</v>
      </c>
      <c r="G52" s="460">
        <v>217</v>
      </c>
      <c r="H52" s="460">
        <v>0</v>
      </c>
      <c r="I52" s="499">
        <v>0</v>
      </c>
      <c r="J52" s="462">
        <v>1</v>
      </c>
      <c r="K52" s="460">
        <v>0</v>
      </c>
      <c r="L52" s="460">
        <v>0</v>
      </c>
      <c r="M52" s="460">
        <v>0</v>
      </c>
      <c r="N52" s="463">
        <v>33</v>
      </c>
    </row>
    <row r="53" spans="1:14" ht="10.5" customHeight="1">
      <c r="F53" s="500"/>
      <c r="G53" s="500"/>
      <c r="H53" s="229"/>
      <c r="I53" s="229"/>
      <c r="J53" s="229"/>
      <c r="K53" s="229"/>
      <c r="L53" s="229"/>
      <c r="M53" s="229"/>
      <c r="N53" s="229"/>
    </row>
    <row r="54" spans="1:14" ht="17.25" customHeight="1">
      <c r="F54" s="500"/>
      <c r="G54" s="500"/>
      <c r="H54" s="229"/>
      <c r="I54" s="229"/>
      <c r="J54" s="229"/>
      <c r="K54" s="229"/>
      <c r="L54" s="229"/>
      <c r="M54" s="229"/>
      <c r="N54" s="229"/>
    </row>
    <row r="55" spans="1:14" ht="17.25" customHeight="1">
      <c r="F55" s="160"/>
      <c r="G55" s="160"/>
    </row>
  </sheetData>
  <mergeCells count="38">
    <mergeCell ref="B45:C45"/>
    <mergeCell ref="A46:E46"/>
    <mergeCell ref="A47:A52"/>
    <mergeCell ref="B47:E47"/>
    <mergeCell ref="B48:E48"/>
    <mergeCell ref="B49:E49"/>
    <mergeCell ref="B50:E50"/>
    <mergeCell ref="B51:E51"/>
    <mergeCell ref="B52:E52"/>
    <mergeCell ref="A5:A45"/>
    <mergeCell ref="B5:C5"/>
    <mergeCell ref="C6:D6"/>
    <mergeCell ref="C7:D7"/>
    <mergeCell ref="C8:D8"/>
    <mergeCell ref="B32:C32"/>
    <mergeCell ref="B44:C44"/>
    <mergeCell ref="B33:C33"/>
    <mergeCell ref="B34:C34"/>
    <mergeCell ref="B35:C35"/>
    <mergeCell ref="B36:C36"/>
    <mergeCell ref="B37:C37"/>
    <mergeCell ref="B38:C38"/>
    <mergeCell ref="B39:C39"/>
    <mergeCell ref="B40:C40"/>
    <mergeCell ref="B41:C41"/>
    <mergeCell ref="B42:C42"/>
    <mergeCell ref="B43:C43"/>
    <mergeCell ref="A1:N1"/>
    <mergeCell ref="K3:K4"/>
    <mergeCell ref="L3:L4"/>
    <mergeCell ref="M3:M4"/>
    <mergeCell ref="N3:N4"/>
    <mergeCell ref="A3:E4"/>
    <mergeCell ref="F3:F4"/>
    <mergeCell ref="G3:G4"/>
    <mergeCell ref="H3:H4"/>
    <mergeCell ref="I3:I4"/>
    <mergeCell ref="J3:J4"/>
  </mergeCells>
  <phoneticPr fontId="3"/>
  <printOptions horizontalCentered="1"/>
  <pageMargins left="0" right="0" top="0.55118110236220474" bottom="0.39370078740157483" header="0.51181102362204722" footer="0.31496062992125984"/>
  <pageSetup paperSize="9" scale="93" firstPageNumber="44" orientation="portrait" blackAndWhite="1" r:id="rId1"/>
  <headerFooter alignWithMargins="0"/>
  <rowBreaks count="1" manualBreakCount="1">
    <brk id="52"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selection sqref="A1:M1"/>
    </sheetView>
  </sheetViews>
  <sheetFormatPr defaultRowHeight="13.5"/>
  <cols>
    <col min="1" max="1" width="3.375" style="2" customWidth="1"/>
    <col min="2" max="2" width="7" style="2" customWidth="1"/>
    <col min="3" max="3" width="6.125" style="2" customWidth="1"/>
    <col min="4" max="13" width="7.375" style="2" customWidth="1"/>
    <col min="14" max="14" width="7.875" style="2" customWidth="1"/>
    <col min="15" max="253" width="9" style="2"/>
    <col min="254" max="254" width="3.375" style="2" customWidth="1"/>
    <col min="255" max="255" width="7" style="2" customWidth="1"/>
    <col min="256" max="256" width="6.125" style="2" customWidth="1"/>
    <col min="257" max="266" width="7.375" style="2" customWidth="1"/>
    <col min="267" max="267" width="7.875" style="2" customWidth="1"/>
    <col min="268" max="268" width="9" style="2"/>
    <col min="269" max="269" width="12.875" style="2" bestFit="1" customWidth="1"/>
    <col min="270" max="509" width="9" style="2"/>
    <col min="510" max="510" width="3.375" style="2" customWidth="1"/>
    <col min="511" max="511" width="7" style="2" customWidth="1"/>
    <col min="512" max="512" width="6.125" style="2" customWidth="1"/>
    <col min="513" max="522" width="7.375" style="2" customWidth="1"/>
    <col min="523" max="523" width="7.875" style="2" customWidth="1"/>
    <col min="524" max="524" width="9" style="2"/>
    <col min="525" max="525" width="12.875" style="2" bestFit="1" customWidth="1"/>
    <col min="526" max="765" width="9" style="2"/>
    <col min="766" max="766" width="3.375" style="2" customWidth="1"/>
    <col min="767" max="767" width="7" style="2" customWidth="1"/>
    <col min="768" max="768" width="6.125" style="2" customWidth="1"/>
    <col min="769" max="778" width="7.375" style="2" customWidth="1"/>
    <col min="779" max="779" width="7.875" style="2" customWidth="1"/>
    <col min="780" max="780" width="9" style="2"/>
    <col min="781" max="781" width="12.875" style="2" bestFit="1" customWidth="1"/>
    <col min="782" max="1021" width="9" style="2"/>
    <col min="1022" max="1022" width="3.375" style="2" customWidth="1"/>
    <col min="1023" max="1023" width="7" style="2" customWidth="1"/>
    <col min="1024" max="1024" width="6.125" style="2" customWidth="1"/>
    <col min="1025" max="1034" width="7.375" style="2" customWidth="1"/>
    <col min="1035" max="1035" width="7.875" style="2" customWidth="1"/>
    <col min="1036" max="1036" width="9" style="2"/>
    <col min="1037" max="1037" width="12.875" style="2" bestFit="1" customWidth="1"/>
    <col min="1038" max="1277" width="9" style="2"/>
    <col min="1278" max="1278" width="3.375" style="2" customWidth="1"/>
    <col min="1279" max="1279" width="7" style="2" customWidth="1"/>
    <col min="1280" max="1280" width="6.125" style="2" customWidth="1"/>
    <col min="1281" max="1290" width="7.375" style="2" customWidth="1"/>
    <col min="1291" max="1291" width="7.875" style="2" customWidth="1"/>
    <col min="1292" max="1292" width="9" style="2"/>
    <col min="1293" max="1293" width="12.875" style="2" bestFit="1" customWidth="1"/>
    <col min="1294" max="1533" width="9" style="2"/>
    <col min="1534" max="1534" width="3.375" style="2" customWidth="1"/>
    <col min="1535" max="1535" width="7" style="2" customWidth="1"/>
    <col min="1536" max="1536" width="6.125" style="2" customWidth="1"/>
    <col min="1537" max="1546" width="7.375" style="2" customWidth="1"/>
    <col min="1547" max="1547" width="7.875" style="2" customWidth="1"/>
    <col min="1548" max="1548" width="9" style="2"/>
    <col min="1549" max="1549" width="12.875" style="2" bestFit="1" customWidth="1"/>
    <col min="1550" max="1789" width="9" style="2"/>
    <col min="1790" max="1790" width="3.375" style="2" customWidth="1"/>
    <col min="1791" max="1791" width="7" style="2" customWidth="1"/>
    <col min="1792" max="1792" width="6.125" style="2" customWidth="1"/>
    <col min="1793" max="1802" width="7.375" style="2" customWidth="1"/>
    <col min="1803" max="1803" width="7.875" style="2" customWidth="1"/>
    <col min="1804" max="1804" width="9" style="2"/>
    <col min="1805" max="1805" width="12.875" style="2" bestFit="1" customWidth="1"/>
    <col min="1806" max="2045" width="9" style="2"/>
    <col min="2046" max="2046" width="3.375" style="2" customWidth="1"/>
    <col min="2047" max="2047" width="7" style="2" customWidth="1"/>
    <col min="2048" max="2048" width="6.125" style="2" customWidth="1"/>
    <col min="2049" max="2058" width="7.375" style="2" customWidth="1"/>
    <col min="2059" max="2059" width="7.875" style="2" customWidth="1"/>
    <col min="2060" max="2060" width="9" style="2"/>
    <col min="2061" max="2061" width="12.875" style="2" bestFit="1" customWidth="1"/>
    <col min="2062" max="2301" width="9" style="2"/>
    <col min="2302" max="2302" width="3.375" style="2" customWidth="1"/>
    <col min="2303" max="2303" width="7" style="2" customWidth="1"/>
    <col min="2304" max="2304" width="6.125" style="2" customWidth="1"/>
    <col min="2305" max="2314" width="7.375" style="2" customWidth="1"/>
    <col min="2315" max="2315" width="7.875" style="2" customWidth="1"/>
    <col min="2316" max="2316" width="9" style="2"/>
    <col min="2317" max="2317" width="12.875" style="2" bestFit="1" customWidth="1"/>
    <col min="2318" max="2557" width="9" style="2"/>
    <col min="2558" max="2558" width="3.375" style="2" customWidth="1"/>
    <col min="2559" max="2559" width="7" style="2" customWidth="1"/>
    <col min="2560" max="2560" width="6.125" style="2" customWidth="1"/>
    <col min="2561" max="2570" width="7.375" style="2" customWidth="1"/>
    <col min="2571" max="2571" width="7.875" style="2" customWidth="1"/>
    <col min="2572" max="2572" width="9" style="2"/>
    <col min="2573" max="2573" width="12.875" style="2" bestFit="1" customWidth="1"/>
    <col min="2574" max="2813" width="9" style="2"/>
    <col min="2814" max="2814" width="3.375" style="2" customWidth="1"/>
    <col min="2815" max="2815" width="7" style="2" customWidth="1"/>
    <col min="2816" max="2816" width="6.125" style="2" customWidth="1"/>
    <col min="2817" max="2826" width="7.375" style="2" customWidth="1"/>
    <col min="2827" max="2827" width="7.875" style="2" customWidth="1"/>
    <col min="2828" max="2828" width="9" style="2"/>
    <col min="2829" max="2829" width="12.875" style="2" bestFit="1" customWidth="1"/>
    <col min="2830" max="3069" width="9" style="2"/>
    <col min="3070" max="3070" width="3.375" style="2" customWidth="1"/>
    <col min="3071" max="3071" width="7" style="2" customWidth="1"/>
    <col min="3072" max="3072" width="6.125" style="2" customWidth="1"/>
    <col min="3073" max="3082" width="7.375" style="2" customWidth="1"/>
    <col min="3083" max="3083" width="7.875" style="2" customWidth="1"/>
    <col min="3084" max="3084" width="9" style="2"/>
    <col min="3085" max="3085" width="12.875" style="2" bestFit="1" customWidth="1"/>
    <col min="3086" max="3325" width="9" style="2"/>
    <col min="3326" max="3326" width="3.375" style="2" customWidth="1"/>
    <col min="3327" max="3327" width="7" style="2" customWidth="1"/>
    <col min="3328" max="3328" width="6.125" style="2" customWidth="1"/>
    <col min="3329" max="3338" width="7.375" style="2" customWidth="1"/>
    <col min="3339" max="3339" width="7.875" style="2" customWidth="1"/>
    <col min="3340" max="3340" width="9" style="2"/>
    <col min="3341" max="3341" width="12.875" style="2" bestFit="1" customWidth="1"/>
    <col min="3342" max="3581" width="9" style="2"/>
    <col min="3582" max="3582" width="3.375" style="2" customWidth="1"/>
    <col min="3583" max="3583" width="7" style="2" customWidth="1"/>
    <col min="3584" max="3584" width="6.125" style="2" customWidth="1"/>
    <col min="3585" max="3594" width="7.375" style="2" customWidth="1"/>
    <col min="3595" max="3595" width="7.875" style="2" customWidth="1"/>
    <col min="3596" max="3596" width="9" style="2"/>
    <col min="3597" max="3597" width="12.875" style="2" bestFit="1" customWidth="1"/>
    <col min="3598" max="3837" width="9" style="2"/>
    <col min="3838" max="3838" width="3.375" style="2" customWidth="1"/>
    <col min="3839" max="3839" width="7" style="2" customWidth="1"/>
    <col min="3840" max="3840" width="6.125" style="2" customWidth="1"/>
    <col min="3841" max="3850" width="7.375" style="2" customWidth="1"/>
    <col min="3851" max="3851" width="7.875" style="2" customWidth="1"/>
    <col min="3852" max="3852" width="9" style="2"/>
    <col min="3853" max="3853" width="12.875" style="2" bestFit="1" customWidth="1"/>
    <col min="3854" max="4093" width="9" style="2"/>
    <col min="4094" max="4094" width="3.375" style="2" customWidth="1"/>
    <col min="4095" max="4095" width="7" style="2" customWidth="1"/>
    <col min="4096" max="4096" width="6.125" style="2" customWidth="1"/>
    <col min="4097" max="4106" width="7.375" style="2" customWidth="1"/>
    <col min="4107" max="4107" width="7.875" style="2" customWidth="1"/>
    <col min="4108" max="4108" width="9" style="2"/>
    <col min="4109" max="4109" width="12.875" style="2" bestFit="1" customWidth="1"/>
    <col min="4110" max="4349" width="9" style="2"/>
    <col min="4350" max="4350" width="3.375" style="2" customWidth="1"/>
    <col min="4351" max="4351" width="7" style="2" customWidth="1"/>
    <col min="4352" max="4352" width="6.125" style="2" customWidth="1"/>
    <col min="4353" max="4362" width="7.375" style="2" customWidth="1"/>
    <col min="4363" max="4363" width="7.875" style="2" customWidth="1"/>
    <col min="4364" max="4364" width="9" style="2"/>
    <col min="4365" max="4365" width="12.875" style="2" bestFit="1" customWidth="1"/>
    <col min="4366" max="4605" width="9" style="2"/>
    <col min="4606" max="4606" width="3.375" style="2" customWidth="1"/>
    <col min="4607" max="4607" width="7" style="2" customWidth="1"/>
    <col min="4608" max="4608" width="6.125" style="2" customWidth="1"/>
    <col min="4609" max="4618" width="7.375" style="2" customWidth="1"/>
    <col min="4619" max="4619" width="7.875" style="2" customWidth="1"/>
    <col min="4620" max="4620" width="9" style="2"/>
    <col min="4621" max="4621" width="12.875" style="2" bestFit="1" customWidth="1"/>
    <col min="4622" max="4861" width="9" style="2"/>
    <col min="4862" max="4862" width="3.375" style="2" customWidth="1"/>
    <col min="4863" max="4863" width="7" style="2" customWidth="1"/>
    <col min="4864" max="4864" width="6.125" style="2" customWidth="1"/>
    <col min="4865" max="4874" width="7.375" style="2" customWidth="1"/>
    <col min="4875" max="4875" width="7.875" style="2" customWidth="1"/>
    <col min="4876" max="4876" width="9" style="2"/>
    <col min="4877" max="4877" width="12.875" style="2" bestFit="1" customWidth="1"/>
    <col min="4878" max="5117" width="9" style="2"/>
    <col min="5118" max="5118" width="3.375" style="2" customWidth="1"/>
    <col min="5119" max="5119" width="7" style="2" customWidth="1"/>
    <col min="5120" max="5120" width="6.125" style="2" customWidth="1"/>
    <col min="5121" max="5130" width="7.375" style="2" customWidth="1"/>
    <col min="5131" max="5131" width="7.875" style="2" customWidth="1"/>
    <col min="5132" max="5132" width="9" style="2"/>
    <col min="5133" max="5133" width="12.875" style="2" bestFit="1" customWidth="1"/>
    <col min="5134" max="5373" width="9" style="2"/>
    <col min="5374" max="5374" width="3.375" style="2" customWidth="1"/>
    <col min="5375" max="5375" width="7" style="2" customWidth="1"/>
    <col min="5376" max="5376" width="6.125" style="2" customWidth="1"/>
    <col min="5377" max="5386" width="7.375" style="2" customWidth="1"/>
    <col min="5387" max="5387" width="7.875" style="2" customWidth="1"/>
    <col min="5388" max="5388" width="9" style="2"/>
    <col min="5389" max="5389" width="12.875" style="2" bestFit="1" customWidth="1"/>
    <col min="5390" max="5629" width="9" style="2"/>
    <col min="5630" max="5630" width="3.375" style="2" customWidth="1"/>
    <col min="5631" max="5631" width="7" style="2" customWidth="1"/>
    <col min="5632" max="5632" width="6.125" style="2" customWidth="1"/>
    <col min="5633" max="5642" width="7.375" style="2" customWidth="1"/>
    <col min="5643" max="5643" width="7.875" style="2" customWidth="1"/>
    <col min="5644" max="5644" width="9" style="2"/>
    <col min="5645" max="5645" width="12.875" style="2" bestFit="1" customWidth="1"/>
    <col min="5646" max="5885" width="9" style="2"/>
    <col min="5886" max="5886" width="3.375" style="2" customWidth="1"/>
    <col min="5887" max="5887" width="7" style="2" customWidth="1"/>
    <col min="5888" max="5888" width="6.125" style="2" customWidth="1"/>
    <col min="5889" max="5898" width="7.375" style="2" customWidth="1"/>
    <col min="5899" max="5899" width="7.875" style="2" customWidth="1"/>
    <col min="5900" max="5900" width="9" style="2"/>
    <col min="5901" max="5901" width="12.875" style="2" bestFit="1" customWidth="1"/>
    <col min="5902" max="6141" width="9" style="2"/>
    <col min="6142" max="6142" width="3.375" style="2" customWidth="1"/>
    <col min="6143" max="6143" width="7" style="2" customWidth="1"/>
    <col min="6144" max="6144" width="6.125" style="2" customWidth="1"/>
    <col min="6145" max="6154" width="7.375" style="2" customWidth="1"/>
    <col min="6155" max="6155" width="7.875" style="2" customWidth="1"/>
    <col min="6156" max="6156" width="9" style="2"/>
    <col min="6157" max="6157" width="12.875" style="2" bestFit="1" customWidth="1"/>
    <col min="6158" max="6397" width="9" style="2"/>
    <col min="6398" max="6398" width="3.375" style="2" customWidth="1"/>
    <col min="6399" max="6399" width="7" style="2" customWidth="1"/>
    <col min="6400" max="6400" width="6.125" style="2" customWidth="1"/>
    <col min="6401" max="6410" width="7.375" style="2" customWidth="1"/>
    <col min="6411" max="6411" width="7.875" style="2" customWidth="1"/>
    <col min="6412" max="6412" width="9" style="2"/>
    <col min="6413" max="6413" width="12.875" style="2" bestFit="1" customWidth="1"/>
    <col min="6414" max="6653" width="9" style="2"/>
    <col min="6654" max="6654" width="3.375" style="2" customWidth="1"/>
    <col min="6655" max="6655" width="7" style="2" customWidth="1"/>
    <col min="6656" max="6656" width="6.125" style="2" customWidth="1"/>
    <col min="6657" max="6666" width="7.375" style="2" customWidth="1"/>
    <col min="6667" max="6667" width="7.875" style="2" customWidth="1"/>
    <col min="6668" max="6668" width="9" style="2"/>
    <col min="6669" max="6669" width="12.875" style="2" bestFit="1" customWidth="1"/>
    <col min="6670" max="6909" width="9" style="2"/>
    <col min="6910" max="6910" width="3.375" style="2" customWidth="1"/>
    <col min="6911" max="6911" width="7" style="2" customWidth="1"/>
    <col min="6912" max="6912" width="6.125" style="2" customWidth="1"/>
    <col min="6913" max="6922" width="7.375" style="2" customWidth="1"/>
    <col min="6923" max="6923" width="7.875" style="2" customWidth="1"/>
    <col min="6924" max="6924" width="9" style="2"/>
    <col min="6925" max="6925" width="12.875" style="2" bestFit="1" customWidth="1"/>
    <col min="6926" max="7165" width="9" style="2"/>
    <col min="7166" max="7166" width="3.375" style="2" customWidth="1"/>
    <col min="7167" max="7167" width="7" style="2" customWidth="1"/>
    <col min="7168" max="7168" width="6.125" style="2" customWidth="1"/>
    <col min="7169" max="7178" width="7.375" style="2" customWidth="1"/>
    <col min="7179" max="7179" width="7.875" style="2" customWidth="1"/>
    <col min="7180" max="7180" width="9" style="2"/>
    <col min="7181" max="7181" width="12.875" style="2" bestFit="1" customWidth="1"/>
    <col min="7182" max="7421" width="9" style="2"/>
    <col min="7422" max="7422" width="3.375" style="2" customWidth="1"/>
    <col min="7423" max="7423" width="7" style="2" customWidth="1"/>
    <col min="7424" max="7424" width="6.125" style="2" customWidth="1"/>
    <col min="7425" max="7434" width="7.375" style="2" customWidth="1"/>
    <col min="7435" max="7435" width="7.875" style="2" customWidth="1"/>
    <col min="7436" max="7436" width="9" style="2"/>
    <col min="7437" max="7437" width="12.875" style="2" bestFit="1" customWidth="1"/>
    <col min="7438" max="7677" width="9" style="2"/>
    <col min="7678" max="7678" width="3.375" style="2" customWidth="1"/>
    <col min="7679" max="7679" width="7" style="2" customWidth="1"/>
    <col min="7680" max="7680" width="6.125" style="2" customWidth="1"/>
    <col min="7681" max="7690" width="7.375" style="2" customWidth="1"/>
    <col min="7691" max="7691" width="7.875" style="2" customWidth="1"/>
    <col min="7692" max="7692" width="9" style="2"/>
    <col min="7693" max="7693" width="12.875" style="2" bestFit="1" customWidth="1"/>
    <col min="7694" max="7933" width="9" style="2"/>
    <col min="7934" max="7934" width="3.375" style="2" customWidth="1"/>
    <col min="7935" max="7935" width="7" style="2" customWidth="1"/>
    <col min="7936" max="7936" width="6.125" style="2" customWidth="1"/>
    <col min="7937" max="7946" width="7.375" style="2" customWidth="1"/>
    <col min="7947" max="7947" width="7.875" style="2" customWidth="1"/>
    <col min="7948" max="7948" width="9" style="2"/>
    <col min="7949" max="7949" width="12.875" style="2" bestFit="1" customWidth="1"/>
    <col min="7950" max="8189" width="9" style="2"/>
    <col min="8190" max="8190" width="3.375" style="2" customWidth="1"/>
    <col min="8191" max="8191" width="7" style="2" customWidth="1"/>
    <col min="8192" max="8192" width="6.125" style="2" customWidth="1"/>
    <col min="8193" max="8202" width="7.375" style="2" customWidth="1"/>
    <col min="8203" max="8203" width="7.875" style="2" customWidth="1"/>
    <col min="8204" max="8204" width="9" style="2"/>
    <col min="8205" max="8205" width="12.875" style="2" bestFit="1" customWidth="1"/>
    <col min="8206" max="8445" width="9" style="2"/>
    <col min="8446" max="8446" width="3.375" style="2" customWidth="1"/>
    <col min="8447" max="8447" width="7" style="2" customWidth="1"/>
    <col min="8448" max="8448" width="6.125" style="2" customWidth="1"/>
    <col min="8449" max="8458" width="7.375" style="2" customWidth="1"/>
    <col min="8459" max="8459" width="7.875" style="2" customWidth="1"/>
    <col min="8460" max="8460" width="9" style="2"/>
    <col min="8461" max="8461" width="12.875" style="2" bestFit="1" customWidth="1"/>
    <col min="8462" max="8701" width="9" style="2"/>
    <col min="8702" max="8702" width="3.375" style="2" customWidth="1"/>
    <col min="8703" max="8703" width="7" style="2" customWidth="1"/>
    <col min="8704" max="8704" width="6.125" style="2" customWidth="1"/>
    <col min="8705" max="8714" width="7.375" style="2" customWidth="1"/>
    <col min="8715" max="8715" width="7.875" style="2" customWidth="1"/>
    <col min="8716" max="8716" width="9" style="2"/>
    <col min="8717" max="8717" width="12.875" style="2" bestFit="1" customWidth="1"/>
    <col min="8718" max="8957" width="9" style="2"/>
    <col min="8958" max="8958" width="3.375" style="2" customWidth="1"/>
    <col min="8959" max="8959" width="7" style="2" customWidth="1"/>
    <col min="8960" max="8960" width="6.125" style="2" customWidth="1"/>
    <col min="8961" max="8970" width="7.375" style="2" customWidth="1"/>
    <col min="8971" max="8971" width="7.875" style="2" customWidth="1"/>
    <col min="8972" max="8972" width="9" style="2"/>
    <col min="8973" max="8973" width="12.875" style="2" bestFit="1" customWidth="1"/>
    <col min="8974" max="9213" width="9" style="2"/>
    <col min="9214" max="9214" width="3.375" style="2" customWidth="1"/>
    <col min="9215" max="9215" width="7" style="2" customWidth="1"/>
    <col min="9216" max="9216" width="6.125" style="2" customWidth="1"/>
    <col min="9217" max="9226" width="7.375" style="2" customWidth="1"/>
    <col min="9227" max="9227" width="7.875" style="2" customWidth="1"/>
    <col min="9228" max="9228" width="9" style="2"/>
    <col min="9229" max="9229" width="12.875" style="2" bestFit="1" customWidth="1"/>
    <col min="9230" max="9469" width="9" style="2"/>
    <col min="9470" max="9470" width="3.375" style="2" customWidth="1"/>
    <col min="9471" max="9471" width="7" style="2" customWidth="1"/>
    <col min="9472" max="9472" width="6.125" style="2" customWidth="1"/>
    <col min="9473" max="9482" width="7.375" style="2" customWidth="1"/>
    <col min="9483" max="9483" width="7.875" style="2" customWidth="1"/>
    <col min="9484" max="9484" width="9" style="2"/>
    <col min="9485" max="9485" width="12.875" style="2" bestFit="1" customWidth="1"/>
    <col min="9486" max="9725" width="9" style="2"/>
    <col min="9726" max="9726" width="3.375" style="2" customWidth="1"/>
    <col min="9727" max="9727" width="7" style="2" customWidth="1"/>
    <col min="9728" max="9728" width="6.125" style="2" customWidth="1"/>
    <col min="9729" max="9738" width="7.375" style="2" customWidth="1"/>
    <col min="9739" max="9739" width="7.875" style="2" customWidth="1"/>
    <col min="9740" max="9740" width="9" style="2"/>
    <col min="9741" max="9741" width="12.875" style="2" bestFit="1" customWidth="1"/>
    <col min="9742" max="9981" width="9" style="2"/>
    <col min="9982" max="9982" width="3.375" style="2" customWidth="1"/>
    <col min="9983" max="9983" width="7" style="2" customWidth="1"/>
    <col min="9984" max="9984" width="6.125" style="2" customWidth="1"/>
    <col min="9985" max="9994" width="7.375" style="2" customWidth="1"/>
    <col min="9995" max="9995" width="7.875" style="2" customWidth="1"/>
    <col min="9996" max="9996" width="9" style="2"/>
    <col min="9997" max="9997" width="12.875" style="2" bestFit="1" customWidth="1"/>
    <col min="9998" max="10237" width="9" style="2"/>
    <col min="10238" max="10238" width="3.375" style="2" customWidth="1"/>
    <col min="10239" max="10239" width="7" style="2" customWidth="1"/>
    <col min="10240" max="10240" width="6.125" style="2" customWidth="1"/>
    <col min="10241" max="10250" width="7.375" style="2" customWidth="1"/>
    <col min="10251" max="10251" width="7.875" style="2" customWidth="1"/>
    <col min="10252" max="10252" width="9" style="2"/>
    <col min="10253" max="10253" width="12.875" style="2" bestFit="1" customWidth="1"/>
    <col min="10254" max="10493" width="9" style="2"/>
    <col min="10494" max="10494" width="3.375" style="2" customWidth="1"/>
    <col min="10495" max="10495" width="7" style="2" customWidth="1"/>
    <col min="10496" max="10496" width="6.125" style="2" customWidth="1"/>
    <col min="10497" max="10506" width="7.375" style="2" customWidth="1"/>
    <col min="10507" max="10507" width="7.875" style="2" customWidth="1"/>
    <col min="10508" max="10508" width="9" style="2"/>
    <col min="10509" max="10509" width="12.875" style="2" bestFit="1" customWidth="1"/>
    <col min="10510" max="10749" width="9" style="2"/>
    <col min="10750" max="10750" width="3.375" style="2" customWidth="1"/>
    <col min="10751" max="10751" width="7" style="2" customWidth="1"/>
    <col min="10752" max="10752" width="6.125" style="2" customWidth="1"/>
    <col min="10753" max="10762" width="7.375" style="2" customWidth="1"/>
    <col min="10763" max="10763" width="7.875" style="2" customWidth="1"/>
    <col min="10764" max="10764" width="9" style="2"/>
    <col min="10765" max="10765" width="12.875" style="2" bestFit="1" customWidth="1"/>
    <col min="10766" max="11005" width="9" style="2"/>
    <col min="11006" max="11006" width="3.375" style="2" customWidth="1"/>
    <col min="11007" max="11007" width="7" style="2" customWidth="1"/>
    <col min="11008" max="11008" width="6.125" style="2" customWidth="1"/>
    <col min="11009" max="11018" width="7.375" style="2" customWidth="1"/>
    <col min="11019" max="11019" width="7.875" style="2" customWidth="1"/>
    <col min="11020" max="11020" width="9" style="2"/>
    <col min="11021" max="11021" width="12.875" style="2" bestFit="1" customWidth="1"/>
    <col min="11022" max="11261" width="9" style="2"/>
    <col min="11262" max="11262" width="3.375" style="2" customWidth="1"/>
    <col min="11263" max="11263" width="7" style="2" customWidth="1"/>
    <col min="11264" max="11264" width="6.125" style="2" customWidth="1"/>
    <col min="11265" max="11274" width="7.375" style="2" customWidth="1"/>
    <col min="11275" max="11275" width="7.875" style="2" customWidth="1"/>
    <col min="11276" max="11276" width="9" style="2"/>
    <col min="11277" max="11277" width="12.875" style="2" bestFit="1" customWidth="1"/>
    <col min="11278" max="11517" width="9" style="2"/>
    <col min="11518" max="11518" width="3.375" style="2" customWidth="1"/>
    <col min="11519" max="11519" width="7" style="2" customWidth="1"/>
    <col min="11520" max="11520" width="6.125" style="2" customWidth="1"/>
    <col min="11521" max="11530" width="7.375" style="2" customWidth="1"/>
    <col min="11531" max="11531" width="7.875" style="2" customWidth="1"/>
    <col min="11532" max="11532" width="9" style="2"/>
    <col min="11533" max="11533" width="12.875" style="2" bestFit="1" customWidth="1"/>
    <col min="11534" max="11773" width="9" style="2"/>
    <col min="11774" max="11774" width="3.375" style="2" customWidth="1"/>
    <col min="11775" max="11775" width="7" style="2" customWidth="1"/>
    <col min="11776" max="11776" width="6.125" style="2" customWidth="1"/>
    <col min="11777" max="11786" width="7.375" style="2" customWidth="1"/>
    <col min="11787" max="11787" width="7.875" style="2" customWidth="1"/>
    <col min="11788" max="11788" width="9" style="2"/>
    <col min="11789" max="11789" width="12.875" style="2" bestFit="1" customWidth="1"/>
    <col min="11790" max="12029" width="9" style="2"/>
    <col min="12030" max="12030" width="3.375" style="2" customWidth="1"/>
    <col min="12031" max="12031" width="7" style="2" customWidth="1"/>
    <col min="12032" max="12032" width="6.125" style="2" customWidth="1"/>
    <col min="12033" max="12042" width="7.375" style="2" customWidth="1"/>
    <col min="12043" max="12043" width="7.875" style="2" customWidth="1"/>
    <col min="12044" max="12044" width="9" style="2"/>
    <col min="12045" max="12045" width="12.875" style="2" bestFit="1" customWidth="1"/>
    <col min="12046" max="12285" width="9" style="2"/>
    <col min="12286" max="12286" width="3.375" style="2" customWidth="1"/>
    <col min="12287" max="12287" width="7" style="2" customWidth="1"/>
    <col min="12288" max="12288" width="6.125" style="2" customWidth="1"/>
    <col min="12289" max="12298" width="7.375" style="2" customWidth="1"/>
    <col min="12299" max="12299" width="7.875" style="2" customWidth="1"/>
    <col min="12300" max="12300" width="9" style="2"/>
    <col min="12301" max="12301" width="12.875" style="2" bestFit="1" customWidth="1"/>
    <col min="12302" max="12541" width="9" style="2"/>
    <col min="12542" max="12542" width="3.375" style="2" customWidth="1"/>
    <col min="12543" max="12543" width="7" style="2" customWidth="1"/>
    <col min="12544" max="12544" width="6.125" style="2" customWidth="1"/>
    <col min="12545" max="12554" width="7.375" style="2" customWidth="1"/>
    <col min="12555" max="12555" width="7.875" style="2" customWidth="1"/>
    <col min="12556" max="12556" width="9" style="2"/>
    <col min="12557" max="12557" width="12.875" style="2" bestFit="1" customWidth="1"/>
    <col min="12558" max="12797" width="9" style="2"/>
    <col min="12798" max="12798" width="3.375" style="2" customWidth="1"/>
    <col min="12799" max="12799" width="7" style="2" customWidth="1"/>
    <col min="12800" max="12800" width="6.125" style="2" customWidth="1"/>
    <col min="12801" max="12810" width="7.375" style="2" customWidth="1"/>
    <col min="12811" max="12811" width="7.875" style="2" customWidth="1"/>
    <col min="12812" max="12812" width="9" style="2"/>
    <col min="12813" max="12813" width="12.875" style="2" bestFit="1" customWidth="1"/>
    <col min="12814" max="13053" width="9" style="2"/>
    <col min="13054" max="13054" width="3.375" style="2" customWidth="1"/>
    <col min="13055" max="13055" width="7" style="2" customWidth="1"/>
    <col min="13056" max="13056" width="6.125" style="2" customWidth="1"/>
    <col min="13057" max="13066" width="7.375" style="2" customWidth="1"/>
    <col min="13067" max="13067" width="7.875" style="2" customWidth="1"/>
    <col min="13068" max="13068" width="9" style="2"/>
    <col min="13069" max="13069" width="12.875" style="2" bestFit="1" customWidth="1"/>
    <col min="13070" max="13309" width="9" style="2"/>
    <col min="13310" max="13310" width="3.375" style="2" customWidth="1"/>
    <col min="13311" max="13311" width="7" style="2" customWidth="1"/>
    <col min="13312" max="13312" width="6.125" style="2" customWidth="1"/>
    <col min="13313" max="13322" width="7.375" style="2" customWidth="1"/>
    <col min="13323" max="13323" width="7.875" style="2" customWidth="1"/>
    <col min="13324" max="13324" width="9" style="2"/>
    <col min="13325" max="13325" width="12.875" style="2" bestFit="1" customWidth="1"/>
    <col min="13326" max="13565" width="9" style="2"/>
    <col min="13566" max="13566" width="3.375" style="2" customWidth="1"/>
    <col min="13567" max="13567" width="7" style="2" customWidth="1"/>
    <col min="13568" max="13568" width="6.125" style="2" customWidth="1"/>
    <col min="13569" max="13578" width="7.375" style="2" customWidth="1"/>
    <col min="13579" max="13579" width="7.875" style="2" customWidth="1"/>
    <col min="13580" max="13580" width="9" style="2"/>
    <col min="13581" max="13581" width="12.875" style="2" bestFit="1" customWidth="1"/>
    <col min="13582" max="13821" width="9" style="2"/>
    <col min="13822" max="13822" width="3.375" style="2" customWidth="1"/>
    <col min="13823" max="13823" width="7" style="2" customWidth="1"/>
    <col min="13824" max="13824" width="6.125" style="2" customWidth="1"/>
    <col min="13825" max="13834" width="7.375" style="2" customWidth="1"/>
    <col min="13835" max="13835" width="7.875" style="2" customWidth="1"/>
    <col min="13836" max="13836" width="9" style="2"/>
    <col min="13837" max="13837" width="12.875" style="2" bestFit="1" customWidth="1"/>
    <col min="13838" max="14077" width="9" style="2"/>
    <col min="14078" max="14078" width="3.375" style="2" customWidth="1"/>
    <col min="14079" max="14079" width="7" style="2" customWidth="1"/>
    <col min="14080" max="14080" width="6.125" style="2" customWidth="1"/>
    <col min="14081" max="14090" width="7.375" style="2" customWidth="1"/>
    <col min="14091" max="14091" width="7.875" style="2" customWidth="1"/>
    <col min="14092" max="14092" width="9" style="2"/>
    <col min="14093" max="14093" width="12.875" style="2" bestFit="1" customWidth="1"/>
    <col min="14094" max="14333" width="9" style="2"/>
    <col min="14334" max="14334" width="3.375" style="2" customWidth="1"/>
    <col min="14335" max="14335" width="7" style="2" customWidth="1"/>
    <col min="14336" max="14336" width="6.125" style="2" customWidth="1"/>
    <col min="14337" max="14346" width="7.375" style="2" customWidth="1"/>
    <col min="14347" max="14347" width="7.875" style="2" customWidth="1"/>
    <col min="14348" max="14348" width="9" style="2"/>
    <col min="14349" max="14349" width="12.875" style="2" bestFit="1" customWidth="1"/>
    <col min="14350" max="14589" width="9" style="2"/>
    <col min="14590" max="14590" width="3.375" style="2" customWidth="1"/>
    <col min="14591" max="14591" width="7" style="2" customWidth="1"/>
    <col min="14592" max="14592" width="6.125" style="2" customWidth="1"/>
    <col min="14593" max="14602" width="7.375" style="2" customWidth="1"/>
    <col min="14603" max="14603" width="7.875" style="2" customWidth="1"/>
    <col min="14604" max="14604" width="9" style="2"/>
    <col min="14605" max="14605" width="12.875" style="2" bestFit="1" customWidth="1"/>
    <col min="14606" max="14845" width="9" style="2"/>
    <col min="14846" max="14846" width="3.375" style="2" customWidth="1"/>
    <col min="14847" max="14847" width="7" style="2" customWidth="1"/>
    <col min="14848" max="14848" width="6.125" style="2" customWidth="1"/>
    <col min="14849" max="14858" width="7.375" style="2" customWidth="1"/>
    <col min="14859" max="14859" width="7.875" style="2" customWidth="1"/>
    <col min="14860" max="14860" width="9" style="2"/>
    <col min="14861" max="14861" width="12.875" style="2" bestFit="1" customWidth="1"/>
    <col min="14862" max="15101" width="9" style="2"/>
    <col min="15102" max="15102" width="3.375" style="2" customWidth="1"/>
    <col min="15103" max="15103" width="7" style="2" customWidth="1"/>
    <col min="15104" max="15104" width="6.125" style="2" customWidth="1"/>
    <col min="15105" max="15114" width="7.375" style="2" customWidth="1"/>
    <col min="15115" max="15115" width="7.875" style="2" customWidth="1"/>
    <col min="15116" max="15116" width="9" style="2"/>
    <col min="15117" max="15117" width="12.875" style="2" bestFit="1" customWidth="1"/>
    <col min="15118" max="15357" width="9" style="2"/>
    <col min="15358" max="15358" width="3.375" style="2" customWidth="1"/>
    <col min="15359" max="15359" width="7" style="2" customWidth="1"/>
    <col min="15360" max="15360" width="6.125" style="2" customWidth="1"/>
    <col min="15361" max="15370" width="7.375" style="2" customWidth="1"/>
    <col min="15371" max="15371" width="7.875" style="2" customWidth="1"/>
    <col min="15372" max="15372" width="9" style="2"/>
    <col min="15373" max="15373" width="12.875" style="2" bestFit="1" customWidth="1"/>
    <col min="15374" max="15613" width="9" style="2"/>
    <col min="15614" max="15614" width="3.375" style="2" customWidth="1"/>
    <col min="15615" max="15615" width="7" style="2" customWidth="1"/>
    <col min="15616" max="15616" width="6.125" style="2" customWidth="1"/>
    <col min="15617" max="15626" width="7.375" style="2" customWidth="1"/>
    <col min="15627" max="15627" width="7.875" style="2" customWidth="1"/>
    <col min="15628" max="15628" width="9" style="2"/>
    <col min="15629" max="15629" width="12.875" style="2" bestFit="1" customWidth="1"/>
    <col min="15630" max="15869" width="9" style="2"/>
    <col min="15870" max="15870" width="3.375" style="2" customWidth="1"/>
    <col min="15871" max="15871" width="7" style="2" customWidth="1"/>
    <col min="15872" max="15872" width="6.125" style="2" customWidth="1"/>
    <col min="15873" max="15882" width="7.375" style="2" customWidth="1"/>
    <col min="15883" max="15883" width="7.875" style="2" customWidth="1"/>
    <col min="15884" max="15884" width="9" style="2"/>
    <col min="15885" max="15885" width="12.875" style="2" bestFit="1" customWidth="1"/>
    <col min="15886" max="16125" width="9" style="2"/>
    <col min="16126" max="16126" width="3.375" style="2" customWidth="1"/>
    <col min="16127" max="16127" width="7" style="2" customWidth="1"/>
    <col min="16128" max="16128" width="6.125" style="2" customWidth="1"/>
    <col min="16129" max="16138" width="7.375" style="2" customWidth="1"/>
    <col min="16139" max="16139" width="7.875" style="2" customWidth="1"/>
    <col min="16140" max="16140" width="9" style="2"/>
    <col min="16141" max="16141" width="12.875" style="2" bestFit="1" customWidth="1"/>
    <col min="16142" max="16384" width="9" style="2"/>
  </cols>
  <sheetData>
    <row r="1" spans="1:13" ht="30" customHeight="1">
      <c r="A1" s="1681" t="s">
        <v>1251</v>
      </c>
      <c r="B1" s="1681"/>
      <c r="C1" s="1681"/>
      <c r="D1" s="1681"/>
      <c r="E1" s="1681"/>
      <c r="F1" s="1681"/>
      <c r="G1" s="1681"/>
      <c r="H1" s="1681"/>
      <c r="I1" s="1681"/>
      <c r="J1" s="1681"/>
      <c r="K1" s="1681"/>
      <c r="L1" s="1681"/>
      <c r="M1" s="1681"/>
    </row>
    <row r="2" spans="1:13" ht="31.5" customHeight="1" thickBot="1">
      <c r="A2" s="1" t="s">
        <v>365</v>
      </c>
      <c r="L2" s="1682"/>
      <c r="M2" s="1682"/>
    </row>
    <row r="3" spans="1:13" ht="14.25" customHeight="1">
      <c r="A3" s="3"/>
      <c r="B3" s="1683" t="s">
        <v>1</v>
      </c>
      <c r="C3" s="1684"/>
      <c r="D3" s="1685" t="s">
        <v>2</v>
      </c>
      <c r="E3" s="4"/>
      <c r="F3" s="1688" t="s">
        <v>3</v>
      </c>
      <c r="G3" s="1691" t="s">
        <v>4</v>
      </c>
      <c r="H3" s="509"/>
      <c r="I3" s="1688" t="s">
        <v>5</v>
      </c>
      <c r="J3" s="1688" t="s">
        <v>6</v>
      </c>
      <c r="K3" s="1688" t="s">
        <v>7</v>
      </c>
      <c r="L3" s="1688" t="s">
        <v>8</v>
      </c>
      <c r="M3" s="1692" t="s">
        <v>9</v>
      </c>
    </row>
    <row r="4" spans="1:13" ht="14.25" customHeight="1">
      <c r="A4" s="6"/>
      <c r="B4" s="7"/>
      <c r="C4" s="8"/>
      <c r="D4" s="1686"/>
      <c r="E4" s="128" t="s">
        <v>10</v>
      </c>
      <c r="F4" s="1689"/>
      <c r="G4" s="1816"/>
      <c r="H4" s="510" t="s">
        <v>11</v>
      </c>
      <c r="I4" s="1689"/>
      <c r="J4" s="1689"/>
      <c r="K4" s="1689"/>
      <c r="L4" s="1689"/>
      <c r="M4" s="1693"/>
    </row>
    <row r="5" spans="1:13" ht="14.25" customHeight="1">
      <c r="A5" s="511"/>
      <c r="B5" s="512"/>
      <c r="C5" s="8"/>
      <c r="D5" s="1686"/>
      <c r="E5" s="130" t="s">
        <v>12</v>
      </c>
      <c r="F5" s="1689"/>
      <c r="G5" s="1816"/>
      <c r="H5" s="10" t="s">
        <v>13</v>
      </c>
      <c r="I5" s="1689"/>
      <c r="J5" s="1689"/>
      <c r="K5" s="1689"/>
      <c r="L5" s="1689"/>
      <c r="M5" s="1693"/>
    </row>
    <row r="6" spans="1:13" ht="14.25" customHeight="1" thickBot="1">
      <c r="A6" s="513" t="s">
        <v>14</v>
      </c>
      <c r="B6" s="514"/>
      <c r="C6" s="14"/>
      <c r="D6" s="1687"/>
      <c r="E6" s="131" t="s">
        <v>15</v>
      </c>
      <c r="F6" s="1690"/>
      <c r="G6" s="1817"/>
      <c r="H6" s="16"/>
      <c r="I6" s="1690"/>
      <c r="J6" s="1690"/>
      <c r="K6" s="1690"/>
      <c r="L6" s="1690"/>
      <c r="M6" s="1694"/>
    </row>
    <row r="7" spans="1:13" ht="17.25" customHeight="1">
      <c r="A7" s="1703" t="s">
        <v>63</v>
      </c>
      <c r="B7" s="1716" t="s">
        <v>45</v>
      </c>
      <c r="C7" s="1818"/>
      <c r="D7" s="17">
        <v>16620.583333333332</v>
      </c>
      <c r="E7" s="18">
        <v>4.5084179142017264</v>
      </c>
      <c r="F7" s="19">
        <v>8545.1666666666661</v>
      </c>
      <c r="G7" s="19">
        <v>1300.0833333333333</v>
      </c>
      <c r="H7" s="20">
        <v>255</v>
      </c>
      <c r="I7" s="19">
        <v>2006.5</v>
      </c>
      <c r="J7" s="19">
        <v>682.66666666666663</v>
      </c>
      <c r="K7" s="19">
        <v>1966.3333333333333</v>
      </c>
      <c r="L7" s="19">
        <v>868.25</v>
      </c>
      <c r="M7" s="21">
        <v>1251.5833333333333</v>
      </c>
    </row>
    <row r="8" spans="1:13" ht="17.25" customHeight="1">
      <c r="A8" s="1695"/>
      <c r="B8" s="1717" t="s">
        <v>46</v>
      </c>
      <c r="C8" s="1718"/>
      <c r="D8" s="17">
        <v>17195.833333333336</v>
      </c>
      <c r="E8" s="18">
        <v>3.461069858157829</v>
      </c>
      <c r="F8" s="22">
        <v>8944.5833333333339</v>
      </c>
      <c r="G8" s="22">
        <v>1376.6666666666667</v>
      </c>
      <c r="H8" s="23">
        <v>244.08333333333334</v>
      </c>
      <c r="I8" s="22">
        <v>2153.8333333333335</v>
      </c>
      <c r="J8" s="22">
        <v>737.83333333333337</v>
      </c>
      <c r="K8" s="22">
        <v>1777.8333333333333</v>
      </c>
      <c r="L8" s="22">
        <v>888</v>
      </c>
      <c r="M8" s="24">
        <v>1317.0833333333333</v>
      </c>
    </row>
    <row r="9" spans="1:13" ht="17.25" customHeight="1">
      <c r="A9" s="1695"/>
      <c r="B9" s="1717" t="s">
        <v>47</v>
      </c>
      <c r="C9" s="1718"/>
      <c r="D9" s="17">
        <v>17493.916666666668</v>
      </c>
      <c r="E9" s="18">
        <v>1.7334625636055172</v>
      </c>
      <c r="F9" s="22">
        <v>8916.4166666666661</v>
      </c>
      <c r="G9" s="22">
        <v>1394.3333333333333</v>
      </c>
      <c r="H9" s="25">
        <v>296.91666666666669</v>
      </c>
      <c r="I9" s="22">
        <v>2588.25</v>
      </c>
      <c r="J9" s="22">
        <v>729.83333333333337</v>
      </c>
      <c r="K9" s="22">
        <v>1605</v>
      </c>
      <c r="L9" s="22">
        <v>893.33333333333337</v>
      </c>
      <c r="M9" s="24">
        <v>1366.75</v>
      </c>
    </row>
    <row r="10" spans="1:13" ht="17.25" customHeight="1">
      <c r="A10" s="1695"/>
      <c r="B10" s="1719" t="s">
        <v>366</v>
      </c>
      <c r="C10" s="1720"/>
      <c r="D10" s="17">
        <v>17652.749999999996</v>
      </c>
      <c r="E10" s="18">
        <v>0.90793466300187287</v>
      </c>
      <c r="F10" s="22">
        <v>8870.4166666666661</v>
      </c>
      <c r="G10" s="22">
        <v>1415.9166666666667</v>
      </c>
      <c r="H10" s="25">
        <v>345.08333333333331</v>
      </c>
      <c r="I10" s="22">
        <v>2666</v>
      </c>
      <c r="J10" s="22">
        <v>793.66666666666663</v>
      </c>
      <c r="K10" s="22">
        <v>1686.6666666666667</v>
      </c>
      <c r="L10" s="22">
        <v>863</v>
      </c>
      <c r="M10" s="24">
        <v>1357.0833333333333</v>
      </c>
    </row>
    <row r="11" spans="1:13" ht="17.25" customHeight="1">
      <c r="A11" s="1695"/>
      <c r="B11" s="1717" t="s">
        <v>49</v>
      </c>
      <c r="C11" s="1718"/>
      <c r="D11" s="27">
        <f>SUM(F11,G11,I11,J11,K11,L11,M11)</f>
        <v>14853.833333333332</v>
      </c>
      <c r="E11" s="28">
        <f>IF(ISERROR((D11-D10)/D10*100),"―",(D11-D10)/D10*100)</f>
        <v>-15.855414406631629</v>
      </c>
      <c r="F11" s="29">
        <f>SUM(F12:F23)/12</f>
        <v>7237.833333333333</v>
      </c>
      <c r="G11" s="29">
        <f t="shared" ref="G11:M11" si="0">SUM(G12:G23)/12</f>
        <v>1180.25</v>
      </c>
      <c r="H11" s="30">
        <f t="shared" si="0"/>
        <v>284.16666666666669</v>
      </c>
      <c r="I11" s="29">
        <f t="shared" si="0"/>
        <v>2149.25</v>
      </c>
      <c r="J11" s="29">
        <f t="shared" si="0"/>
        <v>770.75</v>
      </c>
      <c r="K11" s="29">
        <f t="shared" si="0"/>
        <v>1627.25</v>
      </c>
      <c r="L11" s="29">
        <f t="shared" si="0"/>
        <v>746.83333333333337</v>
      </c>
      <c r="M11" s="31">
        <f t="shared" si="0"/>
        <v>1141.6666666666667</v>
      </c>
    </row>
    <row r="12" spans="1:13" ht="14.25" customHeight="1">
      <c r="A12" s="1695"/>
      <c r="B12" s="7" t="s">
        <v>19</v>
      </c>
      <c r="C12" s="32" t="s">
        <v>20</v>
      </c>
      <c r="D12" s="33">
        <f t="shared" ref="D12:D23" si="1">SUM(F12,G12,I12,J12,K12,L12,M12)</f>
        <v>14812</v>
      </c>
      <c r="E12" s="515">
        <v>-16.823899371069182</v>
      </c>
      <c r="F12" s="35">
        <f>'1-17'!F12+'1-18'!F12</f>
        <v>7084</v>
      </c>
      <c r="G12" s="35">
        <f>'1-17'!G12+'1-18'!G12</f>
        <v>1244</v>
      </c>
      <c r="H12" s="36">
        <f>'1-17'!H12+'1-18'!H12</f>
        <v>291</v>
      </c>
      <c r="I12" s="35">
        <f>'1-17'!I12+'1-18'!I12</f>
        <v>2330</v>
      </c>
      <c r="J12" s="35">
        <f>'1-17'!J12+'1-18'!J12</f>
        <v>764</v>
      </c>
      <c r="K12" s="35">
        <f>'1-17'!K12+'1-18'!K12</f>
        <v>1486</v>
      </c>
      <c r="L12" s="35">
        <f>'1-17'!L12+'1-18'!L12</f>
        <v>706</v>
      </c>
      <c r="M12" s="37">
        <f>'1-17'!M12+'1-18'!M12</f>
        <v>1198</v>
      </c>
    </row>
    <row r="13" spans="1:13" ht="14.25" customHeight="1">
      <c r="A13" s="1695"/>
      <c r="B13" s="7"/>
      <c r="C13" s="32" t="s">
        <v>21</v>
      </c>
      <c r="D13" s="33">
        <f t="shared" si="1"/>
        <v>13279</v>
      </c>
      <c r="E13" s="515">
        <v>-25.503506311360447</v>
      </c>
      <c r="F13" s="35">
        <f>'1-17'!F13+'1-18'!F13</f>
        <v>6611</v>
      </c>
      <c r="G13" s="35">
        <f>'1-17'!G13+'1-18'!G13</f>
        <v>1018</v>
      </c>
      <c r="H13" s="36">
        <f>'1-17'!H13+'1-18'!H13</f>
        <v>254</v>
      </c>
      <c r="I13" s="35">
        <f>'1-17'!I13+'1-18'!I13</f>
        <v>1895</v>
      </c>
      <c r="J13" s="35">
        <f>'1-17'!J13+'1-18'!J13</f>
        <v>720</v>
      </c>
      <c r="K13" s="35">
        <f>'1-17'!K13+'1-18'!K13</f>
        <v>1341</v>
      </c>
      <c r="L13" s="35">
        <f>'1-17'!L13+'1-18'!L13</f>
        <v>656</v>
      </c>
      <c r="M13" s="37">
        <f>'1-17'!M13+'1-18'!M13</f>
        <v>1038</v>
      </c>
    </row>
    <row r="14" spans="1:13" ht="14.25" customHeight="1">
      <c r="A14" s="1695"/>
      <c r="B14" s="7"/>
      <c r="C14" s="32" t="s">
        <v>22</v>
      </c>
      <c r="D14" s="33">
        <f t="shared" si="1"/>
        <v>13784</v>
      </c>
      <c r="E14" s="515">
        <v>-23.204635355730126</v>
      </c>
      <c r="F14" s="35">
        <f>'1-17'!F14+'1-18'!F14</f>
        <v>6965</v>
      </c>
      <c r="G14" s="35">
        <f>'1-17'!G14+'1-18'!G14</f>
        <v>1050</v>
      </c>
      <c r="H14" s="36">
        <f>'1-17'!H14+'1-18'!H14</f>
        <v>254</v>
      </c>
      <c r="I14" s="35">
        <f>'1-17'!I14+'1-18'!I14</f>
        <v>1994</v>
      </c>
      <c r="J14" s="35">
        <f>'1-17'!J14+'1-18'!J14</f>
        <v>696</v>
      </c>
      <c r="K14" s="35">
        <f>'1-17'!K14+'1-18'!K14</f>
        <v>1407</v>
      </c>
      <c r="L14" s="35">
        <f>'1-17'!L14+'1-18'!L14</f>
        <v>638</v>
      </c>
      <c r="M14" s="37">
        <f>'1-17'!M14+'1-18'!M14</f>
        <v>1034</v>
      </c>
    </row>
    <row r="15" spans="1:13" ht="14.25" customHeight="1">
      <c r="A15" s="1695"/>
      <c r="B15" s="7"/>
      <c r="C15" s="32" t="s">
        <v>23</v>
      </c>
      <c r="D15" s="33">
        <f t="shared" si="1"/>
        <v>14142</v>
      </c>
      <c r="E15" s="515">
        <v>-21.258351893095767</v>
      </c>
      <c r="F15" s="35">
        <f>'1-17'!F15+'1-18'!F15</f>
        <v>7235</v>
      </c>
      <c r="G15" s="35">
        <f>'1-17'!G15+'1-18'!G15</f>
        <v>1067</v>
      </c>
      <c r="H15" s="36">
        <f>'1-17'!H15+'1-18'!H15</f>
        <v>260</v>
      </c>
      <c r="I15" s="35">
        <f>'1-17'!I15+'1-18'!I15</f>
        <v>2050</v>
      </c>
      <c r="J15" s="35">
        <f>'1-17'!J15+'1-18'!J15</f>
        <v>669</v>
      </c>
      <c r="K15" s="35">
        <f>'1-17'!K15+'1-18'!K15</f>
        <v>1434</v>
      </c>
      <c r="L15" s="35">
        <f>'1-17'!L15+'1-18'!L15</f>
        <v>652</v>
      </c>
      <c r="M15" s="37">
        <f>'1-17'!M15+'1-18'!M15</f>
        <v>1035</v>
      </c>
    </row>
    <row r="16" spans="1:13" ht="14.25" customHeight="1">
      <c r="A16" s="1695"/>
      <c r="B16" s="7"/>
      <c r="C16" s="32" t="s">
        <v>24</v>
      </c>
      <c r="D16" s="33">
        <f t="shared" si="1"/>
        <v>14364</v>
      </c>
      <c r="E16" s="515">
        <v>-18.916172734970363</v>
      </c>
      <c r="F16" s="35">
        <f>'1-17'!F16+'1-18'!F16</f>
        <v>7142</v>
      </c>
      <c r="G16" s="35">
        <f>'1-17'!G16+'1-18'!G16</f>
        <v>1038</v>
      </c>
      <c r="H16" s="36">
        <f>'1-17'!H16+'1-18'!H16</f>
        <v>265</v>
      </c>
      <c r="I16" s="35">
        <f>'1-17'!I16+'1-18'!I16</f>
        <v>2066</v>
      </c>
      <c r="J16" s="35">
        <f>'1-17'!J16+'1-18'!J16</f>
        <v>701</v>
      </c>
      <c r="K16" s="35">
        <f>'1-17'!K16+'1-18'!K16</f>
        <v>1615</v>
      </c>
      <c r="L16" s="35">
        <f>'1-17'!L16+'1-18'!L16</f>
        <v>669</v>
      </c>
      <c r="M16" s="37">
        <f>'1-17'!M16+'1-18'!M16</f>
        <v>1133</v>
      </c>
    </row>
    <row r="17" spans="1:13" ht="14.25" customHeight="1">
      <c r="A17" s="1695"/>
      <c r="B17" s="7"/>
      <c r="C17" s="32" t="s">
        <v>25</v>
      </c>
      <c r="D17" s="33">
        <f t="shared" si="1"/>
        <v>14735</v>
      </c>
      <c r="E17" s="515">
        <v>-17.755079258763118</v>
      </c>
      <c r="F17" s="35">
        <f>'1-17'!F17+'1-18'!F17</f>
        <v>7175</v>
      </c>
      <c r="G17" s="35">
        <f>'1-17'!G17+'1-18'!G17</f>
        <v>1069</v>
      </c>
      <c r="H17" s="36">
        <f>'1-17'!H17+'1-18'!H17</f>
        <v>254</v>
      </c>
      <c r="I17" s="35">
        <f>'1-17'!I17+'1-18'!I17</f>
        <v>2093</v>
      </c>
      <c r="J17" s="35">
        <f>'1-17'!J17+'1-18'!J17</f>
        <v>738</v>
      </c>
      <c r="K17" s="35">
        <f>'1-17'!K17+'1-18'!K17</f>
        <v>1781</v>
      </c>
      <c r="L17" s="35">
        <f>'1-17'!L17+'1-18'!L17</f>
        <v>708</v>
      </c>
      <c r="M17" s="37">
        <f>'1-17'!M17+'1-18'!M17</f>
        <v>1171</v>
      </c>
    </row>
    <row r="18" spans="1:13" ht="14.25" customHeight="1">
      <c r="A18" s="1695"/>
      <c r="B18" s="7"/>
      <c r="C18" s="32" t="s">
        <v>26</v>
      </c>
      <c r="D18" s="33">
        <f t="shared" si="1"/>
        <v>15354</v>
      </c>
      <c r="E18" s="515">
        <v>-16.459002121987051</v>
      </c>
      <c r="F18" s="35">
        <f>'1-17'!F18+'1-18'!F18</f>
        <v>7136</v>
      </c>
      <c r="G18" s="35">
        <f>'1-17'!G18+'1-18'!G18</f>
        <v>1167</v>
      </c>
      <c r="H18" s="36">
        <f>'1-17'!H18+'1-18'!H18</f>
        <v>287</v>
      </c>
      <c r="I18" s="35">
        <f>'1-17'!I18+'1-18'!I18</f>
        <v>2231</v>
      </c>
      <c r="J18" s="35">
        <f>'1-17'!J18+'1-18'!J18</f>
        <v>759</v>
      </c>
      <c r="K18" s="35">
        <f>'1-17'!K18+'1-18'!K18</f>
        <v>1982</v>
      </c>
      <c r="L18" s="35">
        <f>'1-17'!L18+'1-18'!L18</f>
        <v>822</v>
      </c>
      <c r="M18" s="37">
        <f>'1-17'!M18+'1-18'!M18</f>
        <v>1257</v>
      </c>
    </row>
    <row r="19" spans="1:13" ht="14.25" customHeight="1">
      <c r="A19" s="1695"/>
      <c r="B19" s="7"/>
      <c r="C19" s="32" t="s">
        <v>27</v>
      </c>
      <c r="D19" s="33">
        <f t="shared" si="1"/>
        <v>15586</v>
      </c>
      <c r="E19" s="515">
        <v>-15.155144256940664</v>
      </c>
      <c r="F19" s="35">
        <f>'1-17'!F19+'1-18'!F19</f>
        <v>7200</v>
      </c>
      <c r="G19" s="35">
        <f>'1-17'!G19+'1-18'!G19</f>
        <v>1274</v>
      </c>
      <c r="H19" s="36">
        <f>'1-17'!H19+'1-18'!H19</f>
        <v>309</v>
      </c>
      <c r="I19" s="35">
        <f>'1-17'!I19+'1-18'!I19</f>
        <v>2306</v>
      </c>
      <c r="J19" s="35">
        <f>'1-17'!J19+'1-18'!J19</f>
        <v>827</v>
      </c>
      <c r="K19" s="35">
        <f>'1-17'!K19+'1-18'!K19</f>
        <v>1960</v>
      </c>
      <c r="L19" s="35">
        <f>'1-17'!L19+'1-18'!L19</f>
        <v>825</v>
      </c>
      <c r="M19" s="37">
        <f>'1-17'!M19+'1-18'!M19</f>
        <v>1194</v>
      </c>
    </row>
    <row r="20" spans="1:13" ht="14.25" customHeight="1">
      <c r="A20" s="1695"/>
      <c r="B20" s="7"/>
      <c r="C20" s="32" t="s">
        <v>28</v>
      </c>
      <c r="D20" s="33">
        <f t="shared" si="1"/>
        <v>15274</v>
      </c>
      <c r="E20" s="515">
        <v>-14.945985076289119</v>
      </c>
      <c r="F20" s="35">
        <f>'1-17'!F20+'1-18'!F20</f>
        <v>7234</v>
      </c>
      <c r="G20" s="35">
        <f>'1-17'!G20+'1-18'!G20</f>
        <v>1260</v>
      </c>
      <c r="H20" s="36">
        <f>'1-17'!H20+'1-18'!H20</f>
        <v>306</v>
      </c>
      <c r="I20" s="35">
        <f>'1-17'!I20+'1-18'!I20</f>
        <v>2210</v>
      </c>
      <c r="J20" s="35">
        <f>'1-17'!J20+'1-18'!J20</f>
        <v>848</v>
      </c>
      <c r="K20" s="35">
        <f>'1-17'!K20+'1-18'!K20</f>
        <v>1776</v>
      </c>
      <c r="L20" s="35">
        <f>'1-17'!L20+'1-18'!L20</f>
        <v>820</v>
      </c>
      <c r="M20" s="37">
        <f>'1-17'!M20+'1-18'!M20</f>
        <v>1126</v>
      </c>
    </row>
    <row r="21" spans="1:13" ht="14.25" customHeight="1">
      <c r="A21" s="1695"/>
      <c r="B21" s="7" t="s">
        <v>29</v>
      </c>
      <c r="C21" s="32" t="s">
        <v>30</v>
      </c>
      <c r="D21" s="33">
        <f t="shared" si="1"/>
        <v>15146</v>
      </c>
      <c r="E21" s="515">
        <v>-10.790434680174343</v>
      </c>
      <c r="F21" s="35">
        <f>'1-17'!F21+'1-18'!F21</f>
        <v>7282</v>
      </c>
      <c r="G21" s="35">
        <f>'1-17'!G21+'1-18'!G21</f>
        <v>1290</v>
      </c>
      <c r="H21" s="36">
        <f>'1-17'!H21+'1-18'!H21</f>
        <v>310</v>
      </c>
      <c r="I21" s="35">
        <f>'1-17'!I21+'1-18'!I21</f>
        <v>2185</v>
      </c>
      <c r="J21" s="35">
        <f>'1-17'!J21+'1-18'!J21</f>
        <v>851</v>
      </c>
      <c r="K21" s="35">
        <f>'1-17'!K21+'1-18'!K21</f>
        <v>1574</v>
      </c>
      <c r="L21" s="35">
        <f>'1-17'!L21+'1-18'!L21</f>
        <v>797</v>
      </c>
      <c r="M21" s="37">
        <f>'1-17'!M21+'1-18'!M21</f>
        <v>1167</v>
      </c>
    </row>
    <row r="22" spans="1:13" ht="14.25" customHeight="1">
      <c r="A22" s="1695"/>
      <c r="B22" s="7"/>
      <c r="C22" s="32" t="s">
        <v>31</v>
      </c>
      <c r="D22" s="33">
        <f t="shared" si="1"/>
        <v>15565</v>
      </c>
      <c r="E22" s="515">
        <v>-6.7852437417654814</v>
      </c>
      <c r="F22" s="35">
        <f>'1-17'!F22+'1-18'!F22</f>
        <v>7674</v>
      </c>
      <c r="G22" s="35">
        <f>'1-17'!G22+'1-18'!G22</f>
        <v>1322</v>
      </c>
      <c r="H22" s="36">
        <f>'1-17'!H22+'1-18'!H22</f>
        <v>297</v>
      </c>
      <c r="I22" s="35">
        <f>'1-17'!I22+'1-18'!I22</f>
        <v>2156</v>
      </c>
      <c r="J22" s="35">
        <f>'1-17'!J22+'1-18'!J22</f>
        <v>843</v>
      </c>
      <c r="K22" s="35">
        <f>'1-17'!K22+'1-18'!K22</f>
        <v>1587</v>
      </c>
      <c r="L22" s="35">
        <f>'1-17'!L22+'1-18'!L22</f>
        <v>816</v>
      </c>
      <c r="M22" s="37">
        <f>'1-17'!M22+'1-18'!M22</f>
        <v>1167</v>
      </c>
    </row>
    <row r="23" spans="1:13" ht="14.25" customHeight="1" thickBot="1">
      <c r="A23" s="1696"/>
      <c r="B23" s="7"/>
      <c r="C23" s="32" t="s">
        <v>32</v>
      </c>
      <c r="D23" s="40">
        <f t="shared" si="1"/>
        <v>16205</v>
      </c>
      <c r="E23" s="517">
        <v>-0.44234195490569517</v>
      </c>
      <c r="F23" s="42">
        <f>'1-17'!F23+'1-18'!F23</f>
        <v>8116</v>
      </c>
      <c r="G23" s="42">
        <f>'1-17'!G23+'1-18'!G23</f>
        <v>1364</v>
      </c>
      <c r="H23" s="43">
        <f>'1-17'!H23+'1-18'!H23</f>
        <v>323</v>
      </c>
      <c r="I23" s="42">
        <f>'1-17'!I23+'1-18'!I23</f>
        <v>2275</v>
      </c>
      <c r="J23" s="42">
        <f>'1-17'!J23+'1-18'!J23</f>
        <v>833</v>
      </c>
      <c r="K23" s="42">
        <f>'1-17'!K23+'1-18'!K23</f>
        <v>1584</v>
      </c>
      <c r="L23" s="42">
        <f>'1-17'!L23+'1-18'!L23</f>
        <v>853</v>
      </c>
      <c r="M23" s="44">
        <f>'1-17'!M23+'1-18'!M23</f>
        <v>1180</v>
      </c>
    </row>
    <row r="24" spans="1:13" ht="17.25" customHeight="1">
      <c r="A24" s="1703" t="s">
        <v>34</v>
      </c>
      <c r="B24" s="1716" t="s">
        <v>45</v>
      </c>
      <c r="C24" s="1818"/>
      <c r="D24" s="518">
        <v>15015</v>
      </c>
      <c r="E24" s="18">
        <v>5.7766819302571326</v>
      </c>
      <c r="F24" s="19">
        <v>7813</v>
      </c>
      <c r="G24" s="19">
        <v>1199</v>
      </c>
      <c r="H24" s="20">
        <v>232</v>
      </c>
      <c r="I24" s="19">
        <v>1824</v>
      </c>
      <c r="J24" s="19">
        <v>630</v>
      </c>
      <c r="K24" s="19">
        <v>1652</v>
      </c>
      <c r="L24" s="19">
        <v>824</v>
      </c>
      <c r="M24" s="21">
        <v>1074</v>
      </c>
    </row>
    <row r="25" spans="1:13" ht="17.25" customHeight="1">
      <c r="A25" s="1695"/>
      <c r="B25" s="1717" t="s">
        <v>46</v>
      </c>
      <c r="C25" s="1718"/>
      <c r="D25" s="17">
        <v>15421</v>
      </c>
      <c r="E25" s="18">
        <v>2.7039627039627043</v>
      </c>
      <c r="F25" s="22">
        <v>8087</v>
      </c>
      <c r="G25" s="22">
        <v>1262</v>
      </c>
      <c r="H25" s="23">
        <v>216</v>
      </c>
      <c r="I25" s="22">
        <v>1944</v>
      </c>
      <c r="J25" s="22">
        <v>686</v>
      </c>
      <c r="K25" s="22">
        <v>1509</v>
      </c>
      <c r="L25" s="22">
        <v>844</v>
      </c>
      <c r="M25" s="24">
        <v>1090</v>
      </c>
    </row>
    <row r="26" spans="1:13" ht="17.25" customHeight="1">
      <c r="A26" s="1695"/>
      <c r="B26" s="1717" t="s">
        <v>47</v>
      </c>
      <c r="C26" s="1718"/>
      <c r="D26" s="17">
        <v>15693</v>
      </c>
      <c r="E26" s="18">
        <v>1.7638285454899163</v>
      </c>
      <c r="F26" s="22">
        <v>7997</v>
      </c>
      <c r="G26" s="22">
        <v>1292</v>
      </c>
      <c r="H26" s="25">
        <v>262</v>
      </c>
      <c r="I26" s="22">
        <v>2368</v>
      </c>
      <c r="J26" s="22">
        <v>671</v>
      </c>
      <c r="K26" s="22">
        <v>1358</v>
      </c>
      <c r="L26" s="22">
        <v>842</v>
      </c>
      <c r="M26" s="24">
        <v>1165</v>
      </c>
    </row>
    <row r="27" spans="1:13" ht="17.25" customHeight="1">
      <c r="A27" s="1695"/>
      <c r="B27" s="1719" t="s">
        <v>366</v>
      </c>
      <c r="C27" s="1720"/>
      <c r="D27" s="22">
        <v>16027</v>
      </c>
      <c r="E27" s="18">
        <v>2.128337475307462</v>
      </c>
      <c r="F27" s="22">
        <v>8159</v>
      </c>
      <c r="G27" s="22">
        <v>1326</v>
      </c>
      <c r="H27" s="25">
        <v>307</v>
      </c>
      <c r="I27" s="22">
        <v>2381</v>
      </c>
      <c r="J27" s="22">
        <v>737</v>
      </c>
      <c r="K27" s="22">
        <v>1455</v>
      </c>
      <c r="L27" s="22">
        <v>826</v>
      </c>
      <c r="M27" s="24">
        <v>1144</v>
      </c>
    </row>
    <row r="28" spans="1:13" ht="17.25" customHeight="1">
      <c r="A28" s="1695"/>
      <c r="B28" s="1717" t="s">
        <v>49</v>
      </c>
      <c r="C28" s="1718"/>
      <c r="D28" s="29">
        <f>ROUND(SUM(D29:D40)/12,0)</f>
        <v>13569</v>
      </c>
      <c r="E28" s="28">
        <f>IF(ISERROR((D28-D27)/D27*100),"―",(D28-D27)/D27*100)</f>
        <v>-15.336619454670245</v>
      </c>
      <c r="F28" s="29">
        <f>ROUND(SUM(F29:F40)/12,0)</f>
        <v>6680</v>
      </c>
      <c r="G28" s="29">
        <f t="shared" ref="G28:M28" si="2">ROUND(SUM(G29:G40)/12,0)</f>
        <v>1108</v>
      </c>
      <c r="H28" s="30">
        <f t="shared" si="2"/>
        <v>261</v>
      </c>
      <c r="I28" s="29">
        <f t="shared" si="2"/>
        <v>1995</v>
      </c>
      <c r="J28" s="29">
        <f t="shared" si="2"/>
        <v>729</v>
      </c>
      <c r="K28" s="29">
        <f t="shared" si="2"/>
        <v>1381</v>
      </c>
      <c r="L28" s="29">
        <f t="shared" si="2"/>
        <v>684</v>
      </c>
      <c r="M28" s="31">
        <f t="shared" si="2"/>
        <v>993</v>
      </c>
    </row>
    <row r="29" spans="1:13" ht="14.25" customHeight="1">
      <c r="A29" s="1695"/>
      <c r="B29" s="7" t="s">
        <v>19</v>
      </c>
      <c r="C29" s="32" t="s">
        <v>20</v>
      </c>
      <c r="D29" s="33">
        <f>SUM(F29,G29,I29,J29,K29,L29,M29)</f>
        <v>13580</v>
      </c>
      <c r="E29" s="515">
        <v>-16.17801370285785</v>
      </c>
      <c r="F29" s="35">
        <f>'1-17'!F29+'1-18'!F29</f>
        <v>6509</v>
      </c>
      <c r="G29" s="35">
        <f>'1-17'!G29+'1-18'!G29</f>
        <v>1178</v>
      </c>
      <c r="H29" s="153">
        <f>'1-17'!H29+'1-18'!H29</f>
        <v>279</v>
      </c>
      <c r="I29" s="35">
        <f>'1-17'!I29+'1-18'!I29</f>
        <v>2020</v>
      </c>
      <c r="J29" s="35">
        <f>'1-17'!J29+'1-18'!J29</f>
        <v>736</v>
      </c>
      <c r="K29" s="35">
        <f>'1-17'!K29+'1-18'!K29</f>
        <v>1395</v>
      </c>
      <c r="L29" s="35">
        <f>'1-17'!L29+'1-18'!L29</f>
        <v>681</v>
      </c>
      <c r="M29" s="37">
        <f>'1-17'!M29+'1-18'!M29</f>
        <v>1061</v>
      </c>
    </row>
    <row r="30" spans="1:13" ht="14.25" customHeight="1">
      <c r="A30" s="1695"/>
      <c r="B30" s="7"/>
      <c r="C30" s="32" t="s">
        <v>21</v>
      </c>
      <c r="D30" s="33">
        <f>SUM(F30,G30,I30,J30,K30,L30,M30)</f>
        <v>12272</v>
      </c>
      <c r="E30" s="515">
        <v>-23.534176584210854</v>
      </c>
      <c r="F30" s="35">
        <f>'1-17'!F30+'1-18'!F30</f>
        <v>6090</v>
      </c>
      <c r="G30" s="35">
        <f>'1-17'!G30+'1-18'!G30</f>
        <v>963</v>
      </c>
      <c r="H30" s="133">
        <f>'1-17'!H30+'1-18'!H30</f>
        <v>240</v>
      </c>
      <c r="I30" s="35">
        <f>'1-17'!I30+'1-18'!I30</f>
        <v>1691</v>
      </c>
      <c r="J30" s="35">
        <f>'1-17'!J30+'1-18'!J30</f>
        <v>695</v>
      </c>
      <c r="K30" s="35">
        <f>'1-17'!K30+'1-18'!K30</f>
        <v>1261</v>
      </c>
      <c r="L30" s="35">
        <f>'1-17'!L30+'1-18'!L30</f>
        <v>631</v>
      </c>
      <c r="M30" s="37">
        <f>'1-17'!M30+'1-18'!M30</f>
        <v>941</v>
      </c>
    </row>
    <row r="31" spans="1:13" ht="14.25" customHeight="1">
      <c r="A31" s="1695"/>
      <c r="B31" s="7"/>
      <c r="C31" s="32" t="s">
        <v>22</v>
      </c>
      <c r="D31" s="33">
        <f t="shared" ref="D31:D39" si="3">SUM(F31,G31,I31,J31,K31,L31,M31)</f>
        <v>12903</v>
      </c>
      <c r="E31" s="515">
        <v>-19.882024216081962</v>
      </c>
      <c r="F31" s="35">
        <f>'1-17'!F31+'1-18'!F31</f>
        <v>6523</v>
      </c>
      <c r="G31" s="35">
        <f>'1-17'!G31+'1-18'!G31</f>
        <v>986</v>
      </c>
      <c r="H31" s="133">
        <f>'1-17'!H31+'1-18'!H31</f>
        <v>241</v>
      </c>
      <c r="I31" s="35">
        <f>'1-17'!I31+'1-18'!I31</f>
        <v>1857</v>
      </c>
      <c r="J31" s="35">
        <f>'1-17'!J31+'1-18'!J31</f>
        <v>670</v>
      </c>
      <c r="K31" s="35">
        <f>'1-17'!K31+'1-18'!K31</f>
        <v>1314</v>
      </c>
      <c r="L31" s="35">
        <f>'1-17'!L31+'1-18'!L31</f>
        <v>601</v>
      </c>
      <c r="M31" s="37">
        <f>'1-17'!M31+'1-18'!M31</f>
        <v>952</v>
      </c>
    </row>
    <row r="32" spans="1:13" ht="14.25" customHeight="1">
      <c r="A32" s="1695"/>
      <c r="B32" s="7"/>
      <c r="C32" s="32" t="s">
        <v>23</v>
      </c>
      <c r="D32" s="33">
        <f t="shared" si="3"/>
        <v>13159</v>
      </c>
      <c r="E32" s="515">
        <v>-19.031503814915087</v>
      </c>
      <c r="F32" s="35">
        <f>'1-17'!F32+'1-18'!F32</f>
        <v>6690</v>
      </c>
      <c r="G32" s="35">
        <f>'1-17'!G32+'1-18'!G32</f>
        <v>1008</v>
      </c>
      <c r="H32" s="133">
        <f>'1-17'!H32+'1-18'!H32</f>
        <v>248</v>
      </c>
      <c r="I32" s="35">
        <f>'1-17'!I32+'1-18'!I32</f>
        <v>1927</v>
      </c>
      <c r="J32" s="35">
        <f>'1-17'!J32+'1-18'!J32</f>
        <v>642</v>
      </c>
      <c r="K32" s="35">
        <f>'1-17'!K32+'1-18'!K32</f>
        <v>1342</v>
      </c>
      <c r="L32" s="35">
        <f>'1-17'!L32+'1-18'!L32</f>
        <v>610</v>
      </c>
      <c r="M32" s="37">
        <f>'1-17'!M32+'1-18'!M32</f>
        <v>940</v>
      </c>
    </row>
    <row r="33" spans="1:13" ht="14.25" customHeight="1">
      <c r="A33" s="1695"/>
      <c r="B33" s="7"/>
      <c r="C33" s="32" t="s">
        <v>24</v>
      </c>
      <c r="D33" s="33">
        <f t="shared" si="3"/>
        <v>13089</v>
      </c>
      <c r="E33" s="515">
        <v>-18.26526789059573</v>
      </c>
      <c r="F33" s="35">
        <f>'1-17'!F33+'1-18'!F33</f>
        <v>6586</v>
      </c>
      <c r="G33" s="35">
        <f>'1-17'!G33+'1-18'!G33</f>
        <v>996</v>
      </c>
      <c r="H33" s="133">
        <f>'1-17'!H33+'1-18'!H33</f>
        <v>253</v>
      </c>
      <c r="I33" s="35">
        <f>'1-17'!I33+'1-18'!I33</f>
        <v>1945</v>
      </c>
      <c r="J33" s="35">
        <f>'1-17'!J33+'1-18'!J33</f>
        <v>672</v>
      </c>
      <c r="K33" s="35">
        <f>'1-17'!K33+'1-18'!K33</f>
        <v>1355</v>
      </c>
      <c r="L33" s="35">
        <f>'1-17'!L33+'1-18'!L33</f>
        <v>612</v>
      </c>
      <c r="M33" s="37">
        <f>'1-17'!M33+'1-18'!M33</f>
        <v>923</v>
      </c>
    </row>
    <row r="34" spans="1:13" ht="14.25" customHeight="1">
      <c r="A34" s="1695"/>
      <c r="B34" s="7"/>
      <c r="C34" s="32" t="s">
        <v>25</v>
      </c>
      <c r="D34" s="33">
        <f t="shared" si="3"/>
        <v>13232</v>
      </c>
      <c r="E34" s="515">
        <v>-18.547245306248076</v>
      </c>
      <c r="F34" s="35">
        <f>'1-17'!F34+'1-18'!F34</f>
        <v>6583</v>
      </c>
      <c r="G34" s="35">
        <f>'1-17'!G34+'1-18'!G34</f>
        <v>1024</v>
      </c>
      <c r="H34" s="133">
        <f>'1-17'!H34+'1-18'!H34</f>
        <v>243</v>
      </c>
      <c r="I34" s="35">
        <f>'1-17'!I34+'1-18'!I34</f>
        <v>1981</v>
      </c>
      <c r="J34" s="35">
        <f>'1-17'!J34+'1-18'!J34</f>
        <v>699</v>
      </c>
      <c r="K34" s="35">
        <f>'1-17'!K34+'1-18'!K34</f>
        <v>1369</v>
      </c>
      <c r="L34" s="35">
        <f>'1-17'!L34+'1-18'!L34</f>
        <v>633</v>
      </c>
      <c r="M34" s="37">
        <f>'1-17'!M34+'1-18'!M34</f>
        <v>943</v>
      </c>
    </row>
    <row r="35" spans="1:13" ht="14.25" customHeight="1">
      <c r="A35" s="1695"/>
      <c r="B35" s="7"/>
      <c r="C35" s="32" t="s">
        <v>26</v>
      </c>
      <c r="D35" s="33">
        <f t="shared" si="3"/>
        <v>13597</v>
      </c>
      <c r="E35" s="515">
        <v>-17.423782339365967</v>
      </c>
      <c r="F35" s="35">
        <f>'1-17'!F35+'1-18'!F35</f>
        <v>6605</v>
      </c>
      <c r="G35" s="35">
        <f>'1-17'!G35+'1-18'!G35</f>
        <v>1109</v>
      </c>
      <c r="H35" s="133">
        <f>'1-17'!H35+'1-18'!H35</f>
        <v>268</v>
      </c>
      <c r="I35" s="35">
        <f>'1-17'!I35+'1-18'!I35</f>
        <v>2045</v>
      </c>
      <c r="J35" s="35">
        <f>'1-17'!J35+'1-18'!J35</f>
        <v>709</v>
      </c>
      <c r="K35" s="35">
        <f>'1-17'!K35+'1-18'!K35</f>
        <v>1377</v>
      </c>
      <c r="L35" s="35">
        <f>'1-17'!L35+'1-18'!L35</f>
        <v>705</v>
      </c>
      <c r="M35" s="37">
        <f>'1-17'!M35+'1-18'!M35</f>
        <v>1047</v>
      </c>
    </row>
    <row r="36" spans="1:13" ht="14.25" customHeight="1">
      <c r="A36" s="1695"/>
      <c r="B36" s="7"/>
      <c r="C36" s="32" t="s">
        <v>27</v>
      </c>
      <c r="D36" s="33">
        <f t="shared" si="3"/>
        <v>13764</v>
      </c>
      <c r="E36" s="515">
        <v>-17.114296037576779</v>
      </c>
      <c r="F36" s="35">
        <f>'1-17'!F36+'1-18'!F36</f>
        <v>6620</v>
      </c>
      <c r="G36" s="35">
        <f>'1-17'!G36+'1-18'!G36</f>
        <v>1175</v>
      </c>
      <c r="H36" s="133">
        <f>'1-17'!H36+'1-18'!H36</f>
        <v>268</v>
      </c>
      <c r="I36" s="35">
        <f>'1-17'!I36+'1-18'!I36</f>
        <v>2123</v>
      </c>
      <c r="J36" s="35">
        <f>'1-17'!J36+'1-18'!J36</f>
        <v>760</v>
      </c>
      <c r="K36" s="35">
        <f>'1-17'!K36+'1-18'!K36</f>
        <v>1382</v>
      </c>
      <c r="L36" s="35">
        <f>'1-17'!L36+'1-18'!L36</f>
        <v>689</v>
      </c>
      <c r="M36" s="37">
        <f>'1-17'!M36+'1-18'!M36</f>
        <v>1015</v>
      </c>
    </row>
    <row r="37" spans="1:13" ht="14.25" customHeight="1">
      <c r="A37" s="1695"/>
      <c r="B37" s="7"/>
      <c r="C37" s="32" t="s">
        <v>28</v>
      </c>
      <c r="D37" s="33">
        <f t="shared" si="3"/>
        <v>13684</v>
      </c>
      <c r="E37" s="515">
        <v>-15.96659297469909</v>
      </c>
      <c r="F37" s="35">
        <f>'1-17'!F37+'1-18'!F37</f>
        <v>6664</v>
      </c>
      <c r="G37" s="35">
        <f>'1-17'!G37+'1-18'!G37</f>
        <v>1154</v>
      </c>
      <c r="H37" s="133">
        <f>'1-17'!H37+'1-18'!H37</f>
        <v>262</v>
      </c>
      <c r="I37" s="35">
        <f>'1-17'!I37+'1-18'!I37</f>
        <v>2041</v>
      </c>
      <c r="J37" s="35">
        <f>'1-17'!J37+'1-18'!J37</f>
        <v>786</v>
      </c>
      <c r="K37" s="35">
        <f>'1-17'!K37+'1-18'!K37</f>
        <v>1366</v>
      </c>
      <c r="L37" s="35">
        <f>'1-17'!L37+'1-18'!L37</f>
        <v>710</v>
      </c>
      <c r="M37" s="37">
        <f>'1-17'!M37+'1-18'!M37</f>
        <v>963</v>
      </c>
    </row>
    <row r="38" spans="1:13" ht="14.25" customHeight="1">
      <c r="A38" s="1695"/>
      <c r="B38" s="7" t="s">
        <v>29</v>
      </c>
      <c r="C38" s="32" t="s">
        <v>30</v>
      </c>
      <c r="D38" s="33">
        <f t="shared" si="3"/>
        <v>13961</v>
      </c>
      <c r="E38" s="515">
        <v>-10.351248956527323</v>
      </c>
      <c r="F38" s="35">
        <f>'1-17'!F38+'1-18'!F38</f>
        <v>6713</v>
      </c>
      <c r="G38" s="35">
        <f>'1-17'!G38+'1-18'!G38</f>
        <v>1212</v>
      </c>
      <c r="H38" s="133">
        <f>'1-17'!H38+'1-18'!H38</f>
        <v>273</v>
      </c>
      <c r="I38" s="35">
        <f>'1-17'!I38+'1-18'!I38</f>
        <v>2053</v>
      </c>
      <c r="J38" s="35">
        <f>'1-17'!J38+'1-18'!J38</f>
        <v>787</v>
      </c>
      <c r="K38" s="35">
        <f>'1-17'!K38+'1-18'!K38</f>
        <v>1447</v>
      </c>
      <c r="L38" s="35">
        <f>'1-17'!L38+'1-18'!L38</f>
        <v>746</v>
      </c>
      <c r="M38" s="37">
        <f>'1-17'!M38+'1-18'!M38</f>
        <v>1003</v>
      </c>
    </row>
    <row r="39" spans="1:13" ht="14.25" customHeight="1">
      <c r="A39" s="1695"/>
      <c r="B39" s="7"/>
      <c r="C39" s="32" t="s">
        <v>31</v>
      </c>
      <c r="D39" s="33">
        <f t="shared" si="3"/>
        <v>14545</v>
      </c>
      <c r="E39" s="515">
        <v>-6.2338834450747811</v>
      </c>
      <c r="F39" s="35">
        <f>'1-17'!F39+'1-18'!F39</f>
        <v>7091</v>
      </c>
      <c r="G39" s="35">
        <f>'1-17'!G39+'1-18'!G39</f>
        <v>1222</v>
      </c>
      <c r="H39" s="133">
        <f>'1-17'!H39+'1-18'!H39</f>
        <v>270</v>
      </c>
      <c r="I39" s="35">
        <f>'1-17'!I39+'1-18'!I39</f>
        <v>2095</v>
      </c>
      <c r="J39" s="35">
        <f>'1-17'!J39+'1-18'!J39</f>
        <v>800</v>
      </c>
      <c r="K39" s="35">
        <f>'1-17'!K39+'1-18'!K39</f>
        <v>1487</v>
      </c>
      <c r="L39" s="35">
        <f>'1-17'!L39+'1-18'!L39</f>
        <v>779</v>
      </c>
      <c r="M39" s="37">
        <f>'1-17'!M39+'1-18'!M39</f>
        <v>1071</v>
      </c>
    </row>
    <row r="40" spans="1:13" ht="14.25" customHeight="1" thickBot="1">
      <c r="A40" s="1696"/>
      <c r="B40" s="13"/>
      <c r="C40" s="39" t="s">
        <v>32</v>
      </c>
      <c r="D40" s="40">
        <f>SUM(F40,G40,I40,J40,K40,L40,M40)</f>
        <v>15044</v>
      </c>
      <c r="E40" s="517">
        <v>0.17312558263417233</v>
      </c>
      <c r="F40" s="42">
        <f>'1-17'!F40+'1-18'!F40</f>
        <v>7483</v>
      </c>
      <c r="G40" s="42">
        <f>'1-17'!G40+'1-18'!G40</f>
        <v>1263</v>
      </c>
      <c r="H40" s="43">
        <f>'1-17'!H40+'1-18'!H40</f>
        <v>286</v>
      </c>
      <c r="I40" s="42">
        <f>'1-17'!I40+'1-18'!I40</f>
        <v>2167</v>
      </c>
      <c r="J40" s="42">
        <f>'1-17'!J40+'1-18'!J40</f>
        <v>793</v>
      </c>
      <c r="K40" s="42">
        <f>'1-17'!K40+'1-18'!K40</f>
        <v>1474</v>
      </c>
      <c r="L40" s="42">
        <f>'1-17'!L40+'1-18'!L40</f>
        <v>807</v>
      </c>
      <c r="M40" s="44">
        <f>'1-17'!M40+'1-18'!M40</f>
        <v>1057</v>
      </c>
    </row>
    <row r="41" spans="1:13" ht="17.25" customHeight="1"/>
    <row r="42" spans="1:13" ht="17.25" customHeight="1"/>
    <row r="43" spans="1:13" ht="17.25" customHeight="1"/>
    <row r="44" spans="1:13" ht="17.25" customHeight="1"/>
    <row r="45" spans="1:13" ht="17.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3.375" style="2" customWidth="1"/>
    <col min="2" max="2" width="7" style="2" customWidth="1"/>
    <col min="3" max="3" width="6.125" style="2" customWidth="1"/>
    <col min="4" max="13" width="7.375" style="2" customWidth="1"/>
    <col min="14" max="14" width="7.875" style="2" customWidth="1"/>
    <col min="15" max="254" width="9" style="2"/>
    <col min="255" max="255" width="3.375" style="2" customWidth="1"/>
    <col min="256" max="256" width="7" style="2" customWidth="1"/>
    <col min="257" max="257" width="6.125" style="2" customWidth="1"/>
    <col min="258" max="267" width="7.375" style="2" customWidth="1"/>
    <col min="268" max="268" width="7.875" style="2" customWidth="1"/>
    <col min="269" max="510" width="9" style="2"/>
    <col min="511" max="511" width="3.375" style="2" customWidth="1"/>
    <col min="512" max="512" width="7" style="2" customWidth="1"/>
    <col min="513" max="513" width="6.125" style="2" customWidth="1"/>
    <col min="514" max="523" width="7.375" style="2" customWidth="1"/>
    <col min="524" max="524" width="7.875" style="2" customWidth="1"/>
    <col min="525" max="766" width="9" style="2"/>
    <col min="767" max="767" width="3.375" style="2" customWidth="1"/>
    <col min="768" max="768" width="7" style="2" customWidth="1"/>
    <col min="769" max="769" width="6.125" style="2" customWidth="1"/>
    <col min="770" max="779" width="7.375" style="2" customWidth="1"/>
    <col min="780" max="780" width="7.875" style="2" customWidth="1"/>
    <col min="781" max="1022" width="9" style="2"/>
    <col min="1023" max="1023" width="3.375" style="2" customWidth="1"/>
    <col min="1024" max="1024" width="7" style="2" customWidth="1"/>
    <col min="1025" max="1025" width="6.125" style="2" customWidth="1"/>
    <col min="1026" max="1035" width="7.375" style="2" customWidth="1"/>
    <col min="1036" max="1036" width="7.875" style="2" customWidth="1"/>
    <col min="1037" max="1278" width="9" style="2"/>
    <col min="1279" max="1279" width="3.375" style="2" customWidth="1"/>
    <col min="1280" max="1280" width="7" style="2" customWidth="1"/>
    <col min="1281" max="1281" width="6.125" style="2" customWidth="1"/>
    <col min="1282" max="1291" width="7.375" style="2" customWidth="1"/>
    <col min="1292" max="1292" width="7.875" style="2" customWidth="1"/>
    <col min="1293" max="1534" width="9" style="2"/>
    <col min="1535" max="1535" width="3.375" style="2" customWidth="1"/>
    <col min="1536" max="1536" width="7" style="2" customWidth="1"/>
    <col min="1537" max="1537" width="6.125" style="2" customWidth="1"/>
    <col min="1538" max="1547" width="7.375" style="2" customWidth="1"/>
    <col min="1548" max="1548" width="7.875" style="2" customWidth="1"/>
    <col min="1549" max="1790" width="9" style="2"/>
    <col min="1791" max="1791" width="3.375" style="2" customWidth="1"/>
    <col min="1792" max="1792" width="7" style="2" customWidth="1"/>
    <col min="1793" max="1793" width="6.125" style="2" customWidth="1"/>
    <col min="1794" max="1803" width="7.375" style="2" customWidth="1"/>
    <col min="1804" max="1804" width="7.875" style="2" customWidth="1"/>
    <col min="1805" max="2046" width="9" style="2"/>
    <col min="2047" max="2047" width="3.375" style="2" customWidth="1"/>
    <col min="2048" max="2048" width="7" style="2" customWidth="1"/>
    <col min="2049" max="2049" width="6.125" style="2" customWidth="1"/>
    <col min="2050" max="2059" width="7.375" style="2" customWidth="1"/>
    <col min="2060" max="2060" width="7.875" style="2" customWidth="1"/>
    <col min="2061" max="2302" width="9" style="2"/>
    <col min="2303" max="2303" width="3.375" style="2" customWidth="1"/>
    <col min="2304" max="2304" width="7" style="2" customWidth="1"/>
    <col min="2305" max="2305" width="6.125" style="2" customWidth="1"/>
    <col min="2306" max="2315" width="7.375" style="2" customWidth="1"/>
    <col min="2316" max="2316" width="7.875" style="2" customWidth="1"/>
    <col min="2317" max="2558" width="9" style="2"/>
    <col min="2559" max="2559" width="3.375" style="2" customWidth="1"/>
    <col min="2560" max="2560" width="7" style="2" customWidth="1"/>
    <col min="2561" max="2561" width="6.125" style="2" customWidth="1"/>
    <col min="2562" max="2571" width="7.375" style="2" customWidth="1"/>
    <col min="2572" max="2572" width="7.875" style="2" customWidth="1"/>
    <col min="2573" max="2814" width="9" style="2"/>
    <col min="2815" max="2815" width="3.375" style="2" customWidth="1"/>
    <col min="2816" max="2816" width="7" style="2" customWidth="1"/>
    <col min="2817" max="2817" width="6.125" style="2" customWidth="1"/>
    <col min="2818" max="2827" width="7.375" style="2" customWidth="1"/>
    <col min="2828" max="2828" width="7.875" style="2" customWidth="1"/>
    <col min="2829" max="3070" width="9" style="2"/>
    <col min="3071" max="3071" width="3.375" style="2" customWidth="1"/>
    <col min="3072" max="3072" width="7" style="2" customWidth="1"/>
    <col min="3073" max="3073" width="6.125" style="2" customWidth="1"/>
    <col min="3074" max="3083" width="7.375" style="2" customWidth="1"/>
    <col min="3084" max="3084" width="7.875" style="2" customWidth="1"/>
    <col min="3085" max="3326" width="9" style="2"/>
    <col min="3327" max="3327" width="3.375" style="2" customWidth="1"/>
    <col min="3328" max="3328" width="7" style="2" customWidth="1"/>
    <col min="3329" max="3329" width="6.125" style="2" customWidth="1"/>
    <col min="3330" max="3339" width="7.375" style="2" customWidth="1"/>
    <col min="3340" max="3340" width="7.875" style="2" customWidth="1"/>
    <col min="3341" max="3582" width="9" style="2"/>
    <col min="3583" max="3583" width="3.375" style="2" customWidth="1"/>
    <col min="3584" max="3584" width="7" style="2" customWidth="1"/>
    <col min="3585" max="3585" width="6.125" style="2" customWidth="1"/>
    <col min="3586" max="3595" width="7.375" style="2" customWidth="1"/>
    <col min="3596" max="3596" width="7.875" style="2" customWidth="1"/>
    <col min="3597" max="3838" width="9" style="2"/>
    <col min="3839" max="3839" width="3.375" style="2" customWidth="1"/>
    <col min="3840" max="3840" width="7" style="2" customWidth="1"/>
    <col min="3841" max="3841" width="6.125" style="2" customWidth="1"/>
    <col min="3842" max="3851" width="7.375" style="2" customWidth="1"/>
    <col min="3852" max="3852" width="7.875" style="2" customWidth="1"/>
    <col min="3853" max="4094" width="9" style="2"/>
    <col min="4095" max="4095" width="3.375" style="2" customWidth="1"/>
    <col min="4096" max="4096" width="7" style="2" customWidth="1"/>
    <col min="4097" max="4097" width="6.125" style="2" customWidth="1"/>
    <col min="4098" max="4107" width="7.375" style="2" customWidth="1"/>
    <col min="4108" max="4108" width="7.875" style="2" customWidth="1"/>
    <col min="4109" max="4350" width="9" style="2"/>
    <col min="4351" max="4351" width="3.375" style="2" customWidth="1"/>
    <col min="4352" max="4352" width="7" style="2" customWidth="1"/>
    <col min="4353" max="4353" width="6.125" style="2" customWidth="1"/>
    <col min="4354" max="4363" width="7.375" style="2" customWidth="1"/>
    <col min="4364" max="4364" width="7.875" style="2" customWidth="1"/>
    <col min="4365" max="4606" width="9" style="2"/>
    <col min="4607" max="4607" width="3.375" style="2" customWidth="1"/>
    <col min="4608" max="4608" width="7" style="2" customWidth="1"/>
    <col min="4609" max="4609" width="6.125" style="2" customWidth="1"/>
    <col min="4610" max="4619" width="7.375" style="2" customWidth="1"/>
    <col min="4620" max="4620" width="7.875" style="2" customWidth="1"/>
    <col min="4621" max="4862" width="9" style="2"/>
    <col min="4863" max="4863" width="3.375" style="2" customWidth="1"/>
    <col min="4864" max="4864" width="7" style="2" customWidth="1"/>
    <col min="4865" max="4865" width="6.125" style="2" customWidth="1"/>
    <col min="4866" max="4875" width="7.375" style="2" customWidth="1"/>
    <col min="4876" max="4876" width="7.875" style="2" customWidth="1"/>
    <col min="4877" max="5118" width="9" style="2"/>
    <col min="5119" max="5119" width="3.375" style="2" customWidth="1"/>
    <col min="5120" max="5120" width="7" style="2" customWidth="1"/>
    <col min="5121" max="5121" width="6.125" style="2" customWidth="1"/>
    <col min="5122" max="5131" width="7.375" style="2" customWidth="1"/>
    <col min="5132" max="5132" width="7.875" style="2" customWidth="1"/>
    <col min="5133" max="5374" width="9" style="2"/>
    <col min="5375" max="5375" width="3.375" style="2" customWidth="1"/>
    <col min="5376" max="5376" width="7" style="2" customWidth="1"/>
    <col min="5377" max="5377" width="6.125" style="2" customWidth="1"/>
    <col min="5378" max="5387" width="7.375" style="2" customWidth="1"/>
    <col min="5388" max="5388" width="7.875" style="2" customWidth="1"/>
    <col min="5389" max="5630" width="9" style="2"/>
    <col min="5631" max="5631" width="3.375" style="2" customWidth="1"/>
    <col min="5632" max="5632" width="7" style="2" customWidth="1"/>
    <col min="5633" max="5633" width="6.125" style="2" customWidth="1"/>
    <col min="5634" max="5643" width="7.375" style="2" customWidth="1"/>
    <col min="5644" max="5644" width="7.875" style="2" customWidth="1"/>
    <col min="5645" max="5886" width="9" style="2"/>
    <col min="5887" max="5887" width="3.375" style="2" customWidth="1"/>
    <col min="5888" max="5888" width="7" style="2" customWidth="1"/>
    <col min="5889" max="5889" width="6.125" style="2" customWidth="1"/>
    <col min="5890" max="5899" width="7.375" style="2" customWidth="1"/>
    <col min="5900" max="5900" width="7.875" style="2" customWidth="1"/>
    <col min="5901" max="6142" width="9" style="2"/>
    <col min="6143" max="6143" width="3.375" style="2" customWidth="1"/>
    <col min="6144" max="6144" width="7" style="2" customWidth="1"/>
    <col min="6145" max="6145" width="6.125" style="2" customWidth="1"/>
    <col min="6146" max="6155" width="7.375" style="2" customWidth="1"/>
    <col min="6156" max="6156" width="7.875" style="2" customWidth="1"/>
    <col min="6157" max="6398" width="9" style="2"/>
    <col min="6399" max="6399" width="3.375" style="2" customWidth="1"/>
    <col min="6400" max="6400" width="7" style="2" customWidth="1"/>
    <col min="6401" max="6401" width="6.125" style="2" customWidth="1"/>
    <col min="6402" max="6411" width="7.375" style="2" customWidth="1"/>
    <col min="6412" max="6412" width="7.875" style="2" customWidth="1"/>
    <col min="6413" max="6654" width="9" style="2"/>
    <col min="6655" max="6655" width="3.375" style="2" customWidth="1"/>
    <col min="6656" max="6656" width="7" style="2" customWidth="1"/>
    <col min="6657" max="6657" width="6.125" style="2" customWidth="1"/>
    <col min="6658" max="6667" width="7.375" style="2" customWidth="1"/>
    <col min="6668" max="6668" width="7.875" style="2" customWidth="1"/>
    <col min="6669" max="6910" width="9" style="2"/>
    <col min="6911" max="6911" width="3.375" style="2" customWidth="1"/>
    <col min="6912" max="6912" width="7" style="2" customWidth="1"/>
    <col min="6913" max="6913" width="6.125" style="2" customWidth="1"/>
    <col min="6914" max="6923" width="7.375" style="2" customWidth="1"/>
    <col min="6924" max="6924" width="7.875" style="2" customWidth="1"/>
    <col min="6925" max="7166" width="9" style="2"/>
    <col min="7167" max="7167" width="3.375" style="2" customWidth="1"/>
    <col min="7168" max="7168" width="7" style="2" customWidth="1"/>
    <col min="7169" max="7169" width="6.125" style="2" customWidth="1"/>
    <col min="7170" max="7179" width="7.375" style="2" customWidth="1"/>
    <col min="7180" max="7180" width="7.875" style="2" customWidth="1"/>
    <col min="7181" max="7422" width="9" style="2"/>
    <col min="7423" max="7423" width="3.375" style="2" customWidth="1"/>
    <col min="7424" max="7424" width="7" style="2" customWidth="1"/>
    <col min="7425" max="7425" width="6.125" style="2" customWidth="1"/>
    <col min="7426" max="7435" width="7.375" style="2" customWidth="1"/>
    <col min="7436" max="7436" width="7.875" style="2" customWidth="1"/>
    <col min="7437" max="7678" width="9" style="2"/>
    <col min="7679" max="7679" width="3.375" style="2" customWidth="1"/>
    <col min="7680" max="7680" width="7" style="2" customWidth="1"/>
    <col min="7681" max="7681" width="6.125" style="2" customWidth="1"/>
    <col min="7682" max="7691" width="7.375" style="2" customWidth="1"/>
    <col min="7692" max="7692" width="7.875" style="2" customWidth="1"/>
    <col min="7693" max="7934" width="9" style="2"/>
    <col min="7935" max="7935" width="3.375" style="2" customWidth="1"/>
    <col min="7936" max="7936" width="7" style="2" customWidth="1"/>
    <col min="7937" max="7937" width="6.125" style="2" customWidth="1"/>
    <col min="7938" max="7947" width="7.375" style="2" customWidth="1"/>
    <col min="7948" max="7948" width="7.875" style="2" customWidth="1"/>
    <col min="7949" max="8190" width="9" style="2"/>
    <col min="8191" max="8191" width="3.375" style="2" customWidth="1"/>
    <col min="8192" max="8192" width="7" style="2" customWidth="1"/>
    <col min="8193" max="8193" width="6.125" style="2" customWidth="1"/>
    <col min="8194" max="8203" width="7.375" style="2" customWidth="1"/>
    <col min="8204" max="8204" width="7.875" style="2" customWidth="1"/>
    <col min="8205" max="8446" width="9" style="2"/>
    <col min="8447" max="8447" width="3.375" style="2" customWidth="1"/>
    <col min="8448" max="8448" width="7" style="2" customWidth="1"/>
    <col min="8449" max="8449" width="6.125" style="2" customWidth="1"/>
    <col min="8450" max="8459" width="7.375" style="2" customWidth="1"/>
    <col min="8460" max="8460" width="7.875" style="2" customWidth="1"/>
    <col min="8461" max="8702" width="9" style="2"/>
    <col min="8703" max="8703" width="3.375" style="2" customWidth="1"/>
    <col min="8704" max="8704" width="7" style="2" customWidth="1"/>
    <col min="8705" max="8705" width="6.125" style="2" customWidth="1"/>
    <col min="8706" max="8715" width="7.375" style="2" customWidth="1"/>
    <col min="8716" max="8716" width="7.875" style="2" customWidth="1"/>
    <col min="8717" max="8958" width="9" style="2"/>
    <col min="8959" max="8959" width="3.375" style="2" customWidth="1"/>
    <col min="8960" max="8960" width="7" style="2" customWidth="1"/>
    <col min="8961" max="8961" width="6.125" style="2" customWidth="1"/>
    <col min="8962" max="8971" width="7.375" style="2" customWidth="1"/>
    <col min="8972" max="8972" width="7.875" style="2" customWidth="1"/>
    <col min="8973" max="9214" width="9" style="2"/>
    <col min="9215" max="9215" width="3.375" style="2" customWidth="1"/>
    <col min="9216" max="9216" width="7" style="2" customWidth="1"/>
    <col min="9217" max="9217" width="6.125" style="2" customWidth="1"/>
    <col min="9218" max="9227" width="7.375" style="2" customWidth="1"/>
    <col min="9228" max="9228" width="7.875" style="2" customWidth="1"/>
    <col min="9229" max="9470" width="9" style="2"/>
    <col min="9471" max="9471" width="3.375" style="2" customWidth="1"/>
    <col min="9472" max="9472" width="7" style="2" customWidth="1"/>
    <col min="9473" max="9473" width="6.125" style="2" customWidth="1"/>
    <col min="9474" max="9483" width="7.375" style="2" customWidth="1"/>
    <col min="9484" max="9484" width="7.875" style="2" customWidth="1"/>
    <col min="9485" max="9726" width="9" style="2"/>
    <col min="9727" max="9727" width="3.375" style="2" customWidth="1"/>
    <col min="9728" max="9728" width="7" style="2" customWidth="1"/>
    <col min="9729" max="9729" width="6.125" style="2" customWidth="1"/>
    <col min="9730" max="9739" width="7.375" style="2" customWidth="1"/>
    <col min="9740" max="9740" width="7.875" style="2" customWidth="1"/>
    <col min="9741" max="9982" width="9" style="2"/>
    <col min="9983" max="9983" width="3.375" style="2" customWidth="1"/>
    <col min="9984" max="9984" width="7" style="2" customWidth="1"/>
    <col min="9985" max="9985" width="6.125" style="2" customWidth="1"/>
    <col min="9986" max="9995" width="7.375" style="2" customWidth="1"/>
    <col min="9996" max="9996" width="7.875" style="2" customWidth="1"/>
    <col min="9997" max="10238" width="9" style="2"/>
    <col min="10239" max="10239" width="3.375" style="2" customWidth="1"/>
    <col min="10240" max="10240" width="7" style="2" customWidth="1"/>
    <col min="10241" max="10241" width="6.125" style="2" customWidth="1"/>
    <col min="10242" max="10251" width="7.375" style="2" customWidth="1"/>
    <col min="10252" max="10252" width="7.875" style="2" customWidth="1"/>
    <col min="10253" max="10494" width="9" style="2"/>
    <col min="10495" max="10495" width="3.375" style="2" customWidth="1"/>
    <col min="10496" max="10496" width="7" style="2" customWidth="1"/>
    <col min="10497" max="10497" width="6.125" style="2" customWidth="1"/>
    <col min="10498" max="10507" width="7.375" style="2" customWidth="1"/>
    <col min="10508" max="10508" width="7.875" style="2" customWidth="1"/>
    <col min="10509" max="10750" width="9" style="2"/>
    <col min="10751" max="10751" width="3.375" style="2" customWidth="1"/>
    <col min="10752" max="10752" width="7" style="2" customWidth="1"/>
    <col min="10753" max="10753" width="6.125" style="2" customWidth="1"/>
    <col min="10754" max="10763" width="7.375" style="2" customWidth="1"/>
    <col min="10764" max="10764" width="7.875" style="2" customWidth="1"/>
    <col min="10765" max="11006" width="9" style="2"/>
    <col min="11007" max="11007" width="3.375" style="2" customWidth="1"/>
    <col min="11008" max="11008" width="7" style="2" customWidth="1"/>
    <col min="11009" max="11009" width="6.125" style="2" customWidth="1"/>
    <col min="11010" max="11019" width="7.375" style="2" customWidth="1"/>
    <col min="11020" max="11020" width="7.875" style="2" customWidth="1"/>
    <col min="11021" max="11262" width="9" style="2"/>
    <col min="11263" max="11263" width="3.375" style="2" customWidth="1"/>
    <col min="11264" max="11264" width="7" style="2" customWidth="1"/>
    <col min="11265" max="11265" width="6.125" style="2" customWidth="1"/>
    <col min="11266" max="11275" width="7.375" style="2" customWidth="1"/>
    <col min="11276" max="11276" width="7.875" style="2" customWidth="1"/>
    <col min="11277" max="11518" width="9" style="2"/>
    <col min="11519" max="11519" width="3.375" style="2" customWidth="1"/>
    <col min="11520" max="11520" width="7" style="2" customWidth="1"/>
    <col min="11521" max="11521" width="6.125" style="2" customWidth="1"/>
    <col min="11522" max="11531" width="7.375" style="2" customWidth="1"/>
    <col min="11532" max="11532" width="7.875" style="2" customWidth="1"/>
    <col min="11533" max="11774" width="9" style="2"/>
    <col min="11775" max="11775" width="3.375" style="2" customWidth="1"/>
    <col min="11776" max="11776" width="7" style="2" customWidth="1"/>
    <col min="11777" max="11777" width="6.125" style="2" customWidth="1"/>
    <col min="11778" max="11787" width="7.375" style="2" customWidth="1"/>
    <col min="11788" max="11788" width="7.875" style="2" customWidth="1"/>
    <col min="11789" max="12030" width="9" style="2"/>
    <col min="12031" max="12031" width="3.375" style="2" customWidth="1"/>
    <col min="12032" max="12032" width="7" style="2" customWidth="1"/>
    <col min="12033" max="12033" width="6.125" style="2" customWidth="1"/>
    <col min="12034" max="12043" width="7.375" style="2" customWidth="1"/>
    <col min="12044" max="12044" width="7.875" style="2" customWidth="1"/>
    <col min="12045" max="12286" width="9" style="2"/>
    <col min="12287" max="12287" width="3.375" style="2" customWidth="1"/>
    <col min="12288" max="12288" width="7" style="2" customWidth="1"/>
    <col min="12289" max="12289" width="6.125" style="2" customWidth="1"/>
    <col min="12290" max="12299" width="7.375" style="2" customWidth="1"/>
    <col min="12300" max="12300" width="7.875" style="2" customWidth="1"/>
    <col min="12301" max="12542" width="9" style="2"/>
    <col min="12543" max="12543" width="3.375" style="2" customWidth="1"/>
    <col min="12544" max="12544" width="7" style="2" customWidth="1"/>
    <col min="12545" max="12545" width="6.125" style="2" customWidth="1"/>
    <col min="12546" max="12555" width="7.375" style="2" customWidth="1"/>
    <col min="12556" max="12556" width="7.875" style="2" customWidth="1"/>
    <col min="12557" max="12798" width="9" style="2"/>
    <col min="12799" max="12799" width="3.375" style="2" customWidth="1"/>
    <col min="12800" max="12800" width="7" style="2" customWidth="1"/>
    <col min="12801" max="12801" width="6.125" style="2" customWidth="1"/>
    <col min="12802" max="12811" width="7.375" style="2" customWidth="1"/>
    <col min="12812" max="12812" width="7.875" style="2" customWidth="1"/>
    <col min="12813" max="13054" width="9" style="2"/>
    <col min="13055" max="13055" width="3.375" style="2" customWidth="1"/>
    <col min="13056" max="13056" width="7" style="2" customWidth="1"/>
    <col min="13057" max="13057" width="6.125" style="2" customWidth="1"/>
    <col min="13058" max="13067" width="7.375" style="2" customWidth="1"/>
    <col min="13068" max="13068" width="7.875" style="2" customWidth="1"/>
    <col min="13069" max="13310" width="9" style="2"/>
    <col min="13311" max="13311" width="3.375" style="2" customWidth="1"/>
    <col min="13312" max="13312" width="7" style="2" customWidth="1"/>
    <col min="13313" max="13313" width="6.125" style="2" customWidth="1"/>
    <col min="13314" max="13323" width="7.375" style="2" customWidth="1"/>
    <col min="13324" max="13324" width="7.875" style="2" customWidth="1"/>
    <col min="13325" max="13566" width="9" style="2"/>
    <col min="13567" max="13567" width="3.375" style="2" customWidth="1"/>
    <col min="13568" max="13568" width="7" style="2" customWidth="1"/>
    <col min="13569" max="13569" width="6.125" style="2" customWidth="1"/>
    <col min="13570" max="13579" width="7.375" style="2" customWidth="1"/>
    <col min="13580" max="13580" width="7.875" style="2" customWidth="1"/>
    <col min="13581" max="13822" width="9" style="2"/>
    <col min="13823" max="13823" width="3.375" style="2" customWidth="1"/>
    <col min="13824" max="13824" width="7" style="2" customWidth="1"/>
    <col min="13825" max="13825" width="6.125" style="2" customWidth="1"/>
    <col min="13826" max="13835" width="7.375" style="2" customWidth="1"/>
    <col min="13836" max="13836" width="7.875" style="2" customWidth="1"/>
    <col min="13837" max="14078" width="9" style="2"/>
    <col min="14079" max="14079" width="3.375" style="2" customWidth="1"/>
    <col min="14080" max="14080" width="7" style="2" customWidth="1"/>
    <col min="14081" max="14081" width="6.125" style="2" customWidth="1"/>
    <col min="14082" max="14091" width="7.375" style="2" customWidth="1"/>
    <col min="14092" max="14092" width="7.875" style="2" customWidth="1"/>
    <col min="14093" max="14334" width="9" style="2"/>
    <col min="14335" max="14335" width="3.375" style="2" customWidth="1"/>
    <col min="14336" max="14336" width="7" style="2" customWidth="1"/>
    <col min="14337" max="14337" width="6.125" style="2" customWidth="1"/>
    <col min="14338" max="14347" width="7.375" style="2" customWidth="1"/>
    <col min="14348" max="14348" width="7.875" style="2" customWidth="1"/>
    <col min="14349" max="14590" width="9" style="2"/>
    <col min="14591" max="14591" width="3.375" style="2" customWidth="1"/>
    <col min="14592" max="14592" width="7" style="2" customWidth="1"/>
    <col min="14593" max="14593" width="6.125" style="2" customWidth="1"/>
    <col min="14594" max="14603" width="7.375" style="2" customWidth="1"/>
    <col min="14604" max="14604" width="7.875" style="2" customWidth="1"/>
    <col min="14605" max="14846" width="9" style="2"/>
    <col min="14847" max="14847" width="3.375" style="2" customWidth="1"/>
    <col min="14848" max="14848" width="7" style="2" customWidth="1"/>
    <col min="14849" max="14849" width="6.125" style="2" customWidth="1"/>
    <col min="14850" max="14859" width="7.375" style="2" customWidth="1"/>
    <col min="14860" max="14860" width="7.875" style="2" customWidth="1"/>
    <col min="14861" max="15102" width="9" style="2"/>
    <col min="15103" max="15103" width="3.375" style="2" customWidth="1"/>
    <col min="15104" max="15104" width="7" style="2" customWidth="1"/>
    <col min="15105" max="15105" width="6.125" style="2" customWidth="1"/>
    <col min="15106" max="15115" width="7.375" style="2" customWidth="1"/>
    <col min="15116" max="15116" width="7.875" style="2" customWidth="1"/>
    <col min="15117" max="15358" width="9" style="2"/>
    <col min="15359" max="15359" width="3.375" style="2" customWidth="1"/>
    <col min="15360" max="15360" width="7" style="2" customWidth="1"/>
    <col min="15361" max="15361" width="6.125" style="2" customWidth="1"/>
    <col min="15362" max="15371" width="7.375" style="2" customWidth="1"/>
    <col min="15372" max="15372" width="7.875" style="2" customWidth="1"/>
    <col min="15373" max="15614" width="9" style="2"/>
    <col min="15615" max="15615" width="3.375" style="2" customWidth="1"/>
    <col min="15616" max="15616" width="7" style="2" customWidth="1"/>
    <col min="15617" max="15617" width="6.125" style="2" customWidth="1"/>
    <col min="15618" max="15627" width="7.375" style="2" customWidth="1"/>
    <col min="15628" max="15628" width="7.875" style="2" customWidth="1"/>
    <col min="15629" max="15870" width="9" style="2"/>
    <col min="15871" max="15871" width="3.375" style="2" customWidth="1"/>
    <col min="15872" max="15872" width="7" style="2" customWidth="1"/>
    <col min="15873" max="15873" width="6.125" style="2" customWidth="1"/>
    <col min="15874" max="15883" width="7.375" style="2" customWidth="1"/>
    <col min="15884" max="15884" width="7.875" style="2" customWidth="1"/>
    <col min="15885" max="16126" width="9" style="2"/>
    <col min="16127" max="16127" width="3.375" style="2" customWidth="1"/>
    <col min="16128" max="16128" width="7" style="2" customWidth="1"/>
    <col min="16129" max="16129" width="6.125" style="2" customWidth="1"/>
    <col min="16130" max="16139" width="7.375" style="2" customWidth="1"/>
    <col min="16140" max="16140" width="7.875" style="2" customWidth="1"/>
    <col min="16141" max="16384" width="9" style="2"/>
  </cols>
  <sheetData>
    <row r="1" spans="1:15" ht="30" customHeight="1">
      <c r="A1" s="1681" t="s">
        <v>1251</v>
      </c>
      <c r="B1" s="1681"/>
      <c r="C1" s="1681"/>
      <c r="D1" s="1681"/>
      <c r="E1" s="1681"/>
      <c r="F1" s="1681"/>
      <c r="G1" s="1681"/>
      <c r="H1" s="1681"/>
      <c r="I1" s="1681"/>
      <c r="J1" s="1681"/>
      <c r="K1" s="1681"/>
      <c r="L1" s="1681"/>
      <c r="M1" s="1681"/>
    </row>
    <row r="2" spans="1:15" ht="31.5" customHeight="1" thickBot="1">
      <c r="A2" s="1" t="s">
        <v>367</v>
      </c>
      <c r="L2" s="1682"/>
      <c r="M2" s="1682"/>
    </row>
    <row r="3" spans="1:15" ht="14.25" customHeight="1">
      <c r="A3" s="3"/>
      <c r="B3" s="1683" t="s">
        <v>1</v>
      </c>
      <c r="C3" s="1684"/>
      <c r="D3" s="1685" t="s">
        <v>2</v>
      </c>
      <c r="E3" s="4"/>
      <c r="F3" s="1688" t="s">
        <v>3</v>
      </c>
      <c r="G3" s="1691" t="s">
        <v>4</v>
      </c>
      <c r="H3" s="509"/>
      <c r="I3" s="1688" t="s">
        <v>5</v>
      </c>
      <c r="J3" s="1688" t="s">
        <v>6</v>
      </c>
      <c r="K3" s="1688" t="s">
        <v>7</v>
      </c>
      <c r="L3" s="1688" t="s">
        <v>8</v>
      </c>
      <c r="M3" s="1692" t="s">
        <v>9</v>
      </c>
    </row>
    <row r="4" spans="1:15" ht="14.25" customHeight="1">
      <c r="A4" s="6"/>
      <c r="B4" s="7"/>
      <c r="C4" s="8"/>
      <c r="D4" s="1686"/>
      <c r="E4" s="128" t="s">
        <v>10</v>
      </c>
      <c r="F4" s="1689"/>
      <c r="G4" s="1816"/>
      <c r="H4" s="510" t="s">
        <v>11</v>
      </c>
      <c r="I4" s="1689"/>
      <c r="J4" s="1689"/>
      <c r="K4" s="1689"/>
      <c r="L4" s="1689"/>
      <c r="M4" s="1693"/>
    </row>
    <row r="5" spans="1:15" ht="14.25" customHeight="1">
      <c r="A5" s="511"/>
      <c r="B5" s="512"/>
      <c r="C5" s="8"/>
      <c r="D5" s="1686"/>
      <c r="E5" s="130" t="s">
        <v>12</v>
      </c>
      <c r="F5" s="1689"/>
      <c r="G5" s="1816"/>
      <c r="H5" s="10" t="s">
        <v>13</v>
      </c>
      <c r="I5" s="1689"/>
      <c r="J5" s="1689"/>
      <c r="K5" s="1689"/>
      <c r="L5" s="1689"/>
      <c r="M5" s="1693"/>
    </row>
    <row r="6" spans="1:15" ht="14.25" customHeight="1" thickBot="1">
      <c r="A6" s="513" t="s">
        <v>14</v>
      </c>
      <c r="B6" s="514"/>
      <c r="C6" s="14"/>
      <c r="D6" s="1687"/>
      <c r="E6" s="131" t="s">
        <v>15</v>
      </c>
      <c r="F6" s="1690"/>
      <c r="G6" s="1817"/>
      <c r="H6" s="16"/>
      <c r="I6" s="1690"/>
      <c r="J6" s="1690"/>
      <c r="K6" s="1690"/>
      <c r="L6" s="1690"/>
      <c r="M6" s="1694"/>
    </row>
    <row r="7" spans="1:15" ht="17.25" customHeight="1">
      <c r="A7" s="1703" t="s">
        <v>63</v>
      </c>
      <c r="B7" s="1716" t="s">
        <v>45</v>
      </c>
      <c r="C7" s="1818"/>
      <c r="D7" s="17">
        <v>8493.9166666666661</v>
      </c>
      <c r="E7" s="18">
        <v>3.0471222185152533</v>
      </c>
      <c r="F7" s="19">
        <v>4628.666666666667</v>
      </c>
      <c r="G7" s="19">
        <v>543.08333333333337</v>
      </c>
      <c r="H7" s="20">
        <v>116.66666666666667</v>
      </c>
      <c r="I7" s="19">
        <v>1079</v>
      </c>
      <c r="J7" s="19">
        <v>379.25</v>
      </c>
      <c r="K7" s="19">
        <v>838.5</v>
      </c>
      <c r="L7" s="19">
        <v>467.08333333333331</v>
      </c>
      <c r="M7" s="21">
        <v>558.33333333333337</v>
      </c>
    </row>
    <row r="8" spans="1:15" ht="17.25" customHeight="1">
      <c r="A8" s="1695"/>
      <c r="B8" s="1717" t="s">
        <v>46</v>
      </c>
      <c r="C8" s="1718"/>
      <c r="D8" s="17">
        <v>8790</v>
      </c>
      <c r="E8" s="18">
        <v>3.485828092654554</v>
      </c>
      <c r="F8" s="22">
        <v>4837.833333333333</v>
      </c>
      <c r="G8" s="22">
        <v>627.91666666666663</v>
      </c>
      <c r="H8" s="23">
        <v>106.58333333333333</v>
      </c>
      <c r="I8" s="22">
        <v>1117</v>
      </c>
      <c r="J8" s="22">
        <v>405.33333333333331</v>
      </c>
      <c r="K8" s="22">
        <v>777</v>
      </c>
      <c r="L8" s="22">
        <v>482.16666666666669</v>
      </c>
      <c r="M8" s="24">
        <v>542.75</v>
      </c>
    </row>
    <row r="9" spans="1:15" ht="17.25" customHeight="1">
      <c r="A9" s="1695"/>
      <c r="B9" s="1717" t="s">
        <v>47</v>
      </c>
      <c r="C9" s="1718"/>
      <c r="D9" s="17">
        <v>9244.5000000000018</v>
      </c>
      <c r="E9" s="18">
        <v>5.1706484641638433</v>
      </c>
      <c r="F9" s="22">
        <v>4837.083333333333</v>
      </c>
      <c r="G9" s="22">
        <v>675.91666666666663</v>
      </c>
      <c r="H9" s="25">
        <v>135.08333333333334</v>
      </c>
      <c r="I9" s="22">
        <v>1422.9166666666667</v>
      </c>
      <c r="J9" s="22">
        <v>412.41666666666669</v>
      </c>
      <c r="K9" s="22">
        <v>763.33333333333337</v>
      </c>
      <c r="L9" s="22">
        <v>513.25</v>
      </c>
      <c r="M9" s="24">
        <v>619.58333333333337</v>
      </c>
    </row>
    <row r="10" spans="1:15" ht="17.25" customHeight="1">
      <c r="A10" s="1695"/>
      <c r="B10" s="1719" t="s">
        <v>366</v>
      </c>
      <c r="C10" s="1720"/>
      <c r="D10" s="17">
        <v>9302.75</v>
      </c>
      <c r="E10" s="18">
        <v>0.63010438639188893</v>
      </c>
      <c r="F10" s="22">
        <v>4822.25</v>
      </c>
      <c r="G10" s="22">
        <v>664.91666666666663</v>
      </c>
      <c r="H10" s="25">
        <v>147</v>
      </c>
      <c r="I10" s="22">
        <v>1448.25</v>
      </c>
      <c r="J10" s="22">
        <v>433.5</v>
      </c>
      <c r="K10" s="22">
        <v>815.25</v>
      </c>
      <c r="L10" s="22">
        <v>500.41666666666669</v>
      </c>
      <c r="M10" s="24">
        <v>618.16666666666663</v>
      </c>
    </row>
    <row r="11" spans="1:15" ht="17.25" customHeight="1">
      <c r="A11" s="1695"/>
      <c r="B11" s="1717" t="s">
        <v>49</v>
      </c>
      <c r="C11" s="1718"/>
      <c r="D11" s="27">
        <f>SUM(D12:D23)/12</f>
        <v>8102.083333333333</v>
      </c>
      <c r="E11" s="28">
        <f>IF(ISERROR((D11-D10)/D10*100),"―",(D11-D10)/D10*100)</f>
        <v>-12.90657780405436</v>
      </c>
      <c r="F11" s="29">
        <f>SUM(F12:F23)/12</f>
        <v>4056.0833333333335</v>
      </c>
      <c r="G11" s="29">
        <f t="shared" ref="G11:M11" si="0">SUM(G12:G23)/12</f>
        <v>585.08333333333337</v>
      </c>
      <c r="H11" s="30">
        <f t="shared" si="0"/>
        <v>148.75</v>
      </c>
      <c r="I11" s="29">
        <f t="shared" si="0"/>
        <v>1273.5833333333333</v>
      </c>
      <c r="J11" s="29">
        <f t="shared" si="0"/>
        <v>446</v>
      </c>
      <c r="K11" s="29">
        <f t="shared" si="0"/>
        <v>804.5</v>
      </c>
      <c r="L11" s="29">
        <f t="shared" si="0"/>
        <v>401.25</v>
      </c>
      <c r="M11" s="31">
        <f t="shared" si="0"/>
        <v>535.58333333333337</v>
      </c>
    </row>
    <row r="12" spans="1:15" ht="14.25" customHeight="1">
      <c r="A12" s="1695"/>
      <c r="B12" s="7" t="s">
        <v>19</v>
      </c>
      <c r="C12" s="32" t="s">
        <v>20</v>
      </c>
      <c r="D12" s="33">
        <f>SUM(F12,G12,I12,J12,K12,L12:M12)</f>
        <v>8034</v>
      </c>
      <c r="E12" s="515">
        <v>-14.99312242090784</v>
      </c>
      <c r="F12" s="519">
        <v>3949</v>
      </c>
      <c r="G12" s="519">
        <v>588</v>
      </c>
      <c r="H12" s="46">
        <v>145</v>
      </c>
      <c r="I12" s="519">
        <v>1328</v>
      </c>
      <c r="J12" s="519">
        <v>431</v>
      </c>
      <c r="K12" s="519">
        <v>786</v>
      </c>
      <c r="L12" s="519">
        <v>399</v>
      </c>
      <c r="M12" s="520">
        <v>553</v>
      </c>
      <c r="N12" s="521"/>
    </row>
    <row r="13" spans="1:15" ht="14.25" customHeight="1">
      <c r="A13" s="1695"/>
      <c r="B13" s="7"/>
      <c r="C13" s="32" t="s">
        <v>21</v>
      </c>
      <c r="D13" s="33">
        <f>SUM(F13,G13,I13,J13,K13,L13,M13)</f>
        <v>7225</v>
      </c>
      <c r="E13" s="515">
        <v>-23.690325306294888</v>
      </c>
      <c r="F13" s="519">
        <v>3588</v>
      </c>
      <c r="G13" s="519">
        <v>515</v>
      </c>
      <c r="H13" s="46">
        <v>132</v>
      </c>
      <c r="I13" s="519">
        <v>1130</v>
      </c>
      <c r="J13" s="519">
        <v>402</v>
      </c>
      <c r="K13" s="519">
        <v>732</v>
      </c>
      <c r="L13" s="519">
        <v>375</v>
      </c>
      <c r="M13" s="520">
        <v>483</v>
      </c>
    </row>
    <row r="14" spans="1:15" ht="14.25" customHeight="1">
      <c r="A14" s="1695"/>
      <c r="B14" s="7"/>
      <c r="C14" s="32" t="s">
        <v>22</v>
      </c>
      <c r="D14" s="33">
        <f t="shared" ref="D14:D23" si="1">SUM(F14,G14,I14,J14,K14,L14,M14)</f>
        <v>7572</v>
      </c>
      <c r="E14" s="515">
        <v>-20.70373861137292</v>
      </c>
      <c r="F14" s="519">
        <v>3790</v>
      </c>
      <c r="G14" s="519">
        <v>552</v>
      </c>
      <c r="H14" s="46">
        <v>136</v>
      </c>
      <c r="I14" s="519">
        <v>1196</v>
      </c>
      <c r="J14" s="519">
        <v>393</v>
      </c>
      <c r="K14" s="519">
        <v>774</v>
      </c>
      <c r="L14" s="519">
        <v>371</v>
      </c>
      <c r="M14" s="520">
        <v>496</v>
      </c>
      <c r="N14" s="521"/>
      <c r="O14" s="516"/>
    </row>
    <row r="15" spans="1:15" ht="14.25" customHeight="1">
      <c r="A15" s="1695"/>
      <c r="B15" s="7"/>
      <c r="C15" s="32" t="s">
        <v>23</v>
      </c>
      <c r="D15" s="33">
        <f t="shared" si="1"/>
        <v>7784</v>
      </c>
      <c r="E15" s="515">
        <v>-18.87441375716519</v>
      </c>
      <c r="F15" s="519">
        <v>3950</v>
      </c>
      <c r="G15" s="519">
        <v>552</v>
      </c>
      <c r="H15" s="46">
        <v>136</v>
      </c>
      <c r="I15" s="519">
        <v>1234</v>
      </c>
      <c r="J15" s="519">
        <v>401</v>
      </c>
      <c r="K15" s="519">
        <v>787</v>
      </c>
      <c r="L15" s="519">
        <v>371</v>
      </c>
      <c r="M15" s="520">
        <v>489</v>
      </c>
      <c r="N15" s="521"/>
    </row>
    <row r="16" spans="1:15" ht="14.25" customHeight="1">
      <c r="A16" s="1695"/>
      <c r="B16" s="7"/>
      <c r="C16" s="32" t="s">
        <v>24</v>
      </c>
      <c r="D16" s="33">
        <f t="shared" si="1"/>
        <v>7900</v>
      </c>
      <c r="E16" s="515">
        <v>-16.973200210194431</v>
      </c>
      <c r="F16" s="519">
        <v>4022</v>
      </c>
      <c r="G16" s="519">
        <v>537</v>
      </c>
      <c r="H16" s="46">
        <v>144</v>
      </c>
      <c r="I16" s="519">
        <v>1246</v>
      </c>
      <c r="J16" s="519">
        <v>430</v>
      </c>
      <c r="K16" s="519">
        <v>795</v>
      </c>
      <c r="L16" s="519">
        <v>374</v>
      </c>
      <c r="M16" s="520">
        <v>496</v>
      </c>
    </row>
    <row r="17" spans="1:15" ht="14.25" customHeight="1">
      <c r="A17" s="1695"/>
      <c r="B17" s="7"/>
      <c r="C17" s="32" t="s">
        <v>25</v>
      </c>
      <c r="D17" s="33">
        <f t="shared" si="1"/>
        <v>7979</v>
      </c>
      <c r="E17" s="515">
        <v>-16.555113992888518</v>
      </c>
      <c r="F17" s="519">
        <v>4096</v>
      </c>
      <c r="G17" s="519">
        <v>529</v>
      </c>
      <c r="H17" s="46">
        <v>134</v>
      </c>
      <c r="I17" s="519">
        <v>1237</v>
      </c>
      <c r="J17" s="519">
        <v>441</v>
      </c>
      <c r="K17" s="519">
        <v>786</v>
      </c>
      <c r="L17" s="519">
        <v>362</v>
      </c>
      <c r="M17" s="520">
        <v>528</v>
      </c>
    </row>
    <row r="18" spans="1:15" ht="14.25" customHeight="1">
      <c r="A18" s="1695"/>
      <c r="B18" s="7"/>
      <c r="C18" s="32" t="s">
        <v>26</v>
      </c>
      <c r="D18" s="33">
        <f t="shared" si="1"/>
        <v>8116</v>
      </c>
      <c r="E18" s="515">
        <v>-16.234905563009601</v>
      </c>
      <c r="F18" s="519">
        <v>3988</v>
      </c>
      <c r="G18" s="519">
        <v>574</v>
      </c>
      <c r="H18" s="46">
        <v>151</v>
      </c>
      <c r="I18" s="519">
        <v>1319</v>
      </c>
      <c r="J18" s="519">
        <v>453</v>
      </c>
      <c r="K18" s="519">
        <v>785</v>
      </c>
      <c r="L18" s="519">
        <v>412</v>
      </c>
      <c r="M18" s="520">
        <v>585</v>
      </c>
    </row>
    <row r="19" spans="1:15" ht="14.25" customHeight="1">
      <c r="A19" s="1695"/>
      <c r="B19" s="7"/>
      <c r="C19" s="32" t="s">
        <v>27</v>
      </c>
      <c r="D19" s="33">
        <f t="shared" si="1"/>
        <v>8243</v>
      </c>
      <c r="E19" s="515">
        <v>-13.694901057480893</v>
      </c>
      <c r="F19" s="519">
        <v>4011</v>
      </c>
      <c r="G19" s="519">
        <v>624</v>
      </c>
      <c r="H19" s="46">
        <v>161</v>
      </c>
      <c r="I19" s="519">
        <v>1352</v>
      </c>
      <c r="J19" s="519">
        <v>464</v>
      </c>
      <c r="K19" s="519">
        <v>806</v>
      </c>
      <c r="L19" s="519">
        <v>406</v>
      </c>
      <c r="M19" s="520">
        <v>580</v>
      </c>
    </row>
    <row r="20" spans="1:15" ht="14.25" customHeight="1">
      <c r="A20" s="1695"/>
      <c r="B20" s="7"/>
      <c r="C20" s="32" t="s">
        <v>28</v>
      </c>
      <c r="D20" s="33">
        <f t="shared" si="1"/>
        <v>8280</v>
      </c>
      <c r="E20" s="515">
        <v>-9.4785175467366347</v>
      </c>
      <c r="F20" s="519">
        <v>4103</v>
      </c>
      <c r="G20" s="519">
        <v>624</v>
      </c>
      <c r="H20" s="46">
        <v>157</v>
      </c>
      <c r="I20" s="519">
        <v>1306</v>
      </c>
      <c r="J20" s="519">
        <v>480</v>
      </c>
      <c r="K20" s="519">
        <v>806</v>
      </c>
      <c r="L20" s="519">
        <v>415</v>
      </c>
      <c r="M20" s="520">
        <v>546</v>
      </c>
    </row>
    <row r="21" spans="1:15" ht="14.25" customHeight="1">
      <c r="A21" s="1695"/>
      <c r="B21" s="7" t="s">
        <v>29</v>
      </c>
      <c r="C21" s="32" t="s">
        <v>30</v>
      </c>
      <c r="D21" s="33">
        <f t="shared" si="1"/>
        <v>8509</v>
      </c>
      <c r="E21" s="515">
        <v>-2.2403492647058822</v>
      </c>
      <c r="F21" s="519">
        <v>4264</v>
      </c>
      <c r="G21" s="519">
        <v>638</v>
      </c>
      <c r="H21" s="46">
        <v>160</v>
      </c>
      <c r="I21" s="519">
        <v>1297</v>
      </c>
      <c r="J21" s="519">
        <v>482</v>
      </c>
      <c r="K21" s="519">
        <v>838</v>
      </c>
      <c r="L21" s="519">
        <v>431</v>
      </c>
      <c r="M21" s="520">
        <v>559</v>
      </c>
    </row>
    <row r="22" spans="1:15" ht="14.25" customHeight="1">
      <c r="A22" s="1695"/>
      <c r="B22" s="7"/>
      <c r="C22" s="32" t="s">
        <v>31</v>
      </c>
      <c r="D22" s="33">
        <f t="shared" si="1"/>
        <v>8643</v>
      </c>
      <c r="E22" s="515">
        <v>-0.66659004712102066</v>
      </c>
      <c r="F22" s="519">
        <v>4341</v>
      </c>
      <c r="G22" s="519">
        <v>645</v>
      </c>
      <c r="H22" s="46">
        <v>161</v>
      </c>
      <c r="I22" s="519">
        <v>1294</v>
      </c>
      <c r="J22" s="519">
        <v>488</v>
      </c>
      <c r="K22" s="519">
        <v>889</v>
      </c>
      <c r="L22" s="519">
        <v>433</v>
      </c>
      <c r="M22" s="520">
        <v>553</v>
      </c>
    </row>
    <row r="23" spans="1:15" ht="14.25" customHeight="1" thickBot="1">
      <c r="A23" s="1696"/>
      <c r="B23" s="522"/>
      <c r="C23" s="32" t="s">
        <v>32</v>
      </c>
      <c r="D23" s="40">
        <f t="shared" si="1"/>
        <v>8940</v>
      </c>
      <c r="E23" s="517">
        <v>2.7468107114124813</v>
      </c>
      <c r="F23" s="523">
        <v>4571</v>
      </c>
      <c r="G23" s="523">
        <v>643</v>
      </c>
      <c r="H23" s="48">
        <v>168</v>
      </c>
      <c r="I23" s="523">
        <v>1344</v>
      </c>
      <c r="J23" s="523">
        <v>487</v>
      </c>
      <c r="K23" s="523">
        <v>870</v>
      </c>
      <c r="L23" s="523">
        <v>466</v>
      </c>
      <c r="M23" s="524">
        <v>559</v>
      </c>
    </row>
    <row r="24" spans="1:15" ht="17.25" customHeight="1">
      <c r="A24" s="1695" t="s">
        <v>34</v>
      </c>
      <c r="B24" s="1716" t="s">
        <v>45</v>
      </c>
      <c r="C24" s="1818"/>
      <c r="D24" s="17">
        <v>7996.833333333333</v>
      </c>
      <c r="E24" s="18">
        <v>3.2071413207141442</v>
      </c>
      <c r="F24" s="19">
        <v>4374.166666666667</v>
      </c>
      <c r="G24" s="19">
        <v>523.58333333333337</v>
      </c>
      <c r="H24" s="20">
        <v>114.16666666666667</v>
      </c>
      <c r="I24" s="19">
        <v>984.16666666666663</v>
      </c>
      <c r="J24" s="19">
        <v>356</v>
      </c>
      <c r="K24" s="19">
        <v>795.33333333333337</v>
      </c>
      <c r="L24" s="19">
        <v>443.58333333333331</v>
      </c>
      <c r="M24" s="21">
        <v>520</v>
      </c>
    </row>
    <row r="25" spans="1:15" ht="17.25" customHeight="1">
      <c r="A25" s="1695"/>
      <c r="B25" s="1717" t="s">
        <v>46</v>
      </c>
      <c r="C25" s="1718"/>
      <c r="D25" s="17">
        <v>8242.4166666666661</v>
      </c>
      <c r="E25" s="18">
        <v>3.0710072737125098</v>
      </c>
      <c r="F25" s="22">
        <v>4537.25</v>
      </c>
      <c r="G25" s="22">
        <v>599.41666666666663</v>
      </c>
      <c r="H25" s="23">
        <v>103.25</v>
      </c>
      <c r="I25" s="22">
        <v>1017.3333333333334</v>
      </c>
      <c r="J25" s="22">
        <v>386.58333333333331</v>
      </c>
      <c r="K25" s="22">
        <v>734.83333333333337</v>
      </c>
      <c r="L25" s="22">
        <v>459.41666666666669</v>
      </c>
      <c r="M25" s="24">
        <v>507.58333333333331</v>
      </c>
      <c r="O25" s="525"/>
    </row>
    <row r="26" spans="1:15" ht="17.25" customHeight="1">
      <c r="A26" s="1695"/>
      <c r="B26" s="1717" t="s">
        <v>47</v>
      </c>
      <c r="C26" s="1718"/>
      <c r="D26" s="17">
        <v>8715.0833333333339</v>
      </c>
      <c r="E26" s="18">
        <v>5.7345640942684843</v>
      </c>
      <c r="F26" s="22">
        <v>4571.5</v>
      </c>
      <c r="G26" s="22">
        <v>645.33333333333337</v>
      </c>
      <c r="H26" s="25">
        <v>126.25</v>
      </c>
      <c r="I26" s="22">
        <v>1302.1666666666667</v>
      </c>
      <c r="J26" s="22">
        <v>391.16666666666669</v>
      </c>
      <c r="K26" s="22">
        <v>718.33333333333337</v>
      </c>
      <c r="L26" s="22">
        <v>494.66666666666669</v>
      </c>
      <c r="M26" s="24">
        <v>591.91666666666663</v>
      </c>
      <c r="O26" s="525"/>
    </row>
    <row r="27" spans="1:15" ht="17.25" customHeight="1">
      <c r="A27" s="1695"/>
      <c r="B27" s="1719" t="s">
        <v>366</v>
      </c>
      <c r="C27" s="1720"/>
      <c r="D27" s="17">
        <v>8877.8333333333339</v>
      </c>
      <c r="E27" s="18">
        <v>1.8674520228339753</v>
      </c>
      <c r="F27" s="22">
        <v>4615.916666666667</v>
      </c>
      <c r="G27" s="22">
        <v>652.16666666666663</v>
      </c>
      <c r="H27" s="25">
        <v>143.75</v>
      </c>
      <c r="I27" s="22">
        <v>1339.6666666666667</v>
      </c>
      <c r="J27" s="22">
        <v>416.25</v>
      </c>
      <c r="K27" s="22">
        <v>780.08333333333337</v>
      </c>
      <c r="L27" s="22">
        <v>490.41666666666669</v>
      </c>
      <c r="M27" s="24">
        <v>583.33333333333337</v>
      </c>
      <c r="O27" s="525"/>
    </row>
    <row r="28" spans="1:15" ht="17.25" customHeight="1">
      <c r="A28" s="1695"/>
      <c r="B28" s="1717" t="s">
        <v>49</v>
      </c>
      <c r="C28" s="1718"/>
      <c r="D28" s="27">
        <f>SUM(D29:D40)/12</f>
        <v>7821.416666666667</v>
      </c>
      <c r="E28" s="28">
        <f>IF(ISERROR((D28-D27)/D27*100),"―",(D28-D27)/D27*100)</f>
        <v>-11.899487487562659</v>
      </c>
      <c r="F28" s="29">
        <f>ROUND(SUM(F29:F40)/12,0)</f>
        <v>3917</v>
      </c>
      <c r="G28" s="29">
        <f t="shared" ref="G28:M28" si="2">ROUND(SUM(G29:G40)/12,0)</f>
        <v>576</v>
      </c>
      <c r="H28" s="30">
        <f t="shared" si="2"/>
        <v>142</v>
      </c>
      <c r="I28" s="29">
        <f t="shared" si="2"/>
        <v>1212</v>
      </c>
      <c r="J28" s="29">
        <f t="shared" si="2"/>
        <v>437</v>
      </c>
      <c r="K28" s="29">
        <f t="shared" si="2"/>
        <v>785</v>
      </c>
      <c r="L28" s="29">
        <f t="shared" si="2"/>
        <v>385</v>
      </c>
      <c r="M28" s="31">
        <f t="shared" si="2"/>
        <v>511</v>
      </c>
      <c r="O28" s="525"/>
    </row>
    <row r="29" spans="1:15" ht="14.25" customHeight="1">
      <c r="A29" s="1695"/>
      <c r="B29" s="7" t="s">
        <v>19</v>
      </c>
      <c r="C29" s="32" t="s">
        <v>20</v>
      </c>
      <c r="D29" s="33">
        <f t="shared" ref="D29:D40" si="3">SUM(F29,G29,I29,J29,K29,L29,M29)</f>
        <v>7688</v>
      </c>
      <c r="E29" s="515">
        <v>-13.994854010515716</v>
      </c>
      <c r="F29" s="519">
        <v>3789</v>
      </c>
      <c r="G29" s="519">
        <v>584</v>
      </c>
      <c r="H29" s="46">
        <v>142</v>
      </c>
      <c r="I29" s="519">
        <v>1213</v>
      </c>
      <c r="J29" s="519">
        <v>420</v>
      </c>
      <c r="K29" s="519">
        <v>765</v>
      </c>
      <c r="L29" s="519">
        <v>386</v>
      </c>
      <c r="M29" s="520">
        <v>531</v>
      </c>
      <c r="O29" s="516"/>
    </row>
    <row r="30" spans="1:15" ht="14.25" customHeight="1">
      <c r="A30" s="1695"/>
      <c r="B30" s="7"/>
      <c r="C30" s="32" t="s">
        <v>21</v>
      </c>
      <c r="D30" s="33">
        <f t="shared" si="3"/>
        <v>6897</v>
      </c>
      <c r="E30" s="515">
        <v>-22.155756207674944</v>
      </c>
      <c r="F30" s="519">
        <v>3428</v>
      </c>
      <c r="G30" s="519">
        <v>511</v>
      </c>
      <c r="H30" s="46">
        <v>128</v>
      </c>
      <c r="I30" s="519">
        <v>1013</v>
      </c>
      <c r="J30" s="519">
        <v>398</v>
      </c>
      <c r="K30" s="519">
        <v>709</v>
      </c>
      <c r="L30" s="519">
        <v>363</v>
      </c>
      <c r="M30" s="520">
        <v>475</v>
      </c>
    </row>
    <row r="31" spans="1:15" ht="14.25" customHeight="1">
      <c r="A31" s="1695"/>
      <c r="B31" s="7"/>
      <c r="C31" s="32" t="s">
        <v>22</v>
      </c>
      <c r="D31" s="33">
        <f t="shared" si="3"/>
        <v>7320</v>
      </c>
      <c r="E31" s="515">
        <v>-18.019935043117929</v>
      </c>
      <c r="F31" s="519">
        <v>3677</v>
      </c>
      <c r="G31" s="519">
        <v>548</v>
      </c>
      <c r="H31" s="46">
        <v>132</v>
      </c>
      <c r="I31" s="519">
        <v>1120</v>
      </c>
      <c r="J31" s="519">
        <v>386</v>
      </c>
      <c r="K31" s="519">
        <v>748</v>
      </c>
      <c r="L31" s="519">
        <v>354</v>
      </c>
      <c r="M31" s="520">
        <v>487</v>
      </c>
      <c r="N31" s="521"/>
    </row>
    <row r="32" spans="1:15" ht="14.25" customHeight="1">
      <c r="A32" s="1695"/>
      <c r="B32" s="7"/>
      <c r="C32" s="32" t="s">
        <v>23</v>
      </c>
      <c r="D32" s="33">
        <f t="shared" si="3"/>
        <v>7549</v>
      </c>
      <c r="E32" s="515">
        <v>-16.80625964293586</v>
      </c>
      <c r="F32" s="519">
        <v>3813</v>
      </c>
      <c r="G32" s="519">
        <v>550</v>
      </c>
      <c r="H32" s="46">
        <v>134</v>
      </c>
      <c r="I32" s="519">
        <v>1185</v>
      </c>
      <c r="J32" s="519">
        <v>393</v>
      </c>
      <c r="K32" s="519">
        <v>767</v>
      </c>
      <c r="L32" s="519">
        <v>357</v>
      </c>
      <c r="M32" s="520">
        <v>484</v>
      </c>
    </row>
    <row r="33" spans="1:13" ht="14.25" customHeight="1">
      <c r="A33" s="1695"/>
      <c r="B33" s="7"/>
      <c r="C33" s="32" t="s">
        <v>24</v>
      </c>
      <c r="D33" s="33">
        <f t="shared" si="3"/>
        <v>7621</v>
      </c>
      <c r="E33" s="515">
        <v>-15.920123565754634</v>
      </c>
      <c r="F33" s="519">
        <v>3865</v>
      </c>
      <c r="G33" s="519">
        <v>532</v>
      </c>
      <c r="H33" s="46">
        <v>139</v>
      </c>
      <c r="I33" s="519">
        <v>1197</v>
      </c>
      <c r="J33" s="519">
        <v>422</v>
      </c>
      <c r="K33" s="519">
        <v>782</v>
      </c>
      <c r="L33" s="519">
        <v>357</v>
      </c>
      <c r="M33" s="520">
        <v>466</v>
      </c>
    </row>
    <row r="34" spans="1:13" ht="14.25" customHeight="1">
      <c r="A34" s="1695"/>
      <c r="B34" s="7"/>
      <c r="C34" s="32" t="s">
        <v>25</v>
      </c>
      <c r="D34" s="33">
        <f t="shared" si="3"/>
        <v>7683</v>
      </c>
      <c r="E34" s="515">
        <v>-16.480052179584735</v>
      </c>
      <c r="F34" s="519">
        <v>3914</v>
      </c>
      <c r="G34" s="519">
        <v>525</v>
      </c>
      <c r="H34" s="46">
        <v>130</v>
      </c>
      <c r="I34" s="519">
        <v>1196</v>
      </c>
      <c r="J34" s="519">
        <v>434</v>
      </c>
      <c r="K34" s="519">
        <v>772</v>
      </c>
      <c r="L34" s="519">
        <v>348</v>
      </c>
      <c r="M34" s="520">
        <v>494</v>
      </c>
    </row>
    <row r="35" spans="1:13" ht="14.25" customHeight="1">
      <c r="A35" s="1695"/>
      <c r="B35" s="7"/>
      <c r="C35" s="32" t="s">
        <v>26</v>
      </c>
      <c r="D35" s="33">
        <f t="shared" si="3"/>
        <v>7851</v>
      </c>
      <c r="E35" s="515">
        <v>-15.951182956856869</v>
      </c>
      <c r="F35" s="519">
        <v>3884</v>
      </c>
      <c r="G35" s="519">
        <v>567</v>
      </c>
      <c r="H35" s="46">
        <v>145</v>
      </c>
      <c r="I35" s="519">
        <v>1238</v>
      </c>
      <c r="J35" s="519">
        <v>444</v>
      </c>
      <c r="K35" s="519">
        <v>772</v>
      </c>
      <c r="L35" s="519">
        <v>397</v>
      </c>
      <c r="M35" s="520">
        <v>549</v>
      </c>
    </row>
    <row r="36" spans="1:13" ht="14.25" customHeight="1">
      <c r="A36" s="1695"/>
      <c r="B36" s="7"/>
      <c r="C36" s="32" t="s">
        <v>27</v>
      </c>
      <c r="D36" s="33">
        <f t="shared" si="3"/>
        <v>7949</v>
      </c>
      <c r="E36" s="515">
        <v>-13.859991330732552</v>
      </c>
      <c r="F36" s="519">
        <v>3880</v>
      </c>
      <c r="G36" s="519">
        <v>612</v>
      </c>
      <c r="H36" s="46">
        <v>150</v>
      </c>
      <c r="I36" s="519">
        <v>1286</v>
      </c>
      <c r="J36" s="519">
        <v>455</v>
      </c>
      <c r="K36" s="519">
        <v>788</v>
      </c>
      <c r="L36" s="519">
        <v>389</v>
      </c>
      <c r="M36" s="520">
        <v>539</v>
      </c>
    </row>
    <row r="37" spans="1:13" ht="14.25" customHeight="1">
      <c r="A37" s="1695"/>
      <c r="B37" s="7"/>
      <c r="C37" s="32" t="s">
        <v>28</v>
      </c>
      <c r="D37" s="33">
        <f t="shared" si="3"/>
        <v>8026</v>
      </c>
      <c r="E37" s="515">
        <v>-8.7332272003638849</v>
      </c>
      <c r="F37" s="519">
        <v>3994</v>
      </c>
      <c r="G37" s="519">
        <v>606</v>
      </c>
      <c r="H37" s="46">
        <v>146</v>
      </c>
      <c r="I37" s="519">
        <v>1269</v>
      </c>
      <c r="J37" s="519">
        <v>467</v>
      </c>
      <c r="K37" s="519">
        <v>782</v>
      </c>
      <c r="L37" s="519">
        <v>397</v>
      </c>
      <c r="M37" s="520">
        <v>511</v>
      </c>
    </row>
    <row r="38" spans="1:13" ht="14.25" customHeight="1">
      <c r="A38" s="1695"/>
      <c r="B38" s="7" t="s">
        <v>29</v>
      </c>
      <c r="C38" s="32" t="s">
        <v>30</v>
      </c>
      <c r="D38" s="33">
        <f t="shared" si="3"/>
        <v>8220</v>
      </c>
      <c r="E38" s="515">
        <v>-1.6040220253770647</v>
      </c>
      <c r="F38" s="519">
        <v>4115</v>
      </c>
      <c r="G38" s="519">
        <v>620</v>
      </c>
      <c r="H38" s="46">
        <v>149</v>
      </c>
      <c r="I38" s="519">
        <v>1275</v>
      </c>
      <c r="J38" s="519">
        <v>469</v>
      </c>
      <c r="K38" s="519">
        <v>814</v>
      </c>
      <c r="L38" s="519">
        <v>411</v>
      </c>
      <c r="M38" s="520">
        <v>516</v>
      </c>
    </row>
    <row r="39" spans="1:13" ht="14.25" customHeight="1">
      <c r="A39" s="1695"/>
      <c r="B39" s="7"/>
      <c r="C39" s="32" t="s">
        <v>31</v>
      </c>
      <c r="D39" s="33">
        <f t="shared" si="3"/>
        <v>8390</v>
      </c>
      <c r="E39" s="515">
        <v>4.7698545194371569E-2</v>
      </c>
      <c r="F39" s="519">
        <v>4208</v>
      </c>
      <c r="G39" s="519">
        <v>629</v>
      </c>
      <c r="H39" s="46">
        <v>152</v>
      </c>
      <c r="I39" s="519">
        <v>1265</v>
      </c>
      <c r="J39" s="519">
        <v>477</v>
      </c>
      <c r="K39" s="519">
        <v>865</v>
      </c>
      <c r="L39" s="519">
        <v>414</v>
      </c>
      <c r="M39" s="520">
        <v>532</v>
      </c>
    </row>
    <row r="40" spans="1:13" ht="14.25" customHeight="1" thickBot="1">
      <c r="A40" s="1696"/>
      <c r="B40" s="13"/>
      <c r="C40" s="39" t="s">
        <v>32</v>
      </c>
      <c r="D40" s="40">
        <f t="shared" si="3"/>
        <v>8663</v>
      </c>
      <c r="E40" s="517">
        <v>3.5500836720057376</v>
      </c>
      <c r="F40" s="523">
        <v>4437</v>
      </c>
      <c r="G40" s="523">
        <v>623</v>
      </c>
      <c r="H40" s="48">
        <v>154</v>
      </c>
      <c r="I40" s="523">
        <v>1289</v>
      </c>
      <c r="J40" s="523">
        <v>476</v>
      </c>
      <c r="K40" s="523">
        <v>850</v>
      </c>
      <c r="L40" s="523">
        <v>445</v>
      </c>
      <c r="M40" s="524">
        <v>543</v>
      </c>
    </row>
    <row r="41" spans="1:13" ht="17.25" customHeight="1">
      <c r="F41" s="7"/>
      <c r="G41" s="521"/>
      <c r="I41" s="7"/>
    </row>
    <row r="42" spans="1:13" ht="17.25" customHeight="1"/>
    <row r="43" spans="1:13" ht="17.25" customHeight="1"/>
    <row r="44" spans="1:13" ht="17.25" customHeight="1"/>
    <row r="45" spans="1:13" ht="17.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3.375" style="2" customWidth="1"/>
    <col min="2" max="2" width="7" style="2" customWidth="1"/>
    <col min="3" max="3" width="6.125" style="2" customWidth="1"/>
    <col min="4" max="13" width="7.375" style="2" customWidth="1"/>
    <col min="14" max="14" width="7.875" style="2" customWidth="1"/>
    <col min="15" max="254" width="9" style="2"/>
    <col min="255" max="255" width="3.375" style="2" customWidth="1"/>
    <col min="256" max="256" width="7" style="2" customWidth="1"/>
    <col min="257" max="257" width="6.125" style="2" customWidth="1"/>
    <col min="258" max="267" width="7.375" style="2" customWidth="1"/>
    <col min="268" max="268" width="7.875" style="2" customWidth="1"/>
    <col min="269" max="510" width="9" style="2"/>
    <col min="511" max="511" width="3.375" style="2" customWidth="1"/>
    <col min="512" max="512" width="7" style="2" customWidth="1"/>
    <col min="513" max="513" width="6.125" style="2" customWidth="1"/>
    <col min="514" max="523" width="7.375" style="2" customWidth="1"/>
    <col min="524" max="524" width="7.875" style="2" customWidth="1"/>
    <col min="525" max="766" width="9" style="2"/>
    <col min="767" max="767" width="3.375" style="2" customWidth="1"/>
    <col min="768" max="768" width="7" style="2" customWidth="1"/>
    <col min="769" max="769" width="6.125" style="2" customWidth="1"/>
    <col min="770" max="779" width="7.375" style="2" customWidth="1"/>
    <col min="780" max="780" width="7.875" style="2" customWidth="1"/>
    <col min="781" max="1022" width="9" style="2"/>
    <col min="1023" max="1023" width="3.375" style="2" customWidth="1"/>
    <col min="1024" max="1024" width="7" style="2" customWidth="1"/>
    <col min="1025" max="1025" width="6.125" style="2" customWidth="1"/>
    <col min="1026" max="1035" width="7.375" style="2" customWidth="1"/>
    <col min="1036" max="1036" width="7.875" style="2" customWidth="1"/>
    <col min="1037" max="1278" width="9" style="2"/>
    <col min="1279" max="1279" width="3.375" style="2" customWidth="1"/>
    <col min="1280" max="1280" width="7" style="2" customWidth="1"/>
    <col min="1281" max="1281" width="6.125" style="2" customWidth="1"/>
    <col min="1282" max="1291" width="7.375" style="2" customWidth="1"/>
    <col min="1292" max="1292" width="7.875" style="2" customWidth="1"/>
    <col min="1293" max="1534" width="9" style="2"/>
    <col min="1535" max="1535" width="3.375" style="2" customWidth="1"/>
    <col min="1536" max="1536" width="7" style="2" customWidth="1"/>
    <col min="1537" max="1537" width="6.125" style="2" customWidth="1"/>
    <col min="1538" max="1547" width="7.375" style="2" customWidth="1"/>
    <col min="1548" max="1548" width="7.875" style="2" customWidth="1"/>
    <col min="1549" max="1790" width="9" style="2"/>
    <col min="1791" max="1791" width="3.375" style="2" customWidth="1"/>
    <col min="1792" max="1792" width="7" style="2" customWidth="1"/>
    <col min="1793" max="1793" width="6.125" style="2" customWidth="1"/>
    <col min="1794" max="1803" width="7.375" style="2" customWidth="1"/>
    <col min="1804" max="1804" width="7.875" style="2" customWidth="1"/>
    <col min="1805" max="2046" width="9" style="2"/>
    <col min="2047" max="2047" width="3.375" style="2" customWidth="1"/>
    <col min="2048" max="2048" width="7" style="2" customWidth="1"/>
    <col min="2049" max="2049" width="6.125" style="2" customWidth="1"/>
    <col min="2050" max="2059" width="7.375" style="2" customWidth="1"/>
    <col min="2060" max="2060" width="7.875" style="2" customWidth="1"/>
    <col min="2061" max="2302" width="9" style="2"/>
    <col min="2303" max="2303" width="3.375" style="2" customWidth="1"/>
    <col min="2304" max="2304" width="7" style="2" customWidth="1"/>
    <col min="2305" max="2305" width="6.125" style="2" customWidth="1"/>
    <col min="2306" max="2315" width="7.375" style="2" customWidth="1"/>
    <col min="2316" max="2316" width="7.875" style="2" customWidth="1"/>
    <col min="2317" max="2558" width="9" style="2"/>
    <col min="2559" max="2559" width="3.375" style="2" customWidth="1"/>
    <col min="2560" max="2560" width="7" style="2" customWidth="1"/>
    <col min="2561" max="2561" width="6.125" style="2" customWidth="1"/>
    <col min="2562" max="2571" width="7.375" style="2" customWidth="1"/>
    <col min="2572" max="2572" width="7.875" style="2" customWidth="1"/>
    <col min="2573" max="2814" width="9" style="2"/>
    <col min="2815" max="2815" width="3.375" style="2" customWidth="1"/>
    <col min="2816" max="2816" width="7" style="2" customWidth="1"/>
    <col min="2817" max="2817" width="6.125" style="2" customWidth="1"/>
    <col min="2818" max="2827" width="7.375" style="2" customWidth="1"/>
    <col min="2828" max="2828" width="7.875" style="2" customWidth="1"/>
    <col min="2829" max="3070" width="9" style="2"/>
    <col min="3071" max="3071" width="3.375" style="2" customWidth="1"/>
    <col min="3072" max="3072" width="7" style="2" customWidth="1"/>
    <col min="3073" max="3073" width="6.125" style="2" customWidth="1"/>
    <col min="3074" max="3083" width="7.375" style="2" customWidth="1"/>
    <col min="3084" max="3084" width="7.875" style="2" customWidth="1"/>
    <col min="3085" max="3326" width="9" style="2"/>
    <col min="3327" max="3327" width="3.375" style="2" customWidth="1"/>
    <col min="3328" max="3328" width="7" style="2" customWidth="1"/>
    <col min="3329" max="3329" width="6.125" style="2" customWidth="1"/>
    <col min="3330" max="3339" width="7.375" style="2" customWidth="1"/>
    <col min="3340" max="3340" width="7.875" style="2" customWidth="1"/>
    <col min="3341" max="3582" width="9" style="2"/>
    <col min="3583" max="3583" width="3.375" style="2" customWidth="1"/>
    <col min="3584" max="3584" width="7" style="2" customWidth="1"/>
    <col min="3585" max="3585" width="6.125" style="2" customWidth="1"/>
    <col min="3586" max="3595" width="7.375" style="2" customWidth="1"/>
    <col min="3596" max="3596" width="7.875" style="2" customWidth="1"/>
    <col min="3597" max="3838" width="9" style="2"/>
    <col min="3839" max="3839" width="3.375" style="2" customWidth="1"/>
    <col min="3840" max="3840" width="7" style="2" customWidth="1"/>
    <col min="3841" max="3841" width="6.125" style="2" customWidth="1"/>
    <col min="3842" max="3851" width="7.375" style="2" customWidth="1"/>
    <col min="3852" max="3852" width="7.875" style="2" customWidth="1"/>
    <col min="3853" max="4094" width="9" style="2"/>
    <col min="4095" max="4095" width="3.375" style="2" customWidth="1"/>
    <col min="4096" max="4096" width="7" style="2" customWidth="1"/>
    <col min="4097" max="4097" width="6.125" style="2" customWidth="1"/>
    <col min="4098" max="4107" width="7.375" style="2" customWidth="1"/>
    <col min="4108" max="4108" width="7.875" style="2" customWidth="1"/>
    <col min="4109" max="4350" width="9" style="2"/>
    <col min="4351" max="4351" width="3.375" style="2" customWidth="1"/>
    <col min="4352" max="4352" width="7" style="2" customWidth="1"/>
    <col min="4353" max="4353" width="6.125" style="2" customWidth="1"/>
    <col min="4354" max="4363" width="7.375" style="2" customWidth="1"/>
    <col min="4364" max="4364" width="7.875" style="2" customWidth="1"/>
    <col min="4365" max="4606" width="9" style="2"/>
    <col min="4607" max="4607" width="3.375" style="2" customWidth="1"/>
    <col min="4608" max="4608" width="7" style="2" customWidth="1"/>
    <col min="4609" max="4609" width="6.125" style="2" customWidth="1"/>
    <col min="4610" max="4619" width="7.375" style="2" customWidth="1"/>
    <col min="4620" max="4620" width="7.875" style="2" customWidth="1"/>
    <col min="4621" max="4862" width="9" style="2"/>
    <col min="4863" max="4863" width="3.375" style="2" customWidth="1"/>
    <col min="4864" max="4864" width="7" style="2" customWidth="1"/>
    <col min="4865" max="4865" width="6.125" style="2" customWidth="1"/>
    <col min="4866" max="4875" width="7.375" style="2" customWidth="1"/>
    <col min="4876" max="4876" width="7.875" style="2" customWidth="1"/>
    <col min="4877" max="5118" width="9" style="2"/>
    <col min="5119" max="5119" width="3.375" style="2" customWidth="1"/>
    <col min="5120" max="5120" width="7" style="2" customWidth="1"/>
    <col min="5121" max="5121" width="6.125" style="2" customWidth="1"/>
    <col min="5122" max="5131" width="7.375" style="2" customWidth="1"/>
    <col min="5132" max="5132" width="7.875" style="2" customWidth="1"/>
    <col min="5133" max="5374" width="9" style="2"/>
    <col min="5375" max="5375" width="3.375" style="2" customWidth="1"/>
    <col min="5376" max="5376" width="7" style="2" customWidth="1"/>
    <col min="5377" max="5377" width="6.125" style="2" customWidth="1"/>
    <col min="5378" max="5387" width="7.375" style="2" customWidth="1"/>
    <col min="5388" max="5388" width="7.875" style="2" customWidth="1"/>
    <col min="5389" max="5630" width="9" style="2"/>
    <col min="5631" max="5631" width="3.375" style="2" customWidth="1"/>
    <col min="5632" max="5632" width="7" style="2" customWidth="1"/>
    <col min="5633" max="5633" width="6.125" style="2" customWidth="1"/>
    <col min="5634" max="5643" width="7.375" style="2" customWidth="1"/>
    <col min="5644" max="5644" width="7.875" style="2" customWidth="1"/>
    <col min="5645" max="5886" width="9" style="2"/>
    <col min="5887" max="5887" width="3.375" style="2" customWidth="1"/>
    <col min="5888" max="5888" width="7" style="2" customWidth="1"/>
    <col min="5889" max="5889" width="6.125" style="2" customWidth="1"/>
    <col min="5890" max="5899" width="7.375" style="2" customWidth="1"/>
    <col min="5900" max="5900" width="7.875" style="2" customWidth="1"/>
    <col min="5901" max="6142" width="9" style="2"/>
    <col min="6143" max="6143" width="3.375" style="2" customWidth="1"/>
    <col min="6144" max="6144" width="7" style="2" customWidth="1"/>
    <col min="6145" max="6145" width="6.125" style="2" customWidth="1"/>
    <col min="6146" max="6155" width="7.375" style="2" customWidth="1"/>
    <col min="6156" max="6156" width="7.875" style="2" customWidth="1"/>
    <col min="6157" max="6398" width="9" style="2"/>
    <col min="6399" max="6399" width="3.375" style="2" customWidth="1"/>
    <col min="6400" max="6400" width="7" style="2" customWidth="1"/>
    <col min="6401" max="6401" width="6.125" style="2" customWidth="1"/>
    <col min="6402" max="6411" width="7.375" style="2" customWidth="1"/>
    <col min="6412" max="6412" width="7.875" style="2" customWidth="1"/>
    <col min="6413" max="6654" width="9" style="2"/>
    <col min="6655" max="6655" width="3.375" style="2" customWidth="1"/>
    <col min="6656" max="6656" width="7" style="2" customWidth="1"/>
    <col min="6657" max="6657" width="6.125" style="2" customWidth="1"/>
    <col min="6658" max="6667" width="7.375" style="2" customWidth="1"/>
    <col min="6668" max="6668" width="7.875" style="2" customWidth="1"/>
    <col min="6669" max="6910" width="9" style="2"/>
    <col min="6911" max="6911" width="3.375" style="2" customWidth="1"/>
    <col min="6912" max="6912" width="7" style="2" customWidth="1"/>
    <col min="6913" max="6913" width="6.125" style="2" customWidth="1"/>
    <col min="6914" max="6923" width="7.375" style="2" customWidth="1"/>
    <col min="6924" max="6924" width="7.875" style="2" customWidth="1"/>
    <col min="6925" max="7166" width="9" style="2"/>
    <col min="7167" max="7167" width="3.375" style="2" customWidth="1"/>
    <col min="7168" max="7168" width="7" style="2" customWidth="1"/>
    <col min="7169" max="7169" width="6.125" style="2" customWidth="1"/>
    <col min="7170" max="7179" width="7.375" style="2" customWidth="1"/>
    <col min="7180" max="7180" width="7.875" style="2" customWidth="1"/>
    <col min="7181" max="7422" width="9" style="2"/>
    <col min="7423" max="7423" width="3.375" style="2" customWidth="1"/>
    <col min="7424" max="7424" width="7" style="2" customWidth="1"/>
    <col min="7425" max="7425" width="6.125" style="2" customWidth="1"/>
    <col min="7426" max="7435" width="7.375" style="2" customWidth="1"/>
    <col min="7436" max="7436" width="7.875" style="2" customWidth="1"/>
    <col min="7437" max="7678" width="9" style="2"/>
    <col min="7679" max="7679" width="3.375" style="2" customWidth="1"/>
    <col min="7680" max="7680" width="7" style="2" customWidth="1"/>
    <col min="7681" max="7681" width="6.125" style="2" customWidth="1"/>
    <col min="7682" max="7691" width="7.375" style="2" customWidth="1"/>
    <col min="7692" max="7692" width="7.875" style="2" customWidth="1"/>
    <col min="7693" max="7934" width="9" style="2"/>
    <col min="7935" max="7935" width="3.375" style="2" customWidth="1"/>
    <col min="7936" max="7936" width="7" style="2" customWidth="1"/>
    <col min="7937" max="7937" width="6.125" style="2" customWidth="1"/>
    <col min="7938" max="7947" width="7.375" style="2" customWidth="1"/>
    <col min="7948" max="7948" width="7.875" style="2" customWidth="1"/>
    <col min="7949" max="8190" width="9" style="2"/>
    <col min="8191" max="8191" width="3.375" style="2" customWidth="1"/>
    <col min="8192" max="8192" width="7" style="2" customWidth="1"/>
    <col min="8193" max="8193" width="6.125" style="2" customWidth="1"/>
    <col min="8194" max="8203" width="7.375" style="2" customWidth="1"/>
    <col min="8204" max="8204" width="7.875" style="2" customWidth="1"/>
    <col min="8205" max="8446" width="9" style="2"/>
    <col min="8447" max="8447" width="3.375" style="2" customWidth="1"/>
    <col min="8448" max="8448" width="7" style="2" customWidth="1"/>
    <col min="8449" max="8449" width="6.125" style="2" customWidth="1"/>
    <col min="8450" max="8459" width="7.375" style="2" customWidth="1"/>
    <col min="8460" max="8460" width="7.875" style="2" customWidth="1"/>
    <col min="8461" max="8702" width="9" style="2"/>
    <col min="8703" max="8703" width="3.375" style="2" customWidth="1"/>
    <col min="8704" max="8704" width="7" style="2" customWidth="1"/>
    <col min="8705" max="8705" width="6.125" style="2" customWidth="1"/>
    <col min="8706" max="8715" width="7.375" style="2" customWidth="1"/>
    <col min="8716" max="8716" width="7.875" style="2" customWidth="1"/>
    <col min="8717" max="8958" width="9" style="2"/>
    <col min="8959" max="8959" width="3.375" style="2" customWidth="1"/>
    <col min="8960" max="8960" width="7" style="2" customWidth="1"/>
    <col min="8961" max="8961" width="6.125" style="2" customWidth="1"/>
    <col min="8962" max="8971" width="7.375" style="2" customWidth="1"/>
    <col min="8972" max="8972" width="7.875" style="2" customWidth="1"/>
    <col min="8973" max="9214" width="9" style="2"/>
    <col min="9215" max="9215" width="3.375" style="2" customWidth="1"/>
    <col min="9216" max="9216" width="7" style="2" customWidth="1"/>
    <col min="9217" max="9217" width="6.125" style="2" customWidth="1"/>
    <col min="9218" max="9227" width="7.375" style="2" customWidth="1"/>
    <col min="9228" max="9228" width="7.875" style="2" customWidth="1"/>
    <col min="9229" max="9470" width="9" style="2"/>
    <col min="9471" max="9471" width="3.375" style="2" customWidth="1"/>
    <col min="9472" max="9472" width="7" style="2" customWidth="1"/>
    <col min="9473" max="9473" width="6.125" style="2" customWidth="1"/>
    <col min="9474" max="9483" width="7.375" style="2" customWidth="1"/>
    <col min="9484" max="9484" width="7.875" style="2" customWidth="1"/>
    <col min="9485" max="9726" width="9" style="2"/>
    <col min="9727" max="9727" width="3.375" style="2" customWidth="1"/>
    <col min="9728" max="9728" width="7" style="2" customWidth="1"/>
    <col min="9729" max="9729" width="6.125" style="2" customWidth="1"/>
    <col min="9730" max="9739" width="7.375" style="2" customWidth="1"/>
    <col min="9740" max="9740" width="7.875" style="2" customWidth="1"/>
    <col min="9741" max="9982" width="9" style="2"/>
    <col min="9983" max="9983" width="3.375" style="2" customWidth="1"/>
    <col min="9984" max="9984" width="7" style="2" customWidth="1"/>
    <col min="9985" max="9985" width="6.125" style="2" customWidth="1"/>
    <col min="9986" max="9995" width="7.375" style="2" customWidth="1"/>
    <col min="9996" max="9996" width="7.875" style="2" customWidth="1"/>
    <col min="9997" max="10238" width="9" style="2"/>
    <col min="10239" max="10239" width="3.375" style="2" customWidth="1"/>
    <col min="10240" max="10240" width="7" style="2" customWidth="1"/>
    <col min="10241" max="10241" width="6.125" style="2" customWidth="1"/>
    <col min="10242" max="10251" width="7.375" style="2" customWidth="1"/>
    <col min="10252" max="10252" width="7.875" style="2" customWidth="1"/>
    <col min="10253" max="10494" width="9" style="2"/>
    <col min="10495" max="10495" width="3.375" style="2" customWidth="1"/>
    <col min="10496" max="10496" width="7" style="2" customWidth="1"/>
    <col min="10497" max="10497" width="6.125" style="2" customWidth="1"/>
    <col min="10498" max="10507" width="7.375" style="2" customWidth="1"/>
    <col min="10508" max="10508" width="7.875" style="2" customWidth="1"/>
    <col min="10509" max="10750" width="9" style="2"/>
    <col min="10751" max="10751" width="3.375" style="2" customWidth="1"/>
    <col min="10752" max="10752" width="7" style="2" customWidth="1"/>
    <col min="10753" max="10753" width="6.125" style="2" customWidth="1"/>
    <col min="10754" max="10763" width="7.375" style="2" customWidth="1"/>
    <col min="10764" max="10764" width="7.875" style="2" customWidth="1"/>
    <col min="10765" max="11006" width="9" style="2"/>
    <col min="11007" max="11007" width="3.375" style="2" customWidth="1"/>
    <col min="11008" max="11008" width="7" style="2" customWidth="1"/>
    <col min="11009" max="11009" width="6.125" style="2" customWidth="1"/>
    <col min="11010" max="11019" width="7.375" style="2" customWidth="1"/>
    <col min="11020" max="11020" width="7.875" style="2" customWidth="1"/>
    <col min="11021" max="11262" width="9" style="2"/>
    <col min="11263" max="11263" width="3.375" style="2" customWidth="1"/>
    <col min="11264" max="11264" width="7" style="2" customWidth="1"/>
    <col min="11265" max="11265" width="6.125" style="2" customWidth="1"/>
    <col min="11266" max="11275" width="7.375" style="2" customWidth="1"/>
    <col min="11276" max="11276" width="7.875" style="2" customWidth="1"/>
    <col min="11277" max="11518" width="9" style="2"/>
    <col min="11519" max="11519" width="3.375" style="2" customWidth="1"/>
    <col min="11520" max="11520" width="7" style="2" customWidth="1"/>
    <col min="11521" max="11521" width="6.125" style="2" customWidth="1"/>
    <col min="11522" max="11531" width="7.375" style="2" customWidth="1"/>
    <col min="11532" max="11532" width="7.875" style="2" customWidth="1"/>
    <col min="11533" max="11774" width="9" style="2"/>
    <col min="11775" max="11775" width="3.375" style="2" customWidth="1"/>
    <col min="11776" max="11776" width="7" style="2" customWidth="1"/>
    <col min="11777" max="11777" width="6.125" style="2" customWidth="1"/>
    <col min="11778" max="11787" width="7.375" style="2" customWidth="1"/>
    <col min="11788" max="11788" width="7.875" style="2" customWidth="1"/>
    <col min="11789" max="12030" width="9" style="2"/>
    <col min="12031" max="12031" width="3.375" style="2" customWidth="1"/>
    <col min="12032" max="12032" width="7" style="2" customWidth="1"/>
    <col min="12033" max="12033" width="6.125" style="2" customWidth="1"/>
    <col min="12034" max="12043" width="7.375" style="2" customWidth="1"/>
    <col min="12044" max="12044" width="7.875" style="2" customWidth="1"/>
    <col min="12045" max="12286" width="9" style="2"/>
    <col min="12287" max="12287" width="3.375" style="2" customWidth="1"/>
    <col min="12288" max="12288" width="7" style="2" customWidth="1"/>
    <col min="12289" max="12289" width="6.125" style="2" customWidth="1"/>
    <col min="12290" max="12299" width="7.375" style="2" customWidth="1"/>
    <col min="12300" max="12300" width="7.875" style="2" customWidth="1"/>
    <col min="12301" max="12542" width="9" style="2"/>
    <col min="12543" max="12543" width="3.375" style="2" customWidth="1"/>
    <col min="12544" max="12544" width="7" style="2" customWidth="1"/>
    <col min="12545" max="12545" width="6.125" style="2" customWidth="1"/>
    <col min="12546" max="12555" width="7.375" style="2" customWidth="1"/>
    <col min="12556" max="12556" width="7.875" style="2" customWidth="1"/>
    <col min="12557" max="12798" width="9" style="2"/>
    <col min="12799" max="12799" width="3.375" style="2" customWidth="1"/>
    <col min="12800" max="12800" width="7" style="2" customWidth="1"/>
    <col min="12801" max="12801" width="6.125" style="2" customWidth="1"/>
    <col min="12802" max="12811" width="7.375" style="2" customWidth="1"/>
    <col min="12812" max="12812" width="7.875" style="2" customWidth="1"/>
    <col min="12813" max="13054" width="9" style="2"/>
    <col min="13055" max="13055" width="3.375" style="2" customWidth="1"/>
    <col min="13056" max="13056" width="7" style="2" customWidth="1"/>
    <col min="13057" max="13057" width="6.125" style="2" customWidth="1"/>
    <col min="13058" max="13067" width="7.375" style="2" customWidth="1"/>
    <col min="13068" max="13068" width="7.875" style="2" customWidth="1"/>
    <col min="13069" max="13310" width="9" style="2"/>
    <col min="13311" max="13311" width="3.375" style="2" customWidth="1"/>
    <col min="13312" max="13312" width="7" style="2" customWidth="1"/>
    <col min="13313" max="13313" width="6.125" style="2" customWidth="1"/>
    <col min="13314" max="13323" width="7.375" style="2" customWidth="1"/>
    <col min="13324" max="13324" width="7.875" style="2" customWidth="1"/>
    <col min="13325" max="13566" width="9" style="2"/>
    <col min="13567" max="13567" width="3.375" style="2" customWidth="1"/>
    <col min="13568" max="13568" width="7" style="2" customWidth="1"/>
    <col min="13569" max="13569" width="6.125" style="2" customWidth="1"/>
    <col min="13570" max="13579" width="7.375" style="2" customWidth="1"/>
    <col min="13580" max="13580" width="7.875" style="2" customWidth="1"/>
    <col min="13581" max="13822" width="9" style="2"/>
    <col min="13823" max="13823" width="3.375" style="2" customWidth="1"/>
    <col min="13824" max="13824" width="7" style="2" customWidth="1"/>
    <col min="13825" max="13825" width="6.125" style="2" customWidth="1"/>
    <col min="13826" max="13835" width="7.375" style="2" customWidth="1"/>
    <col min="13836" max="13836" width="7.875" style="2" customWidth="1"/>
    <col min="13837" max="14078" width="9" style="2"/>
    <col min="14079" max="14079" width="3.375" style="2" customWidth="1"/>
    <col min="14080" max="14080" width="7" style="2" customWidth="1"/>
    <col min="14081" max="14081" width="6.125" style="2" customWidth="1"/>
    <col min="14082" max="14091" width="7.375" style="2" customWidth="1"/>
    <col min="14092" max="14092" width="7.875" style="2" customWidth="1"/>
    <col min="14093" max="14334" width="9" style="2"/>
    <col min="14335" max="14335" width="3.375" style="2" customWidth="1"/>
    <col min="14336" max="14336" width="7" style="2" customWidth="1"/>
    <col min="14337" max="14337" width="6.125" style="2" customWidth="1"/>
    <col min="14338" max="14347" width="7.375" style="2" customWidth="1"/>
    <col min="14348" max="14348" width="7.875" style="2" customWidth="1"/>
    <col min="14349" max="14590" width="9" style="2"/>
    <col min="14591" max="14591" width="3.375" style="2" customWidth="1"/>
    <col min="14592" max="14592" width="7" style="2" customWidth="1"/>
    <col min="14593" max="14593" width="6.125" style="2" customWidth="1"/>
    <col min="14594" max="14603" width="7.375" style="2" customWidth="1"/>
    <col min="14604" max="14604" width="7.875" style="2" customWidth="1"/>
    <col min="14605" max="14846" width="9" style="2"/>
    <col min="14847" max="14847" width="3.375" style="2" customWidth="1"/>
    <col min="14848" max="14848" width="7" style="2" customWidth="1"/>
    <col min="14849" max="14849" width="6.125" style="2" customWidth="1"/>
    <col min="14850" max="14859" width="7.375" style="2" customWidth="1"/>
    <col min="14860" max="14860" width="7.875" style="2" customWidth="1"/>
    <col min="14861" max="15102" width="9" style="2"/>
    <col min="15103" max="15103" width="3.375" style="2" customWidth="1"/>
    <col min="15104" max="15104" width="7" style="2" customWidth="1"/>
    <col min="15105" max="15105" width="6.125" style="2" customWidth="1"/>
    <col min="15106" max="15115" width="7.375" style="2" customWidth="1"/>
    <col min="15116" max="15116" width="7.875" style="2" customWidth="1"/>
    <col min="15117" max="15358" width="9" style="2"/>
    <col min="15359" max="15359" width="3.375" style="2" customWidth="1"/>
    <col min="15360" max="15360" width="7" style="2" customWidth="1"/>
    <col min="15361" max="15361" width="6.125" style="2" customWidth="1"/>
    <col min="15362" max="15371" width="7.375" style="2" customWidth="1"/>
    <col min="15372" max="15372" width="7.875" style="2" customWidth="1"/>
    <col min="15373" max="15614" width="9" style="2"/>
    <col min="15615" max="15615" width="3.375" style="2" customWidth="1"/>
    <col min="15616" max="15616" width="7" style="2" customWidth="1"/>
    <col min="15617" max="15617" width="6.125" style="2" customWidth="1"/>
    <col min="15618" max="15627" width="7.375" style="2" customWidth="1"/>
    <col min="15628" max="15628" width="7.875" style="2" customWidth="1"/>
    <col min="15629" max="15870" width="9" style="2"/>
    <col min="15871" max="15871" width="3.375" style="2" customWidth="1"/>
    <col min="15872" max="15872" width="7" style="2" customWidth="1"/>
    <col min="15873" max="15873" width="6.125" style="2" customWidth="1"/>
    <col min="15874" max="15883" width="7.375" style="2" customWidth="1"/>
    <col min="15884" max="15884" width="7.875" style="2" customWidth="1"/>
    <col min="15885" max="16126" width="9" style="2"/>
    <col min="16127" max="16127" width="3.375" style="2" customWidth="1"/>
    <col min="16128" max="16128" width="7" style="2" customWidth="1"/>
    <col min="16129" max="16129" width="6.125" style="2" customWidth="1"/>
    <col min="16130" max="16139" width="7.375" style="2" customWidth="1"/>
    <col min="16140" max="16140" width="7.875" style="2" customWidth="1"/>
    <col min="16141" max="16384" width="9" style="2"/>
  </cols>
  <sheetData>
    <row r="1" spans="1:15" ht="30" customHeight="1">
      <c r="A1" s="1681" t="s">
        <v>1251</v>
      </c>
      <c r="B1" s="1681"/>
      <c r="C1" s="1681"/>
      <c r="D1" s="1681"/>
      <c r="E1" s="1681"/>
      <c r="F1" s="1681"/>
      <c r="G1" s="1681"/>
      <c r="H1" s="1681"/>
      <c r="I1" s="1681"/>
      <c r="J1" s="1681"/>
      <c r="K1" s="1681"/>
      <c r="L1" s="1681"/>
      <c r="M1" s="1681"/>
    </row>
    <row r="2" spans="1:15" ht="31.5" customHeight="1" thickBot="1">
      <c r="A2" s="1" t="s">
        <v>368</v>
      </c>
      <c r="L2" s="1682"/>
      <c r="M2" s="1682"/>
    </row>
    <row r="3" spans="1:15" ht="14.25" customHeight="1">
      <c r="A3" s="3"/>
      <c r="B3" s="1683" t="s">
        <v>1</v>
      </c>
      <c r="C3" s="1684"/>
      <c r="D3" s="1685" t="s">
        <v>2</v>
      </c>
      <c r="E3" s="4"/>
      <c r="F3" s="1688" t="s">
        <v>3</v>
      </c>
      <c r="G3" s="1691" t="s">
        <v>4</v>
      </c>
      <c r="H3" s="509"/>
      <c r="I3" s="1688" t="s">
        <v>5</v>
      </c>
      <c r="J3" s="1688" t="s">
        <v>6</v>
      </c>
      <c r="K3" s="1688" t="s">
        <v>7</v>
      </c>
      <c r="L3" s="1688" t="s">
        <v>8</v>
      </c>
      <c r="M3" s="1692" t="s">
        <v>9</v>
      </c>
    </row>
    <row r="4" spans="1:15" ht="14.25" customHeight="1">
      <c r="A4" s="6"/>
      <c r="B4" s="7"/>
      <c r="C4" s="8"/>
      <c r="D4" s="1686"/>
      <c r="E4" s="128" t="s">
        <v>10</v>
      </c>
      <c r="F4" s="1689"/>
      <c r="G4" s="1816"/>
      <c r="H4" s="510" t="s">
        <v>11</v>
      </c>
      <c r="I4" s="1689"/>
      <c r="J4" s="1689"/>
      <c r="K4" s="1689"/>
      <c r="L4" s="1689"/>
      <c r="M4" s="1693"/>
    </row>
    <row r="5" spans="1:15" ht="14.25" customHeight="1">
      <c r="A5" s="511"/>
      <c r="B5" s="512"/>
      <c r="C5" s="8"/>
      <c r="D5" s="1686"/>
      <c r="E5" s="130" t="s">
        <v>12</v>
      </c>
      <c r="F5" s="1689"/>
      <c r="G5" s="1816"/>
      <c r="H5" s="10" t="s">
        <v>13</v>
      </c>
      <c r="I5" s="1689"/>
      <c r="J5" s="1689"/>
      <c r="K5" s="1689"/>
      <c r="L5" s="1689"/>
      <c r="M5" s="1693"/>
    </row>
    <row r="6" spans="1:15" ht="14.25" customHeight="1" thickBot="1">
      <c r="A6" s="513" t="s">
        <v>14</v>
      </c>
      <c r="B6" s="514"/>
      <c r="C6" s="14"/>
      <c r="D6" s="1687"/>
      <c r="E6" s="131" t="s">
        <v>15</v>
      </c>
      <c r="F6" s="1690"/>
      <c r="G6" s="1817"/>
      <c r="H6" s="152"/>
      <c r="I6" s="1690"/>
      <c r="J6" s="1690"/>
      <c r="K6" s="1690"/>
      <c r="L6" s="1690"/>
      <c r="M6" s="1694"/>
    </row>
    <row r="7" spans="1:15" ht="17.25" customHeight="1">
      <c r="A7" s="1703" t="s">
        <v>63</v>
      </c>
      <c r="B7" s="1716" t="s">
        <v>45</v>
      </c>
      <c r="C7" s="1818"/>
      <c r="D7" s="17">
        <v>8127</v>
      </c>
      <c r="E7" s="18">
        <v>6.0827568202584521</v>
      </c>
      <c r="F7" s="19">
        <v>3917</v>
      </c>
      <c r="G7" s="19">
        <v>757</v>
      </c>
      <c r="H7" s="20">
        <v>138</v>
      </c>
      <c r="I7" s="19">
        <v>928</v>
      </c>
      <c r="J7" s="19">
        <v>303</v>
      </c>
      <c r="K7" s="19">
        <v>1128</v>
      </c>
      <c r="L7" s="19">
        <v>401</v>
      </c>
      <c r="M7" s="21">
        <v>693</v>
      </c>
    </row>
    <row r="8" spans="1:15" ht="17.25" customHeight="1">
      <c r="A8" s="1695"/>
      <c r="B8" s="1717" t="s">
        <v>46</v>
      </c>
      <c r="C8" s="1718"/>
      <c r="D8" s="17">
        <v>8406</v>
      </c>
      <c r="E8" s="18">
        <v>3.4330011074197122</v>
      </c>
      <c r="F8" s="22">
        <v>4107</v>
      </c>
      <c r="G8" s="22">
        <v>749</v>
      </c>
      <c r="H8" s="23">
        <v>138</v>
      </c>
      <c r="I8" s="22">
        <v>1037</v>
      </c>
      <c r="J8" s="22">
        <v>333</v>
      </c>
      <c r="K8" s="22">
        <v>1001</v>
      </c>
      <c r="L8" s="22">
        <v>406</v>
      </c>
      <c r="M8" s="24">
        <v>774</v>
      </c>
    </row>
    <row r="9" spans="1:15" ht="17.25" customHeight="1">
      <c r="A9" s="1695"/>
      <c r="B9" s="1717" t="s">
        <v>47</v>
      </c>
      <c r="C9" s="1718"/>
      <c r="D9" s="17">
        <v>8249.4166666666661</v>
      </c>
      <c r="E9" s="18">
        <v>-1.8627567610437064</v>
      </c>
      <c r="F9" s="22">
        <v>4079</v>
      </c>
      <c r="G9" s="22">
        <v>718</v>
      </c>
      <c r="H9" s="25">
        <v>162</v>
      </c>
      <c r="I9" s="22">
        <v>1165</v>
      </c>
      <c r="J9" s="22">
        <v>317</v>
      </c>
      <c r="K9" s="22">
        <v>842</v>
      </c>
      <c r="L9" s="22">
        <v>380</v>
      </c>
      <c r="M9" s="24">
        <v>747</v>
      </c>
    </row>
    <row r="10" spans="1:15" ht="17.25" customHeight="1">
      <c r="A10" s="1695"/>
      <c r="B10" s="1719" t="s">
        <v>366</v>
      </c>
      <c r="C10" s="1720"/>
      <c r="D10" s="17">
        <v>8350</v>
      </c>
      <c r="E10" s="18">
        <v>1.2192781307769309</v>
      </c>
      <c r="F10" s="22">
        <v>4048</v>
      </c>
      <c r="G10" s="22">
        <v>751</v>
      </c>
      <c r="H10" s="25">
        <v>198</v>
      </c>
      <c r="I10" s="22">
        <v>1218</v>
      </c>
      <c r="J10" s="22">
        <v>360</v>
      </c>
      <c r="K10" s="22">
        <v>871</v>
      </c>
      <c r="L10" s="22">
        <v>363</v>
      </c>
      <c r="M10" s="24">
        <v>739</v>
      </c>
    </row>
    <row r="11" spans="1:15" ht="17.25" customHeight="1">
      <c r="A11" s="1695"/>
      <c r="B11" s="1717" t="s">
        <v>49</v>
      </c>
      <c r="C11" s="1718"/>
      <c r="D11" s="27">
        <f>SUM(D12:D23)/12</f>
        <v>6751.75</v>
      </c>
      <c r="E11" s="28">
        <f>IF(ISERROR((D11-D10)/D10*100),"―",(D11-D10)/D10*100)</f>
        <v>-19.140718562874252</v>
      </c>
      <c r="F11" s="29">
        <f>SUM(F12:F23)/12</f>
        <v>3181.75</v>
      </c>
      <c r="G11" s="29">
        <f t="shared" ref="G11:M11" si="0">SUM(G12:G23)/12</f>
        <v>595.16666666666663</v>
      </c>
      <c r="H11" s="30">
        <f t="shared" si="0"/>
        <v>135.41666666666666</v>
      </c>
      <c r="I11" s="29">
        <f t="shared" si="0"/>
        <v>875.66666666666663</v>
      </c>
      <c r="J11" s="29">
        <f t="shared" si="0"/>
        <v>324.75</v>
      </c>
      <c r="K11" s="29">
        <f t="shared" si="0"/>
        <v>822.75</v>
      </c>
      <c r="L11" s="29">
        <f t="shared" si="0"/>
        <v>345.58333333333331</v>
      </c>
      <c r="M11" s="31">
        <f t="shared" si="0"/>
        <v>606.08333333333337</v>
      </c>
    </row>
    <row r="12" spans="1:15" ht="14.25" customHeight="1">
      <c r="A12" s="1695"/>
      <c r="B12" s="7" t="s">
        <v>19</v>
      </c>
      <c r="C12" s="32" t="s">
        <v>20</v>
      </c>
      <c r="D12" s="33">
        <f>SUM(F12,G12,I12,J12,K12,L12,M12)</f>
        <v>6778</v>
      </c>
      <c r="E12" s="515">
        <v>-18.894340074189302</v>
      </c>
      <c r="F12" s="519">
        <v>3135</v>
      </c>
      <c r="G12" s="519">
        <v>656</v>
      </c>
      <c r="H12" s="46">
        <v>146</v>
      </c>
      <c r="I12" s="519">
        <v>1002</v>
      </c>
      <c r="J12" s="519">
        <v>333</v>
      </c>
      <c r="K12" s="519">
        <v>700</v>
      </c>
      <c r="L12" s="519">
        <v>307</v>
      </c>
      <c r="M12" s="520">
        <v>645</v>
      </c>
    </row>
    <row r="13" spans="1:15" ht="14.25" customHeight="1">
      <c r="A13" s="1695"/>
      <c r="B13" s="7"/>
      <c r="C13" s="32" t="s">
        <v>21</v>
      </c>
      <c r="D13" s="33">
        <f>SUM(F13,G13,I13,J13,K13,L13,M13)</f>
        <v>6054</v>
      </c>
      <c r="E13" s="515">
        <v>-27.557736029675723</v>
      </c>
      <c r="F13" s="519">
        <v>3023</v>
      </c>
      <c r="G13" s="519">
        <v>503</v>
      </c>
      <c r="H13" s="46">
        <v>122</v>
      </c>
      <c r="I13" s="519">
        <v>765</v>
      </c>
      <c r="J13" s="519">
        <v>318</v>
      </c>
      <c r="K13" s="519">
        <v>609</v>
      </c>
      <c r="L13" s="519">
        <v>281</v>
      </c>
      <c r="M13" s="520">
        <v>555</v>
      </c>
    </row>
    <row r="14" spans="1:15" ht="14.25" customHeight="1">
      <c r="A14" s="1695"/>
      <c r="B14" s="7"/>
      <c r="C14" s="32" t="s">
        <v>22</v>
      </c>
      <c r="D14" s="33">
        <f>SUM(F14,G14,I14,J14,K14,L14,M14)</f>
        <v>6212</v>
      </c>
      <c r="E14" s="515">
        <v>-26.047619047619047</v>
      </c>
      <c r="F14" s="519">
        <v>3175</v>
      </c>
      <c r="G14" s="519">
        <v>498</v>
      </c>
      <c r="H14" s="46">
        <v>118</v>
      </c>
      <c r="I14" s="519">
        <v>798</v>
      </c>
      <c r="J14" s="519">
        <v>303</v>
      </c>
      <c r="K14" s="519">
        <v>633</v>
      </c>
      <c r="L14" s="519">
        <v>267</v>
      </c>
      <c r="M14" s="520">
        <v>538</v>
      </c>
      <c r="N14" s="521"/>
      <c r="O14" s="516"/>
    </row>
    <row r="15" spans="1:15" ht="14.25" customHeight="1">
      <c r="A15" s="1695"/>
      <c r="B15" s="7"/>
      <c r="C15" s="32" t="s">
        <v>23</v>
      </c>
      <c r="D15" s="33">
        <f t="shared" ref="D15:D23" si="1">SUM(F15,G15,I15,J15,K15,L15,M15)</f>
        <v>6358</v>
      </c>
      <c r="E15" s="515">
        <v>-23.992827256425585</v>
      </c>
      <c r="F15" s="519">
        <v>3285</v>
      </c>
      <c r="G15" s="519">
        <v>515</v>
      </c>
      <c r="H15" s="46">
        <v>124</v>
      </c>
      <c r="I15" s="519">
        <v>816</v>
      </c>
      <c r="J15" s="519">
        <v>268</v>
      </c>
      <c r="K15" s="519">
        <v>647</v>
      </c>
      <c r="L15" s="519">
        <v>281</v>
      </c>
      <c r="M15" s="520">
        <v>546</v>
      </c>
      <c r="N15" s="521"/>
    </row>
    <row r="16" spans="1:15" ht="14.25" customHeight="1">
      <c r="A16" s="1695"/>
      <c r="B16" s="7"/>
      <c r="C16" s="32" t="s">
        <v>24</v>
      </c>
      <c r="D16" s="33">
        <f t="shared" si="1"/>
        <v>6464</v>
      </c>
      <c r="E16" s="515">
        <v>-21.170731707317074</v>
      </c>
      <c r="F16" s="519">
        <v>3120</v>
      </c>
      <c r="G16" s="519">
        <v>501</v>
      </c>
      <c r="H16" s="46">
        <v>121</v>
      </c>
      <c r="I16" s="519">
        <v>820</v>
      </c>
      <c r="J16" s="519">
        <v>271</v>
      </c>
      <c r="K16" s="519">
        <v>820</v>
      </c>
      <c r="L16" s="519">
        <v>295</v>
      </c>
      <c r="M16" s="520">
        <v>637</v>
      </c>
      <c r="O16" s="516"/>
    </row>
    <row r="17" spans="1:15" ht="14.25" customHeight="1">
      <c r="A17" s="1695"/>
      <c r="B17" s="7"/>
      <c r="C17" s="32" t="s">
        <v>25</v>
      </c>
      <c r="D17" s="33">
        <f t="shared" si="1"/>
        <v>6756</v>
      </c>
      <c r="E17" s="515">
        <v>-19.12856116830261</v>
      </c>
      <c r="F17" s="519">
        <v>3079</v>
      </c>
      <c r="G17" s="519">
        <v>540</v>
      </c>
      <c r="H17" s="46">
        <v>120</v>
      </c>
      <c r="I17" s="519">
        <v>856</v>
      </c>
      <c r="J17" s="519">
        <v>297</v>
      </c>
      <c r="K17" s="519">
        <v>995</v>
      </c>
      <c r="L17" s="519">
        <v>346</v>
      </c>
      <c r="M17" s="520">
        <v>643</v>
      </c>
    </row>
    <row r="18" spans="1:15" ht="14.25" customHeight="1">
      <c r="A18" s="1695"/>
      <c r="B18" s="7"/>
      <c r="C18" s="32" t="s">
        <v>26</v>
      </c>
      <c r="D18" s="33">
        <f t="shared" si="1"/>
        <v>7238</v>
      </c>
      <c r="E18" s="515">
        <v>-16.708860759493671</v>
      </c>
      <c r="F18" s="519">
        <v>3148</v>
      </c>
      <c r="G18" s="519">
        <v>593</v>
      </c>
      <c r="H18" s="46">
        <v>136</v>
      </c>
      <c r="I18" s="519">
        <v>912</v>
      </c>
      <c r="J18" s="519">
        <v>306</v>
      </c>
      <c r="K18" s="519">
        <v>1197</v>
      </c>
      <c r="L18" s="519">
        <v>410</v>
      </c>
      <c r="M18" s="520">
        <v>672</v>
      </c>
    </row>
    <row r="19" spans="1:15" ht="14.25" customHeight="1">
      <c r="A19" s="1695"/>
      <c r="B19" s="7"/>
      <c r="C19" s="32" t="s">
        <v>27</v>
      </c>
      <c r="D19" s="33">
        <f t="shared" si="1"/>
        <v>7343</v>
      </c>
      <c r="E19" s="515">
        <v>-16.73659145027781</v>
      </c>
      <c r="F19" s="519">
        <v>3189</v>
      </c>
      <c r="G19" s="519">
        <v>650</v>
      </c>
      <c r="H19" s="46">
        <v>148</v>
      </c>
      <c r="I19" s="519">
        <v>954</v>
      </c>
      <c r="J19" s="519">
        <v>363</v>
      </c>
      <c r="K19" s="519">
        <v>1154</v>
      </c>
      <c r="L19" s="519">
        <v>419</v>
      </c>
      <c r="M19" s="520">
        <v>614</v>
      </c>
    </row>
    <row r="20" spans="1:15" ht="14.25" customHeight="1">
      <c r="A20" s="1695"/>
      <c r="B20" s="7"/>
      <c r="C20" s="32" t="s">
        <v>28</v>
      </c>
      <c r="D20" s="33">
        <f>SUM(F20,G20,I20,J20,K20,L20,M20)</f>
        <v>6994</v>
      </c>
      <c r="E20" s="515">
        <v>-20.621949835432982</v>
      </c>
      <c r="F20" s="519">
        <v>3131</v>
      </c>
      <c r="G20" s="519">
        <v>636</v>
      </c>
      <c r="H20" s="46">
        <v>149</v>
      </c>
      <c r="I20" s="519">
        <v>904</v>
      </c>
      <c r="J20" s="519">
        <v>368</v>
      </c>
      <c r="K20" s="519">
        <v>970</v>
      </c>
      <c r="L20" s="519">
        <v>405</v>
      </c>
      <c r="M20" s="520">
        <v>580</v>
      </c>
    </row>
    <row r="21" spans="1:15" ht="14.25" customHeight="1">
      <c r="A21" s="1695"/>
      <c r="B21" s="7" t="s">
        <v>29</v>
      </c>
      <c r="C21" s="32" t="s">
        <v>30</v>
      </c>
      <c r="D21" s="33">
        <f t="shared" si="1"/>
        <v>6637</v>
      </c>
      <c r="E21" s="515">
        <v>-19.784868262025622</v>
      </c>
      <c r="F21" s="519">
        <v>3018</v>
      </c>
      <c r="G21" s="519">
        <v>652</v>
      </c>
      <c r="H21" s="46">
        <v>150</v>
      </c>
      <c r="I21" s="519">
        <v>888</v>
      </c>
      <c r="J21" s="519">
        <v>369</v>
      </c>
      <c r="K21" s="519">
        <v>736</v>
      </c>
      <c r="L21" s="519">
        <v>366</v>
      </c>
      <c r="M21" s="520">
        <v>608</v>
      </c>
    </row>
    <row r="22" spans="1:15" ht="14.25" customHeight="1">
      <c r="A22" s="1695"/>
      <c r="B22" s="7"/>
      <c r="C22" s="32" t="s">
        <v>31</v>
      </c>
      <c r="D22" s="33">
        <f t="shared" si="1"/>
        <v>6922</v>
      </c>
      <c r="E22" s="515">
        <v>-13.442540952857321</v>
      </c>
      <c r="F22" s="519">
        <v>3333</v>
      </c>
      <c r="G22" s="519">
        <v>677</v>
      </c>
      <c r="H22" s="46">
        <v>136</v>
      </c>
      <c r="I22" s="519">
        <v>862</v>
      </c>
      <c r="J22" s="519">
        <v>355</v>
      </c>
      <c r="K22" s="519">
        <v>698</v>
      </c>
      <c r="L22" s="519">
        <v>383</v>
      </c>
      <c r="M22" s="520">
        <v>614</v>
      </c>
      <c r="N22" s="521"/>
    </row>
    <row r="23" spans="1:15" ht="14.25" customHeight="1" thickBot="1">
      <c r="A23" s="1696"/>
      <c r="B23" s="522"/>
      <c r="C23" s="32" t="s">
        <v>32</v>
      </c>
      <c r="D23" s="40">
        <f t="shared" si="1"/>
        <v>7265</v>
      </c>
      <c r="E23" s="517">
        <v>-4.1050686378035905</v>
      </c>
      <c r="F23" s="523">
        <v>3545</v>
      </c>
      <c r="G23" s="523">
        <v>721</v>
      </c>
      <c r="H23" s="48">
        <v>155</v>
      </c>
      <c r="I23" s="523">
        <v>931</v>
      </c>
      <c r="J23" s="523">
        <v>346</v>
      </c>
      <c r="K23" s="523">
        <v>714</v>
      </c>
      <c r="L23" s="523">
        <v>387</v>
      </c>
      <c r="M23" s="524">
        <v>621</v>
      </c>
    </row>
    <row r="24" spans="1:15" ht="17.25" customHeight="1">
      <c r="A24" s="1695" t="s">
        <v>34</v>
      </c>
      <c r="B24" s="1716" t="s">
        <v>45</v>
      </c>
      <c r="C24" s="1818"/>
      <c r="D24" s="17">
        <v>7018.333333333333</v>
      </c>
      <c r="E24" s="18">
        <v>8.8746687350526745</v>
      </c>
      <c r="F24" s="19">
        <v>3438.9166666666665</v>
      </c>
      <c r="G24" s="19">
        <v>675</v>
      </c>
      <c r="H24" s="20">
        <v>117.66666666666667</v>
      </c>
      <c r="I24" s="19">
        <v>839.83333333333337</v>
      </c>
      <c r="J24" s="19">
        <v>273.75</v>
      </c>
      <c r="K24" s="19">
        <v>856.41666666666663</v>
      </c>
      <c r="L24" s="19">
        <v>380.66666666666669</v>
      </c>
      <c r="M24" s="21">
        <v>553.75</v>
      </c>
    </row>
    <row r="25" spans="1:15" ht="17.25" customHeight="1">
      <c r="A25" s="1695"/>
      <c r="B25" s="1717" t="s">
        <v>46</v>
      </c>
      <c r="C25" s="1718"/>
      <c r="D25" s="17">
        <v>7178.4999999999991</v>
      </c>
      <c r="E25" s="18">
        <v>2.2821182616955507</v>
      </c>
      <c r="F25" s="22">
        <v>3549.6666666666665</v>
      </c>
      <c r="G25" s="22">
        <v>662.33333333333337</v>
      </c>
      <c r="H25" s="23">
        <v>112.25</v>
      </c>
      <c r="I25" s="22">
        <v>926.33333333333337</v>
      </c>
      <c r="J25" s="22">
        <v>298.91666666666669</v>
      </c>
      <c r="K25" s="22">
        <v>774.33333333333337</v>
      </c>
      <c r="L25" s="22">
        <v>384.83333333333331</v>
      </c>
      <c r="M25" s="24">
        <v>582.08333333333337</v>
      </c>
    </row>
    <row r="26" spans="1:15" ht="17.25" customHeight="1">
      <c r="A26" s="1695"/>
      <c r="B26" s="1717" t="s">
        <v>47</v>
      </c>
      <c r="C26" s="1718"/>
      <c r="D26" s="17">
        <v>6978</v>
      </c>
      <c r="E26" s="18">
        <v>-2.7930626175384705</v>
      </c>
      <c r="F26" s="22">
        <v>3425.6666666666665</v>
      </c>
      <c r="G26" s="22">
        <v>647</v>
      </c>
      <c r="H26" s="25">
        <v>135.58333333333334</v>
      </c>
      <c r="I26" s="22">
        <v>1065.5833333333333</v>
      </c>
      <c r="J26" s="22">
        <v>279.41666666666669</v>
      </c>
      <c r="K26" s="22">
        <v>639.58333333333337</v>
      </c>
      <c r="L26" s="22">
        <v>347.58333333333331</v>
      </c>
      <c r="M26" s="24">
        <v>573.16666666666663</v>
      </c>
    </row>
    <row r="27" spans="1:15" ht="17.25" customHeight="1">
      <c r="A27" s="1695"/>
      <c r="B27" s="1719" t="s">
        <v>366</v>
      </c>
      <c r="C27" s="1720"/>
      <c r="D27" s="17">
        <v>7149.2499999999991</v>
      </c>
      <c r="E27" s="18">
        <v>2.4541415878475079</v>
      </c>
      <c r="F27" s="22">
        <v>3543.5</v>
      </c>
      <c r="G27" s="22">
        <v>673.5</v>
      </c>
      <c r="H27" s="25">
        <v>163.5</v>
      </c>
      <c r="I27" s="22">
        <v>1040.8333333333333</v>
      </c>
      <c r="J27" s="22">
        <v>320.83333333333331</v>
      </c>
      <c r="K27" s="22">
        <v>674.41666666666663</v>
      </c>
      <c r="L27" s="22">
        <v>335.08333333333331</v>
      </c>
      <c r="M27" s="24">
        <v>561.08333333333337</v>
      </c>
    </row>
    <row r="28" spans="1:15" ht="17.25" customHeight="1">
      <c r="A28" s="1695"/>
      <c r="B28" s="1717" t="s">
        <v>49</v>
      </c>
      <c r="C28" s="1718"/>
      <c r="D28" s="27">
        <f>SUM(D29:D40)/12</f>
        <v>5747.75</v>
      </c>
      <c r="E28" s="28">
        <f>IF(ISERROR((D28-D27)/D27*100),"―",(D28-D27)/D27*100)</f>
        <v>-19.603454907857458</v>
      </c>
      <c r="F28" s="29">
        <f>ROUND(SUM(F29:F40)/12,0)</f>
        <v>2763</v>
      </c>
      <c r="G28" s="29">
        <f t="shared" ref="G28:M28" si="2">ROUND(SUM(G29:G40)/12,0)</f>
        <v>532</v>
      </c>
      <c r="H28" s="30">
        <f t="shared" si="2"/>
        <v>119</v>
      </c>
      <c r="I28" s="29">
        <f t="shared" si="2"/>
        <v>783</v>
      </c>
      <c r="J28" s="29">
        <f t="shared" si="2"/>
        <v>292</v>
      </c>
      <c r="K28" s="29">
        <f t="shared" si="2"/>
        <v>596</v>
      </c>
      <c r="L28" s="29">
        <f t="shared" si="2"/>
        <v>299</v>
      </c>
      <c r="M28" s="31">
        <f t="shared" si="2"/>
        <v>482</v>
      </c>
    </row>
    <row r="29" spans="1:15" ht="14.25" customHeight="1">
      <c r="A29" s="1695"/>
      <c r="B29" s="7" t="s">
        <v>19</v>
      </c>
      <c r="C29" s="32" t="s">
        <v>20</v>
      </c>
      <c r="D29" s="33">
        <f t="shared" ref="D29:D40" si="3">SUM(F29,G29,I29,J29,K29,L29,M29)</f>
        <v>5892</v>
      </c>
      <c r="E29" s="515">
        <v>-18.865326356375654</v>
      </c>
      <c r="F29" s="519">
        <v>2720</v>
      </c>
      <c r="G29" s="519">
        <v>594</v>
      </c>
      <c r="H29" s="46">
        <v>137</v>
      </c>
      <c r="I29" s="519">
        <v>807</v>
      </c>
      <c r="J29" s="519">
        <v>316</v>
      </c>
      <c r="K29" s="519">
        <v>630</v>
      </c>
      <c r="L29" s="519">
        <v>295</v>
      </c>
      <c r="M29" s="520">
        <v>530</v>
      </c>
    </row>
    <row r="30" spans="1:15" ht="14.25" customHeight="1">
      <c r="A30" s="1695"/>
      <c r="B30" s="7"/>
      <c r="C30" s="32" t="s">
        <v>21</v>
      </c>
      <c r="D30" s="33">
        <f>SUM(F30,G30,I30,J30,K30,L30,M30)</f>
        <v>5375</v>
      </c>
      <c r="E30" s="515">
        <v>-25.232994853248019</v>
      </c>
      <c r="F30" s="519">
        <v>2662</v>
      </c>
      <c r="G30" s="519">
        <v>452</v>
      </c>
      <c r="H30" s="46">
        <v>112</v>
      </c>
      <c r="I30" s="519">
        <v>678</v>
      </c>
      <c r="J30" s="519">
        <v>297</v>
      </c>
      <c r="K30" s="519">
        <v>552</v>
      </c>
      <c r="L30" s="519">
        <v>268</v>
      </c>
      <c r="M30" s="520">
        <v>466</v>
      </c>
    </row>
    <row r="31" spans="1:15" ht="14.25" customHeight="1">
      <c r="A31" s="1695"/>
      <c r="B31" s="7"/>
      <c r="C31" s="32" t="s">
        <v>22</v>
      </c>
      <c r="D31" s="33">
        <f t="shared" si="3"/>
        <v>5583</v>
      </c>
      <c r="E31" s="515">
        <v>-22.198996655518393</v>
      </c>
      <c r="F31" s="519">
        <v>2846</v>
      </c>
      <c r="G31" s="519">
        <v>438</v>
      </c>
      <c r="H31" s="46">
        <v>109</v>
      </c>
      <c r="I31" s="519">
        <v>737</v>
      </c>
      <c r="J31" s="519">
        <v>284</v>
      </c>
      <c r="K31" s="519">
        <v>566</v>
      </c>
      <c r="L31" s="519">
        <v>247</v>
      </c>
      <c r="M31" s="520">
        <v>465</v>
      </c>
      <c r="N31" s="521"/>
    </row>
    <row r="32" spans="1:15" ht="14.25" customHeight="1">
      <c r="A32" s="1695"/>
      <c r="B32" s="7"/>
      <c r="C32" s="32" t="s">
        <v>23</v>
      </c>
      <c r="D32" s="33">
        <f t="shared" si="3"/>
        <v>5610</v>
      </c>
      <c r="E32" s="515">
        <v>-21.844524937308442</v>
      </c>
      <c r="F32" s="519">
        <v>2877</v>
      </c>
      <c r="G32" s="519">
        <v>458</v>
      </c>
      <c r="H32" s="46">
        <v>114</v>
      </c>
      <c r="I32" s="519">
        <v>742</v>
      </c>
      <c r="J32" s="519">
        <v>249</v>
      </c>
      <c r="K32" s="519">
        <v>575</v>
      </c>
      <c r="L32" s="519">
        <v>253</v>
      </c>
      <c r="M32" s="520">
        <v>456</v>
      </c>
      <c r="N32" s="521"/>
      <c r="O32" s="516"/>
    </row>
    <row r="33" spans="1:14" ht="14.25" customHeight="1">
      <c r="A33" s="1695"/>
      <c r="B33" s="7"/>
      <c r="C33" s="32" t="s">
        <v>24</v>
      </c>
      <c r="D33" s="33">
        <f t="shared" si="3"/>
        <v>5468</v>
      </c>
      <c r="E33" s="515">
        <v>-21.323741007194243</v>
      </c>
      <c r="F33" s="519">
        <v>2721</v>
      </c>
      <c r="G33" s="519">
        <v>464</v>
      </c>
      <c r="H33" s="46">
        <v>114</v>
      </c>
      <c r="I33" s="519">
        <v>748</v>
      </c>
      <c r="J33" s="519">
        <v>250</v>
      </c>
      <c r="K33" s="519">
        <v>573</v>
      </c>
      <c r="L33" s="519">
        <v>255</v>
      </c>
      <c r="M33" s="520">
        <v>457</v>
      </c>
    </row>
    <row r="34" spans="1:14" ht="14.25" customHeight="1">
      <c r="A34" s="1695"/>
      <c r="B34" s="7"/>
      <c r="C34" s="32" t="s">
        <v>25</v>
      </c>
      <c r="D34" s="33">
        <f t="shared" si="3"/>
        <v>5549</v>
      </c>
      <c r="E34" s="515">
        <v>-21.24609707635538</v>
      </c>
      <c r="F34" s="519">
        <v>2669</v>
      </c>
      <c r="G34" s="519">
        <v>499</v>
      </c>
      <c r="H34" s="46">
        <v>113</v>
      </c>
      <c r="I34" s="519">
        <v>785</v>
      </c>
      <c r="J34" s="519">
        <v>265</v>
      </c>
      <c r="K34" s="519">
        <v>597</v>
      </c>
      <c r="L34" s="519">
        <v>285</v>
      </c>
      <c r="M34" s="520">
        <v>449</v>
      </c>
    </row>
    <row r="35" spans="1:14" ht="14.25" customHeight="1">
      <c r="A35" s="1695"/>
      <c r="B35" s="7"/>
      <c r="C35" s="32" t="s">
        <v>26</v>
      </c>
      <c r="D35" s="33">
        <f t="shared" si="3"/>
        <v>5746</v>
      </c>
      <c r="E35" s="515">
        <v>-19.354385964912279</v>
      </c>
      <c r="F35" s="519">
        <v>2721</v>
      </c>
      <c r="G35" s="519">
        <v>542</v>
      </c>
      <c r="H35" s="46">
        <v>123</v>
      </c>
      <c r="I35" s="519">
        <v>807</v>
      </c>
      <c r="J35" s="519">
        <v>265</v>
      </c>
      <c r="K35" s="519">
        <v>605</v>
      </c>
      <c r="L35" s="519">
        <v>308</v>
      </c>
      <c r="M35" s="520">
        <v>498</v>
      </c>
    </row>
    <row r="36" spans="1:14" ht="14.25" customHeight="1">
      <c r="A36" s="1695"/>
      <c r="B36" s="7"/>
      <c r="C36" s="32" t="s">
        <v>27</v>
      </c>
      <c r="D36" s="33">
        <f t="shared" si="3"/>
        <v>5815</v>
      </c>
      <c r="E36" s="515">
        <v>-21.184602873407428</v>
      </c>
      <c r="F36" s="519">
        <v>2740</v>
      </c>
      <c r="G36" s="519">
        <v>563</v>
      </c>
      <c r="H36" s="46">
        <v>118</v>
      </c>
      <c r="I36" s="519">
        <v>837</v>
      </c>
      <c r="J36" s="519">
        <v>305</v>
      </c>
      <c r="K36" s="519">
        <v>594</v>
      </c>
      <c r="L36" s="519">
        <v>300</v>
      </c>
      <c r="M36" s="520">
        <v>476</v>
      </c>
    </row>
    <row r="37" spans="1:14" ht="14.25" customHeight="1">
      <c r="A37" s="1695"/>
      <c r="B37" s="7"/>
      <c r="C37" s="32" t="s">
        <v>28</v>
      </c>
      <c r="D37" s="33">
        <f t="shared" si="3"/>
        <v>5658</v>
      </c>
      <c r="E37" s="515">
        <v>-24.459279038718289</v>
      </c>
      <c r="F37" s="519">
        <v>2670</v>
      </c>
      <c r="G37" s="519">
        <v>548</v>
      </c>
      <c r="H37" s="46">
        <v>116</v>
      </c>
      <c r="I37" s="519">
        <v>772</v>
      </c>
      <c r="J37" s="519">
        <v>319</v>
      </c>
      <c r="K37" s="519">
        <v>584</v>
      </c>
      <c r="L37" s="519">
        <v>313</v>
      </c>
      <c r="M37" s="520">
        <v>452</v>
      </c>
    </row>
    <row r="38" spans="1:14" ht="14.25" customHeight="1">
      <c r="A38" s="1695"/>
      <c r="B38" s="7" t="s">
        <v>29</v>
      </c>
      <c r="C38" s="32" t="s">
        <v>30</v>
      </c>
      <c r="D38" s="33">
        <f t="shared" si="3"/>
        <v>5741</v>
      </c>
      <c r="E38" s="515">
        <v>-20.473749826845825</v>
      </c>
      <c r="F38" s="519">
        <v>2598</v>
      </c>
      <c r="G38" s="519">
        <v>592</v>
      </c>
      <c r="H38" s="46">
        <v>124</v>
      </c>
      <c r="I38" s="519">
        <v>778</v>
      </c>
      <c r="J38" s="519">
        <v>318</v>
      </c>
      <c r="K38" s="519">
        <v>633</v>
      </c>
      <c r="L38" s="519">
        <v>335</v>
      </c>
      <c r="M38" s="520">
        <v>487</v>
      </c>
    </row>
    <row r="39" spans="1:14" ht="14.25" customHeight="1">
      <c r="A39" s="1695"/>
      <c r="B39" s="7"/>
      <c r="C39" s="32" t="s">
        <v>31</v>
      </c>
      <c r="D39" s="33">
        <f t="shared" si="3"/>
        <v>6155</v>
      </c>
      <c r="E39" s="515">
        <v>-13.626157732248107</v>
      </c>
      <c r="F39" s="519">
        <v>2883</v>
      </c>
      <c r="G39" s="519">
        <v>593</v>
      </c>
      <c r="H39" s="46">
        <v>118</v>
      </c>
      <c r="I39" s="519">
        <v>830</v>
      </c>
      <c r="J39" s="519">
        <v>323</v>
      </c>
      <c r="K39" s="519">
        <v>622</v>
      </c>
      <c r="L39" s="519">
        <v>365</v>
      </c>
      <c r="M39" s="520">
        <v>539</v>
      </c>
      <c r="N39" s="521"/>
    </row>
    <row r="40" spans="1:14" ht="14.25" customHeight="1" thickBot="1">
      <c r="A40" s="1696"/>
      <c r="B40" s="13"/>
      <c r="C40" s="39" t="s">
        <v>32</v>
      </c>
      <c r="D40" s="40">
        <f t="shared" si="3"/>
        <v>6381</v>
      </c>
      <c r="E40" s="517">
        <v>-4.0739627179795548</v>
      </c>
      <c r="F40" s="523">
        <v>3046</v>
      </c>
      <c r="G40" s="523">
        <v>640</v>
      </c>
      <c r="H40" s="48">
        <v>132</v>
      </c>
      <c r="I40" s="523">
        <v>878</v>
      </c>
      <c r="J40" s="523">
        <v>317</v>
      </c>
      <c r="K40" s="523">
        <v>624</v>
      </c>
      <c r="L40" s="523">
        <v>362</v>
      </c>
      <c r="M40" s="524">
        <v>514</v>
      </c>
    </row>
    <row r="41" spans="1:14" ht="17.25" customHeight="1"/>
    <row r="42" spans="1:14" ht="17.25" customHeight="1"/>
    <row r="43" spans="1:14" ht="17.25" customHeight="1">
      <c r="F43" s="521"/>
    </row>
    <row r="44" spans="1:14" ht="17.25" customHeight="1"/>
    <row r="45" spans="1:14" ht="17.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view="pageBreakPreview" zoomScaleNormal="100" zoomScaleSheetLayoutView="100" workbookViewId="0"/>
  </sheetViews>
  <sheetFormatPr defaultRowHeight="18.75"/>
  <cols>
    <col min="1" max="2" width="20.625" style="1624" customWidth="1"/>
    <col min="3" max="3" width="25.625" style="1624" customWidth="1"/>
    <col min="4" max="4" width="35.625" style="1624" customWidth="1"/>
    <col min="5" max="5" width="20.625" style="1624" customWidth="1"/>
    <col min="6" max="16384" width="9" style="1624"/>
  </cols>
  <sheetData>
    <row r="1" spans="1:5" ht="24">
      <c r="A1" s="1633" t="s">
        <v>1242</v>
      </c>
    </row>
    <row r="3" spans="1:5">
      <c r="A3" s="1624" t="s">
        <v>1178</v>
      </c>
    </row>
    <row r="4" spans="1:5" s="1625" customFormat="1" ht="30" customHeight="1">
      <c r="A4" s="1626" t="s">
        <v>1246</v>
      </c>
      <c r="B4" s="1669" t="s">
        <v>1243</v>
      </c>
      <c r="C4" s="1670"/>
      <c r="D4" s="1626" t="s">
        <v>1244</v>
      </c>
      <c r="E4" s="1626" t="s">
        <v>1245</v>
      </c>
    </row>
    <row r="5" spans="1:5" ht="20.100000000000001" customHeight="1">
      <c r="A5" s="1642" t="s">
        <v>723</v>
      </c>
      <c r="B5" s="1663" t="s">
        <v>1179</v>
      </c>
      <c r="C5" s="1664"/>
      <c r="D5" s="1672" t="s">
        <v>1180</v>
      </c>
      <c r="E5" s="1642" t="s">
        <v>1181</v>
      </c>
    </row>
    <row r="6" spans="1:5" ht="20.100000000000001" customHeight="1">
      <c r="A6" s="1642"/>
      <c r="B6" s="1665" t="s">
        <v>1248</v>
      </c>
      <c r="C6" s="1666"/>
      <c r="D6" s="1672"/>
      <c r="E6" s="1642"/>
    </row>
    <row r="7" spans="1:5" ht="20.100000000000001" customHeight="1">
      <c r="A7" s="1642" t="s">
        <v>1182</v>
      </c>
      <c r="B7" s="1663" t="s">
        <v>1183</v>
      </c>
      <c r="C7" s="1664"/>
      <c r="D7" s="1672" t="s">
        <v>1240</v>
      </c>
      <c r="E7" s="1678" t="s">
        <v>1184</v>
      </c>
    </row>
    <row r="8" spans="1:5" ht="20.100000000000001" customHeight="1">
      <c r="A8" s="1642"/>
      <c r="B8" s="1627" t="s">
        <v>1247</v>
      </c>
      <c r="C8" s="1628"/>
      <c r="D8" s="1672"/>
      <c r="E8" s="1679"/>
    </row>
    <row r="9" spans="1:5" ht="20.100000000000001" customHeight="1">
      <c r="A9" s="1642"/>
      <c r="B9" s="1631"/>
      <c r="C9" s="1632"/>
      <c r="D9" s="1677"/>
      <c r="E9" s="1680"/>
    </row>
    <row r="10" spans="1:5" ht="20.100000000000001" customHeight="1">
      <c r="A10" s="1642"/>
      <c r="B10" s="1674" t="s">
        <v>1185</v>
      </c>
      <c r="C10" s="1675"/>
      <c r="D10" s="1673" t="s">
        <v>1188</v>
      </c>
      <c r="E10" s="1676" t="s">
        <v>1189</v>
      </c>
    </row>
    <row r="11" spans="1:5" ht="20.100000000000001" customHeight="1">
      <c r="A11" s="1642"/>
      <c r="B11" s="1674" t="s">
        <v>1186</v>
      </c>
      <c r="C11" s="1675"/>
      <c r="D11" s="1672"/>
      <c r="E11" s="1642"/>
    </row>
    <row r="12" spans="1:5" ht="20.100000000000001" customHeight="1">
      <c r="A12" s="1642"/>
      <c r="B12" s="1665" t="s">
        <v>1187</v>
      </c>
      <c r="C12" s="1666"/>
      <c r="D12" s="1672"/>
      <c r="E12" s="1642"/>
    </row>
    <row r="13" spans="1:5" ht="20.100000000000001" customHeight="1">
      <c r="A13" s="1642" t="s">
        <v>1190</v>
      </c>
      <c r="B13" s="1663" t="s">
        <v>1191</v>
      </c>
      <c r="C13" s="1664"/>
      <c r="D13" s="1672" t="s">
        <v>1241</v>
      </c>
      <c r="E13" s="1642" t="s">
        <v>1193</v>
      </c>
    </row>
    <row r="14" spans="1:5" ht="20.100000000000001" customHeight="1">
      <c r="A14" s="1642"/>
      <c r="B14" s="1651" t="s">
        <v>1192</v>
      </c>
      <c r="C14" s="1652"/>
      <c r="D14" s="1672"/>
      <c r="E14" s="1642"/>
    </row>
    <row r="15" spans="1:5" ht="20.100000000000001" customHeight="1">
      <c r="A15" s="1642"/>
      <c r="B15" s="1629"/>
      <c r="C15" s="1630"/>
      <c r="D15" s="1672"/>
      <c r="E15" s="1642"/>
    </row>
    <row r="16" spans="1:5" ht="20.100000000000001" customHeight="1">
      <c r="A16" s="1642" t="s">
        <v>1194</v>
      </c>
      <c r="B16" s="1663" t="s">
        <v>1195</v>
      </c>
      <c r="C16" s="1664"/>
      <c r="D16" s="1672" t="s">
        <v>1197</v>
      </c>
      <c r="E16" s="1642" t="s">
        <v>1198</v>
      </c>
    </row>
    <row r="17" spans="1:5" ht="20.100000000000001" customHeight="1">
      <c r="A17" s="1642"/>
      <c r="B17" s="1665" t="s">
        <v>1196</v>
      </c>
      <c r="C17" s="1666"/>
      <c r="D17" s="1672"/>
      <c r="E17" s="1642"/>
    </row>
    <row r="18" spans="1:5" ht="20.100000000000001" customHeight="1">
      <c r="A18" s="1642" t="s">
        <v>1199</v>
      </c>
      <c r="B18" s="1663" t="s">
        <v>1200</v>
      </c>
      <c r="C18" s="1664"/>
      <c r="D18" s="1672" t="s">
        <v>1202</v>
      </c>
      <c r="E18" s="1642" t="s">
        <v>1203</v>
      </c>
    </row>
    <row r="19" spans="1:5" ht="20.100000000000001" customHeight="1">
      <c r="A19" s="1642"/>
      <c r="B19" s="1665" t="s">
        <v>1201</v>
      </c>
      <c r="C19" s="1666"/>
      <c r="D19" s="1672"/>
      <c r="E19" s="1642"/>
    </row>
    <row r="20" spans="1:5" ht="20.100000000000001" customHeight="1">
      <c r="A20" s="1642" t="s">
        <v>1204</v>
      </c>
      <c r="B20" s="1663" t="s">
        <v>1205</v>
      </c>
      <c r="C20" s="1664"/>
      <c r="D20" s="1671" t="s">
        <v>1207</v>
      </c>
      <c r="E20" s="1642" t="s">
        <v>1208</v>
      </c>
    </row>
    <row r="21" spans="1:5" ht="20.100000000000001" customHeight="1">
      <c r="A21" s="1642"/>
      <c r="B21" s="1665" t="s">
        <v>1206</v>
      </c>
      <c r="C21" s="1666"/>
      <c r="D21" s="1671"/>
      <c r="E21" s="1642"/>
    </row>
    <row r="22" spans="1:5" ht="20.100000000000001" customHeight="1">
      <c r="A22" s="1642" t="s">
        <v>1209</v>
      </c>
      <c r="B22" s="1663" t="s">
        <v>1210</v>
      </c>
      <c r="C22" s="1664"/>
      <c r="D22" s="1671" t="s">
        <v>1211</v>
      </c>
      <c r="E22" s="1642" t="s">
        <v>1212</v>
      </c>
    </row>
    <row r="23" spans="1:5" ht="20.100000000000001" customHeight="1">
      <c r="A23" s="1642"/>
      <c r="B23" s="1651" t="s">
        <v>1249</v>
      </c>
      <c r="C23" s="1652"/>
      <c r="D23" s="1671"/>
      <c r="E23" s="1642"/>
    </row>
    <row r="24" spans="1:5" ht="20.100000000000001" customHeight="1">
      <c r="A24" s="1642"/>
      <c r="B24" s="1665" t="s">
        <v>1250</v>
      </c>
      <c r="C24" s="1666"/>
      <c r="D24" s="1671"/>
      <c r="E24" s="1642"/>
    </row>
    <row r="27" spans="1:5">
      <c r="A27" s="1624" t="s">
        <v>1213</v>
      </c>
    </row>
    <row r="28" spans="1:5" ht="30" customHeight="1">
      <c r="A28" s="1667" t="s">
        <v>1214</v>
      </c>
      <c r="B28" s="1668"/>
      <c r="C28" s="1669" t="s">
        <v>1215</v>
      </c>
      <c r="D28" s="1670"/>
      <c r="E28" s="1626" t="s">
        <v>1245</v>
      </c>
    </row>
    <row r="29" spans="1:5" ht="20.100000000000001" customHeight="1">
      <c r="A29" s="1661" t="s">
        <v>1216</v>
      </c>
      <c r="B29" s="1662"/>
      <c r="C29" s="1645" t="s">
        <v>1217</v>
      </c>
      <c r="D29" s="1646"/>
      <c r="E29" s="1642" t="s">
        <v>1219</v>
      </c>
    </row>
    <row r="30" spans="1:5" ht="20.100000000000001" customHeight="1">
      <c r="A30" s="1653"/>
      <c r="B30" s="1654"/>
      <c r="C30" s="1643" t="s">
        <v>1218</v>
      </c>
      <c r="D30" s="1644"/>
      <c r="E30" s="1642"/>
    </row>
    <row r="31" spans="1:5" ht="20.100000000000001" customHeight="1">
      <c r="A31" s="1655" t="s">
        <v>1237</v>
      </c>
      <c r="B31" s="1656"/>
      <c r="C31" s="1645" t="s">
        <v>1220</v>
      </c>
      <c r="D31" s="1646"/>
      <c r="E31" s="1642" t="s">
        <v>1222</v>
      </c>
    </row>
    <row r="32" spans="1:5" ht="20.100000000000001" customHeight="1">
      <c r="A32" s="1657"/>
      <c r="B32" s="1658"/>
      <c r="C32" s="1649" t="s">
        <v>1238</v>
      </c>
      <c r="D32" s="1650"/>
      <c r="E32" s="1642"/>
    </row>
    <row r="33" spans="1:5" ht="20.100000000000001" customHeight="1">
      <c r="A33" s="1659"/>
      <c r="B33" s="1660"/>
      <c r="C33" s="1647" t="s">
        <v>1221</v>
      </c>
      <c r="D33" s="1648"/>
      <c r="E33" s="1642"/>
    </row>
    <row r="34" spans="1:5" ht="20.100000000000001" customHeight="1">
      <c r="A34" s="1661" t="s">
        <v>1223</v>
      </c>
      <c r="B34" s="1662"/>
      <c r="C34" s="1645" t="s">
        <v>1225</v>
      </c>
      <c r="D34" s="1646"/>
      <c r="E34" s="1642" t="s">
        <v>1227</v>
      </c>
    </row>
    <row r="35" spans="1:5" ht="20.100000000000001" customHeight="1">
      <c r="A35" s="1653" t="s">
        <v>1224</v>
      </c>
      <c r="B35" s="1654"/>
      <c r="C35" s="1643" t="s">
        <v>1226</v>
      </c>
      <c r="D35" s="1644"/>
      <c r="E35" s="1642"/>
    </row>
    <row r="36" spans="1:5" ht="20.100000000000001" customHeight="1">
      <c r="A36" s="1661" t="s">
        <v>1228</v>
      </c>
      <c r="B36" s="1662"/>
      <c r="C36" s="1645" t="s">
        <v>1230</v>
      </c>
      <c r="D36" s="1646"/>
      <c r="E36" s="1642" t="s">
        <v>1232</v>
      </c>
    </row>
    <row r="37" spans="1:5" ht="20.100000000000001" customHeight="1">
      <c r="A37" s="1653" t="s">
        <v>1229</v>
      </c>
      <c r="B37" s="1654"/>
      <c r="C37" s="1643" t="s">
        <v>1231</v>
      </c>
      <c r="D37" s="1644"/>
      <c r="E37" s="1642"/>
    </row>
    <row r="38" spans="1:5" ht="20.100000000000001" customHeight="1">
      <c r="A38" s="1661" t="s">
        <v>1233</v>
      </c>
      <c r="B38" s="1662"/>
      <c r="C38" s="1651" t="s">
        <v>1235</v>
      </c>
      <c r="D38" s="1652"/>
      <c r="E38" s="1642" t="s">
        <v>1236</v>
      </c>
    </row>
    <row r="39" spans="1:5" ht="20.100000000000001" customHeight="1">
      <c r="A39" s="1653" t="s">
        <v>1234</v>
      </c>
      <c r="B39" s="1654"/>
      <c r="C39" s="1643" t="s">
        <v>1239</v>
      </c>
      <c r="D39" s="1644"/>
      <c r="E39" s="1642"/>
    </row>
  </sheetData>
  <mergeCells count="67">
    <mergeCell ref="B6:C6"/>
    <mergeCell ref="B5:C5"/>
    <mergeCell ref="B18:C18"/>
    <mergeCell ref="B17:C17"/>
    <mergeCell ref="B16:C16"/>
    <mergeCell ref="D5:D6"/>
    <mergeCell ref="E5:E6"/>
    <mergeCell ref="E10:E12"/>
    <mergeCell ref="E16:E17"/>
    <mergeCell ref="E13:E15"/>
    <mergeCell ref="D7:D9"/>
    <mergeCell ref="E7:E9"/>
    <mergeCell ref="D13:D15"/>
    <mergeCell ref="A5:A6"/>
    <mergeCell ref="A22:A24"/>
    <mergeCell ref="B4:C4"/>
    <mergeCell ref="D22:D24"/>
    <mergeCell ref="D20:D21"/>
    <mergeCell ref="D18:D19"/>
    <mergeCell ref="D16:D17"/>
    <mergeCell ref="D10:D12"/>
    <mergeCell ref="A7:A12"/>
    <mergeCell ref="A20:A21"/>
    <mergeCell ref="A18:A19"/>
    <mergeCell ref="A16:A17"/>
    <mergeCell ref="A13:A15"/>
    <mergeCell ref="B11:C11"/>
    <mergeCell ref="B10:C10"/>
    <mergeCell ref="B7:C7"/>
    <mergeCell ref="B14:C14"/>
    <mergeCell ref="B13:C13"/>
    <mergeCell ref="B12:C12"/>
    <mergeCell ref="E29:E30"/>
    <mergeCell ref="B19:C19"/>
    <mergeCell ref="A28:B28"/>
    <mergeCell ref="B22:C22"/>
    <mergeCell ref="B21:C21"/>
    <mergeCell ref="B20:C20"/>
    <mergeCell ref="C30:D30"/>
    <mergeCell ref="C29:D29"/>
    <mergeCell ref="C28:D28"/>
    <mergeCell ref="B24:C24"/>
    <mergeCell ref="B23:C23"/>
    <mergeCell ref="E18:E19"/>
    <mergeCell ref="E20:E21"/>
    <mergeCell ref="E22:E24"/>
    <mergeCell ref="A38:B38"/>
    <mergeCell ref="A37:B37"/>
    <mergeCell ref="A36:B36"/>
    <mergeCell ref="A35:B35"/>
    <mergeCell ref="A34:B34"/>
    <mergeCell ref="A39:B39"/>
    <mergeCell ref="E38:E39"/>
    <mergeCell ref="E36:E37"/>
    <mergeCell ref="A31:B33"/>
    <mergeCell ref="A29:B30"/>
    <mergeCell ref="E34:E35"/>
    <mergeCell ref="E31:E33"/>
    <mergeCell ref="C39:D39"/>
    <mergeCell ref="C35:D35"/>
    <mergeCell ref="C34:D34"/>
    <mergeCell ref="C33:D33"/>
    <mergeCell ref="C32:D32"/>
    <mergeCell ref="C31:D31"/>
    <mergeCell ref="C38:D38"/>
    <mergeCell ref="C37:D37"/>
    <mergeCell ref="C36:D36"/>
  </mergeCells>
  <phoneticPr fontId="3"/>
  <pageMargins left="0.7" right="0.7" top="0.75" bottom="0.75" header="0.3" footer="0.3"/>
  <pageSetup paperSize="9" scale="64"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view="pageBreakPreview" zoomScaleNormal="85" zoomScaleSheetLayoutView="100" workbookViewId="0">
      <selection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7.875" style="2" customWidth="1"/>
    <col min="15" max="16384" width="9" style="2"/>
  </cols>
  <sheetData>
    <row r="1" spans="1:13" ht="30" customHeight="1">
      <c r="A1" s="1681" t="s">
        <v>1251</v>
      </c>
      <c r="B1" s="1681"/>
      <c r="C1" s="1681"/>
      <c r="D1" s="1681"/>
      <c r="E1" s="1681"/>
      <c r="F1" s="1681"/>
      <c r="G1" s="1681"/>
      <c r="H1" s="1681"/>
      <c r="I1" s="1681"/>
      <c r="J1" s="1681"/>
      <c r="K1" s="1681"/>
      <c r="L1" s="1681"/>
      <c r="M1" s="1681"/>
    </row>
    <row r="2" spans="1:13" ht="23.25" customHeight="1" thickBot="1">
      <c r="A2" s="1" t="s">
        <v>369</v>
      </c>
      <c r="L2" s="1682"/>
      <c r="M2" s="1682"/>
    </row>
    <row r="3" spans="1:13" ht="15" customHeight="1">
      <c r="A3" s="3"/>
      <c r="B3" s="1683" t="s">
        <v>1</v>
      </c>
      <c r="C3" s="1684"/>
      <c r="D3" s="1685" t="s">
        <v>2</v>
      </c>
      <c r="E3" s="4"/>
      <c r="F3" s="1688" t="s">
        <v>3</v>
      </c>
      <c r="G3" s="1691" t="s">
        <v>4</v>
      </c>
      <c r="H3" s="5"/>
      <c r="I3" s="1688" t="s">
        <v>5</v>
      </c>
      <c r="J3" s="1688" t="s">
        <v>6</v>
      </c>
      <c r="K3" s="1688" t="s">
        <v>7</v>
      </c>
      <c r="L3" s="1688" t="s">
        <v>8</v>
      </c>
      <c r="M3" s="1692" t="s">
        <v>9</v>
      </c>
    </row>
    <row r="4" spans="1:13" ht="15" customHeight="1">
      <c r="A4" s="6"/>
      <c r="B4" s="7"/>
      <c r="C4" s="8"/>
      <c r="D4" s="1686"/>
      <c r="E4" s="9" t="s">
        <v>10</v>
      </c>
      <c r="F4" s="1689"/>
      <c r="G4" s="1689"/>
      <c r="H4" s="10" t="s">
        <v>11</v>
      </c>
      <c r="I4" s="1689"/>
      <c r="J4" s="1689"/>
      <c r="K4" s="1689"/>
      <c r="L4" s="1689"/>
      <c r="M4" s="1693"/>
    </row>
    <row r="5" spans="1:13" ht="15" customHeight="1">
      <c r="A5" s="6"/>
      <c r="B5" s="7"/>
      <c r="C5" s="8"/>
      <c r="D5" s="1686"/>
      <c r="E5" s="11" t="s">
        <v>12</v>
      </c>
      <c r="F5" s="1689"/>
      <c r="G5" s="1689"/>
      <c r="H5" s="10" t="s">
        <v>13</v>
      </c>
      <c r="I5" s="1689"/>
      <c r="J5" s="1689"/>
      <c r="K5" s="1689"/>
      <c r="L5" s="1689"/>
      <c r="M5" s="1693"/>
    </row>
    <row r="6" spans="1:13" ht="15" customHeight="1" thickBot="1">
      <c r="A6" s="6" t="s">
        <v>14</v>
      </c>
      <c r="B6" s="7"/>
      <c r="C6" s="8"/>
      <c r="D6" s="1687"/>
      <c r="E6" s="15" t="s">
        <v>15</v>
      </c>
      <c r="F6" s="1690"/>
      <c r="G6" s="1690"/>
      <c r="H6" s="152"/>
      <c r="I6" s="1690"/>
      <c r="J6" s="1690"/>
      <c r="K6" s="1690"/>
      <c r="L6" s="1690"/>
      <c r="M6" s="1694"/>
    </row>
    <row r="7" spans="1:13" ht="15.95" customHeight="1">
      <c r="A7" s="1703" t="s">
        <v>44</v>
      </c>
      <c r="B7" s="1819" t="s">
        <v>17</v>
      </c>
      <c r="C7" s="1818"/>
      <c r="D7" s="67">
        <v>55429</v>
      </c>
      <c r="E7" s="68">
        <v>-8.5812772133526849</v>
      </c>
      <c r="F7" s="125">
        <v>29075</v>
      </c>
      <c r="G7" s="125">
        <v>3838</v>
      </c>
      <c r="H7" s="20">
        <v>1002</v>
      </c>
      <c r="I7" s="125">
        <v>7947</v>
      </c>
      <c r="J7" s="125">
        <v>2699</v>
      </c>
      <c r="K7" s="125">
        <v>3240</v>
      </c>
      <c r="L7" s="125">
        <v>3520</v>
      </c>
      <c r="M7" s="126">
        <v>5110</v>
      </c>
    </row>
    <row r="8" spans="1:13" ht="15.95" customHeight="1">
      <c r="A8" s="1695"/>
      <c r="B8" s="1699">
        <v>29</v>
      </c>
      <c r="C8" s="1700"/>
      <c r="D8" s="67">
        <v>50491</v>
      </c>
      <c r="E8" s="68">
        <v>-8.9086940049432606</v>
      </c>
      <c r="F8" s="69">
        <v>26209</v>
      </c>
      <c r="G8" s="69">
        <v>3506</v>
      </c>
      <c r="H8" s="23">
        <v>945</v>
      </c>
      <c r="I8" s="69">
        <v>7533</v>
      </c>
      <c r="J8" s="69">
        <v>2611</v>
      </c>
      <c r="K8" s="69">
        <v>3176</v>
      </c>
      <c r="L8" s="69">
        <v>2964</v>
      </c>
      <c r="M8" s="70">
        <v>4492</v>
      </c>
    </row>
    <row r="9" spans="1:13" ht="15.95" customHeight="1">
      <c r="A9" s="1695"/>
      <c r="B9" s="1699">
        <v>30</v>
      </c>
      <c r="C9" s="1700"/>
      <c r="D9" s="67">
        <v>42407</v>
      </c>
      <c r="E9" s="68">
        <v>-16.010774197381711</v>
      </c>
      <c r="F9" s="69">
        <v>21745</v>
      </c>
      <c r="G9" s="69">
        <v>3016</v>
      </c>
      <c r="H9" s="25">
        <v>857</v>
      </c>
      <c r="I9" s="69">
        <v>5700</v>
      </c>
      <c r="J9" s="69">
        <v>2483</v>
      </c>
      <c r="K9" s="69">
        <v>2835</v>
      </c>
      <c r="L9" s="69">
        <v>2635</v>
      </c>
      <c r="M9" s="70">
        <v>3993</v>
      </c>
    </row>
    <row r="10" spans="1:13" ht="15.95" customHeight="1">
      <c r="A10" s="1695"/>
      <c r="B10" s="1699" t="s">
        <v>18</v>
      </c>
      <c r="C10" s="1700"/>
      <c r="D10" s="67">
        <v>38817</v>
      </c>
      <c r="E10" s="68">
        <v>-8.4655835121560123</v>
      </c>
      <c r="F10" s="69">
        <v>20196</v>
      </c>
      <c r="G10" s="69">
        <v>2580</v>
      </c>
      <c r="H10" s="25">
        <v>650</v>
      </c>
      <c r="I10" s="69">
        <v>5156</v>
      </c>
      <c r="J10" s="69">
        <v>2050</v>
      </c>
      <c r="K10" s="69">
        <v>2603</v>
      </c>
      <c r="L10" s="69">
        <v>2503</v>
      </c>
      <c r="M10" s="70">
        <v>3729</v>
      </c>
    </row>
    <row r="11" spans="1:13" ht="15.95" customHeight="1">
      <c r="A11" s="1695"/>
      <c r="B11" s="1699">
        <v>2</v>
      </c>
      <c r="C11" s="1700"/>
      <c r="D11" s="71">
        <f t="shared" ref="D11:D23" si="0">SUM(F11:G11,I11:M11)</f>
        <v>35508</v>
      </c>
      <c r="E11" s="72">
        <f>IF(ISERROR((D11-D10)/D10*100),"―",(D11-D10)/D10*100)</f>
        <v>-8.5246155035165003</v>
      </c>
      <c r="F11" s="73">
        <f t="shared" ref="F11:M11" si="1">SUM(F12:F23)</f>
        <v>18684</v>
      </c>
      <c r="G11" s="73">
        <f t="shared" si="1"/>
        <v>2506</v>
      </c>
      <c r="H11" s="30">
        <f t="shared" si="1"/>
        <v>527</v>
      </c>
      <c r="I11" s="73">
        <f t="shared" si="1"/>
        <v>4911</v>
      </c>
      <c r="J11" s="73">
        <f t="shared" si="1"/>
        <v>1735</v>
      </c>
      <c r="K11" s="73">
        <f t="shared" si="1"/>
        <v>2264</v>
      </c>
      <c r="L11" s="73">
        <f t="shared" si="1"/>
        <v>2036</v>
      </c>
      <c r="M11" s="74">
        <f t="shared" si="1"/>
        <v>3372</v>
      </c>
    </row>
    <row r="12" spans="1:13" ht="13.5" customHeight="1">
      <c r="A12" s="1695"/>
      <c r="B12" s="7" t="s">
        <v>19</v>
      </c>
      <c r="C12" s="32" t="s">
        <v>20</v>
      </c>
      <c r="D12" s="50">
        <f t="shared" si="0"/>
        <v>2848</v>
      </c>
      <c r="E12" s="47">
        <v>-17.497103128621088</v>
      </c>
      <c r="F12" s="139">
        <f>'1-20'!F12+'1-21'!F12</f>
        <v>1417</v>
      </c>
      <c r="G12" s="139">
        <f>'1-20'!G12+'1-21'!G12</f>
        <v>210</v>
      </c>
      <c r="H12" s="36">
        <f>'1-20'!H12+'1-21'!H12</f>
        <v>45</v>
      </c>
      <c r="I12" s="139">
        <f>'1-20'!I12+'1-21'!I12</f>
        <v>416</v>
      </c>
      <c r="J12" s="139">
        <f>'1-20'!J12+'1-21'!J12</f>
        <v>149</v>
      </c>
      <c r="K12" s="139">
        <f>'1-20'!K12+'1-21'!K12</f>
        <v>171</v>
      </c>
      <c r="L12" s="139">
        <f>'1-20'!L12+'1-21'!L12</f>
        <v>166</v>
      </c>
      <c r="M12" s="140">
        <f>'1-20'!M12+'1-21'!M12</f>
        <v>319</v>
      </c>
    </row>
    <row r="13" spans="1:13" ht="13.5" customHeight="1">
      <c r="A13" s="1695"/>
      <c r="B13" s="7"/>
      <c r="C13" s="32" t="s">
        <v>21</v>
      </c>
      <c r="D13" s="50">
        <f t="shared" si="0"/>
        <v>2437</v>
      </c>
      <c r="E13" s="47">
        <v>-31.021794508915935</v>
      </c>
      <c r="F13" s="139">
        <f>'1-20'!F13+'1-21'!F13</f>
        <v>1280</v>
      </c>
      <c r="G13" s="139">
        <f>'1-20'!G13+'1-21'!G13</f>
        <v>176</v>
      </c>
      <c r="H13" s="36">
        <f>'1-20'!H13+'1-21'!H13</f>
        <v>40</v>
      </c>
      <c r="I13" s="139">
        <f>'1-20'!I13+'1-21'!I13</f>
        <v>331</v>
      </c>
      <c r="J13" s="139">
        <f>'1-20'!J13+'1-21'!J13</f>
        <v>122</v>
      </c>
      <c r="K13" s="139">
        <f>'1-20'!K13+'1-21'!K13</f>
        <v>177</v>
      </c>
      <c r="L13" s="139">
        <f>'1-20'!L13+'1-21'!L13</f>
        <v>130</v>
      </c>
      <c r="M13" s="140">
        <f>'1-20'!M13+'1-21'!M13</f>
        <v>221</v>
      </c>
    </row>
    <row r="14" spans="1:13" ht="13.5" customHeight="1">
      <c r="A14" s="1695"/>
      <c r="B14" s="7"/>
      <c r="C14" s="32" t="s">
        <v>22</v>
      </c>
      <c r="D14" s="50">
        <f t="shared" si="0"/>
        <v>3158</v>
      </c>
      <c r="E14" s="47">
        <v>-6.7611455565397103</v>
      </c>
      <c r="F14" s="139">
        <f>'1-20'!F14+'1-21'!F14</f>
        <v>1670</v>
      </c>
      <c r="G14" s="139">
        <f>'1-20'!G14+'1-21'!G14</f>
        <v>192</v>
      </c>
      <c r="H14" s="36">
        <f>'1-20'!H14+'1-21'!H14</f>
        <v>33</v>
      </c>
      <c r="I14" s="139">
        <f>'1-20'!I14+'1-21'!I14</f>
        <v>486</v>
      </c>
      <c r="J14" s="139">
        <f>'1-20'!J14+'1-21'!J14</f>
        <v>129</v>
      </c>
      <c r="K14" s="139">
        <f>'1-20'!K14+'1-21'!K14</f>
        <v>203</v>
      </c>
      <c r="L14" s="139">
        <f>'1-20'!L14+'1-21'!L14</f>
        <v>179</v>
      </c>
      <c r="M14" s="140">
        <f>'1-20'!M14+'1-21'!M14</f>
        <v>299</v>
      </c>
    </row>
    <row r="15" spans="1:13" ht="13.5" customHeight="1">
      <c r="A15" s="1695"/>
      <c r="B15" s="7"/>
      <c r="C15" s="32" t="s">
        <v>23</v>
      </c>
      <c r="D15" s="50">
        <f t="shared" si="0"/>
        <v>2946</v>
      </c>
      <c r="E15" s="47">
        <v>-15.002885170225044</v>
      </c>
      <c r="F15" s="139">
        <f>'1-20'!F15+'1-21'!F15</f>
        <v>1485</v>
      </c>
      <c r="G15" s="139">
        <f>'1-20'!G15+'1-21'!G15</f>
        <v>217</v>
      </c>
      <c r="H15" s="36">
        <f>'1-20'!H15+'1-21'!H15</f>
        <v>37</v>
      </c>
      <c r="I15" s="139">
        <f>'1-20'!I15+'1-21'!I15</f>
        <v>442</v>
      </c>
      <c r="J15" s="139">
        <f>'1-20'!J15+'1-21'!J15</f>
        <v>143</v>
      </c>
      <c r="K15" s="139">
        <f>'1-20'!K15+'1-21'!K15</f>
        <v>226</v>
      </c>
      <c r="L15" s="139">
        <f>'1-20'!L15+'1-21'!L15</f>
        <v>164</v>
      </c>
      <c r="M15" s="140">
        <f>'1-20'!M15+'1-21'!M15</f>
        <v>269</v>
      </c>
    </row>
    <row r="16" spans="1:13" ht="13.5" customHeight="1">
      <c r="A16" s="1695"/>
      <c r="B16" s="7"/>
      <c r="C16" s="32" t="s">
        <v>24</v>
      </c>
      <c r="D16" s="50">
        <f t="shared" si="0"/>
        <v>2604</v>
      </c>
      <c r="E16" s="47">
        <v>-9.4890510948905096</v>
      </c>
      <c r="F16" s="139">
        <f>'1-20'!F16+'1-21'!F16</f>
        <v>1382</v>
      </c>
      <c r="G16" s="139">
        <f>'1-20'!G16+'1-21'!G16</f>
        <v>162</v>
      </c>
      <c r="H16" s="36">
        <f>'1-20'!H16+'1-21'!H16</f>
        <v>27</v>
      </c>
      <c r="I16" s="139">
        <f>'1-20'!I16+'1-21'!I16</f>
        <v>375</v>
      </c>
      <c r="J16" s="139">
        <f>'1-20'!J16+'1-21'!J16</f>
        <v>139</v>
      </c>
      <c r="K16" s="139">
        <f>'1-20'!K16+'1-21'!K16</f>
        <v>165</v>
      </c>
      <c r="L16" s="139">
        <f>'1-20'!L16+'1-21'!L16</f>
        <v>168</v>
      </c>
      <c r="M16" s="140">
        <f>'1-20'!M16+'1-21'!M16</f>
        <v>213</v>
      </c>
    </row>
    <row r="17" spans="1:13" ht="13.5" customHeight="1">
      <c r="A17" s="1695"/>
      <c r="B17" s="7"/>
      <c r="C17" s="32" t="s">
        <v>25</v>
      </c>
      <c r="D17" s="50">
        <f t="shared" si="0"/>
        <v>2953</v>
      </c>
      <c r="E17" s="47">
        <v>-12.658976634131914</v>
      </c>
      <c r="F17" s="139">
        <f>'1-20'!F17+'1-21'!F17</f>
        <v>1556</v>
      </c>
      <c r="G17" s="139">
        <f>'1-20'!G17+'1-21'!G17</f>
        <v>170</v>
      </c>
      <c r="H17" s="36">
        <f>'1-20'!H17+'1-21'!H17</f>
        <v>40</v>
      </c>
      <c r="I17" s="139">
        <f>'1-20'!I17+'1-21'!I17</f>
        <v>448</v>
      </c>
      <c r="J17" s="139">
        <f>'1-20'!J17+'1-21'!J17</f>
        <v>124</v>
      </c>
      <c r="K17" s="139">
        <f>'1-20'!K17+'1-21'!K17</f>
        <v>198</v>
      </c>
      <c r="L17" s="139">
        <f>'1-20'!L17+'1-21'!L17</f>
        <v>200</v>
      </c>
      <c r="M17" s="140">
        <f>'1-20'!M17+'1-21'!M17</f>
        <v>257</v>
      </c>
    </row>
    <row r="18" spans="1:13" ht="13.5" customHeight="1">
      <c r="A18" s="1695"/>
      <c r="B18" s="7"/>
      <c r="C18" s="32" t="s">
        <v>26</v>
      </c>
      <c r="D18" s="50">
        <f t="shared" si="0"/>
        <v>3177</v>
      </c>
      <c r="E18" s="47">
        <v>-3.6396724294813465</v>
      </c>
      <c r="F18" s="139">
        <f>'1-20'!F18+'1-21'!F18</f>
        <v>1733</v>
      </c>
      <c r="G18" s="139">
        <f>'1-20'!G18+'1-21'!G18</f>
        <v>240</v>
      </c>
      <c r="H18" s="36">
        <f>'1-20'!H18+'1-21'!H18</f>
        <v>55</v>
      </c>
      <c r="I18" s="139">
        <f>'1-20'!I18+'1-21'!I18</f>
        <v>418</v>
      </c>
      <c r="J18" s="139">
        <f>'1-20'!J18+'1-21'!J18</f>
        <v>152</v>
      </c>
      <c r="K18" s="139">
        <f>'1-20'!K18+'1-21'!K18</f>
        <v>171</v>
      </c>
      <c r="L18" s="139">
        <f>'1-20'!L18+'1-21'!L18</f>
        <v>168</v>
      </c>
      <c r="M18" s="140">
        <f>'1-20'!M18+'1-21'!M18</f>
        <v>295</v>
      </c>
    </row>
    <row r="19" spans="1:13" ht="13.5" customHeight="1">
      <c r="A19" s="1695"/>
      <c r="B19" s="7"/>
      <c r="C19" s="32" t="s">
        <v>27</v>
      </c>
      <c r="D19" s="50">
        <f t="shared" si="0"/>
        <v>2639</v>
      </c>
      <c r="E19" s="47">
        <v>-9.4061105389632687</v>
      </c>
      <c r="F19" s="139">
        <f>'1-20'!F19+'1-21'!F19</f>
        <v>1428</v>
      </c>
      <c r="G19" s="139">
        <f>'1-20'!G19+'1-21'!G19</f>
        <v>218</v>
      </c>
      <c r="H19" s="36">
        <f>'1-20'!H19+'1-21'!H19</f>
        <v>46</v>
      </c>
      <c r="I19" s="139">
        <f>'1-20'!I19+'1-21'!I19</f>
        <v>317</v>
      </c>
      <c r="J19" s="139">
        <f>'1-20'!J19+'1-21'!J19</f>
        <v>125</v>
      </c>
      <c r="K19" s="139">
        <f>'1-20'!K19+'1-21'!K19</f>
        <v>170</v>
      </c>
      <c r="L19" s="139">
        <f>'1-20'!L19+'1-21'!L19</f>
        <v>153</v>
      </c>
      <c r="M19" s="140">
        <f>'1-20'!M19+'1-21'!M19</f>
        <v>228</v>
      </c>
    </row>
    <row r="20" spans="1:13" ht="13.5" customHeight="1">
      <c r="A20" s="1695"/>
      <c r="B20" s="7"/>
      <c r="C20" s="32" t="s">
        <v>28</v>
      </c>
      <c r="D20" s="50">
        <f t="shared" si="0"/>
        <v>2281</v>
      </c>
      <c r="E20" s="47">
        <v>-8.9057507987220461</v>
      </c>
      <c r="F20" s="139">
        <f>'1-20'!F20+'1-21'!F20</f>
        <v>1184</v>
      </c>
      <c r="G20" s="139">
        <f>'1-20'!G20+'1-21'!G20</f>
        <v>173</v>
      </c>
      <c r="H20" s="36">
        <f>'1-20'!H20+'1-21'!H20</f>
        <v>45</v>
      </c>
      <c r="I20" s="139">
        <f>'1-20'!I20+'1-21'!I20</f>
        <v>287</v>
      </c>
      <c r="J20" s="139">
        <f>'1-20'!J20+'1-21'!J20</f>
        <v>135</v>
      </c>
      <c r="K20" s="139">
        <f>'1-20'!K20+'1-21'!K20</f>
        <v>143</v>
      </c>
      <c r="L20" s="139">
        <f>'1-20'!L20+'1-21'!L20</f>
        <v>121</v>
      </c>
      <c r="M20" s="140">
        <f>'1-20'!M20+'1-21'!M20</f>
        <v>238</v>
      </c>
    </row>
    <row r="21" spans="1:13" ht="13.5" customHeight="1">
      <c r="A21" s="1695"/>
      <c r="B21" s="7" t="s">
        <v>29</v>
      </c>
      <c r="C21" s="32" t="s">
        <v>30</v>
      </c>
      <c r="D21" s="50">
        <f t="shared" si="0"/>
        <v>2884</v>
      </c>
      <c r="E21" s="47">
        <v>-7.4454428754813868</v>
      </c>
      <c r="F21" s="139">
        <f>'1-20'!F21+'1-21'!F21</f>
        <v>1479</v>
      </c>
      <c r="G21" s="139">
        <f>'1-20'!G21+'1-21'!G21</f>
        <v>189</v>
      </c>
      <c r="H21" s="36">
        <f>'1-20'!H21+'1-21'!H21</f>
        <v>43</v>
      </c>
      <c r="I21" s="139">
        <f>'1-20'!I21+'1-21'!I21</f>
        <v>390</v>
      </c>
      <c r="J21" s="139">
        <f>'1-20'!J21+'1-21'!J21</f>
        <v>142</v>
      </c>
      <c r="K21" s="139">
        <f>'1-20'!K21+'1-21'!K21</f>
        <v>238</v>
      </c>
      <c r="L21" s="139">
        <f>'1-20'!L21+'1-21'!L21</f>
        <v>144</v>
      </c>
      <c r="M21" s="140">
        <f>'1-20'!M21+'1-21'!M21</f>
        <v>302</v>
      </c>
    </row>
    <row r="22" spans="1:13" ht="13.5" customHeight="1">
      <c r="A22" s="1695"/>
      <c r="B22" s="7"/>
      <c r="C22" s="32" t="s">
        <v>31</v>
      </c>
      <c r="D22" s="50">
        <f t="shared" si="0"/>
        <v>3635</v>
      </c>
      <c r="E22" s="47">
        <v>11.332312404287901</v>
      </c>
      <c r="F22" s="139">
        <f>'1-20'!F22+'1-21'!F22</f>
        <v>2011</v>
      </c>
      <c r="G22" s="139">
        <f>'1-20'!G22+'1-21'!G22</f>
        <v>265</v>
      </c>
      <c r="H22" s="36">
        <f>'1-20'!H22+'1-21'!H22</f>
        <v>65</v>
      </c>
      <c r="I22" s="139">
        <f>'1-20'!I22+'1-21'!I22</f>
        <v>436</v>
      </c>
      <c r="J22" s="139">
        <f>'1-20'!J22+'1-21'!J22</f>
        <v>160</v>
      </c>
      <c r="K22" s="139">
        <f>'1-20'!K22+'1-21'!K22</f>
        <v>183</v>
      </c>
      <c r="L22" s="139">
        <f>'1-20'!L22+'1-21'!L22</f>
        <v>216</v>
      </c>
      <c r="M22" s="140">
        <f>'1-20'!M22+'1-21'!M22</f>
        <v>364</v>
      </c>
    </row>
    <row r="23" spans="1:13" ht="13.5" customHeight="1" thickBot="1">
      <c r="A23" s="1696"/>
      <c r="B23" s="13"/>
      <c r="C23" s="39" t="s">
        <v>32</v>
      </c>
      <c r="D23" s="51">
        <f t="shared" si="0"/>
        <v>3946</v>
      </c>
      <c r="E23" s="78">
        <v>8.8251516822945391</v>
      </c>
      <c r="F23" s="142">
        <f>'1-20'!F23+'1-21'!F23</f>
        <v>2059</v>
      </c>
      <c r="G23" s="142">
        <f>'1-20'!G23+'1-21'!G23</f>
        <v>294</v>
      </c>
      <c r="H23" s="43">
        <f>'1-20'!H23+'1-21'!H23</f>
        <v>51</v>
      </c>
      <c r="I23" s="142">
        <f>'1-20'!I23+'1-21'!I23</f>
        <v>565</v>
      </c>
      <c r="J23" s="142">
        <f>'1-20'!J23+'1-21'!J23</f>
        <v>215</v>
      </c>
      <c r="K23" s="142">
        <f>'1-20'!K23+'1-21'!K23</f>
        <v>219</v>
      </c>
      <c r="L23" s="142">
        <f>'1-20'!L23+'1-21'!L23</f>
        <v>227</v>
      </c>
      <c r="M23" s="143">
        <f>'1-20'!M23+'1-21'!M23</f>
        <v>367</v>
      </c>
    </row>
    <row r="24" spans="1:13" ht="15.95" customHeight="1">
      <c r="A24" s="1703" t="s">
        <v>50</v>
      </c>
      <c r="B24" s="1819" t="s">
        <v>17</v>
      </c>
      <c r="C24" s="1818"/>
      <c r="D24" s="67">
        <v>27658</v>
      </c>
      <c r="E24" s="68">
        <v>-10.688452596228364</v>
      </c>
      <c r="F24" s="125">
        <v>14744</v>
      </c>
      <c r="G24" s="125">
        <v>1939</v>
      </c>
      <c r="H24" s="20">
        <v>536</v>
      </c>
      <c r="I24" s="125">
        <v>3851</v>
      </c>
      <c r="J24" s="125">
        <v>1259</v>
      </c>
      <c r="K24" s="125">
        <v>1513</v>
      </c>
      <c r="L24" s="125">
        <v>1908</v>
      </c>
      <c r="M24" s="126">
        <v>2444</v>
      </c>
    </row>
    <row r="25" spans="1:13" ht="15.95" customHeight="1">
      <c r="A25" s="1695"/>
      <c r="B25" s="1699">
        <v>29</v>
      </c>
      <c r="C25" s="1700"/>
      <c r="D25" s="67">
        <v>24411</v>
      </c>
      <c r="E25" s="68">
        <v>-11.739822112951046</v>
      </c>
      <c r="F25" s="69">
        <v>12854</v>
      </c>
      <c r="G25" s="69">
        <v>1634</v>
      </c>
      <c r="H25" s="23">
        <v>454</v>
      </c>
      <c r="I25" s="69">
        <v>3539</v>
      </c>
      <c r="J25" s="69">
        <v>1193</v>
      </c>
      <c r="K25" s="69">
        <v>1447</v>
      </c>
      <c r="L25" s="69">
        <v>1489</v>
      </c>
      <c r="M25" s="70">
        <v>2255</v>
      </c>
    </row>
    <row r="26" spans="1:13" ht="15.95" customHeight="1">
      <c r="A26" s="1695"/>
      <c r="B26" s="1699">
        <v>30</v>
      </c>
      <c r="C26" s="1700"/>
      <c r="D26" s="67">
        <v>19951</v>
      </c>
      <c r="E26" s="68">
        <v>-18.270451845479496</v>
      </c>
      <c r="F26" s="69">
        <v>10436</v>
      </c>
      <c r="G26" s="69">
        <v>1391</v>
      </c>
      <c r="H26" s="25">
        <v>389</v>
      </c>
      <c r="I26" s="69">
        <v>2554</v>
      </c>
      <c r="J26" s="69">
        <v>1123</v>
      </c>
      <c r="K26" s="69">
        <v>1162</v>
      </c>
      <c r="L26" s="69">
        <v>1294</v>
      </c>
      <c r="M26" s="70">
        <v>1991</v>
      </c>
    </row>
    <row r="27" spans="1:13" ht="15.95" customHeight="1">
      <c r="A27" s="1695"/>
      <c r="B27" s="1699" t="s">
        <v>18</v>
      </c>
      <c r="C27" s="1700"/>
      <c r="D27" s="67">
        <v>18068</v>
      </c>
      <c r="E27" s="68">
        <v>-9.438123402335723</v>
      </c>
      <c r="F27" s="69">
        <v>9490</v>
      </c>
      <c r="G27" s="69">
        <v>1151</v>
      </c>
      <c r="H27" s="25">
        <v>316</v>
      </c>
      <c r="I27" s="69">
        <v>2290</v>
      </c>
      <c r="J27" s="69">
        <v>901</v>
      </c>
      <c r="K27" s="69">
        <v>1070</v>
      </c>
      <c r="L27" s="69">
        <v>1223</v>
      </c>
      <c r="M27" s="70">
        <v>1943</v>
      </c>
    </row>
    <row r="28" spans="1:13" ht="15.95" customHeight="1">
      <c r="A28" s="1695"/>
      <c r="B28" s="1699">
        <v>2</v>
      </c>
      <c r="C28" s="1700"/>
      <c r="D28" s="71">
        <f t="shared" ref="D28:D40" si="2">SUM(F28:G28,I28:M28)</f>
        <v>17008</v>
      </c>
      <c r="E28" s="72">
        <f>IF(ISERROR((D28-D27)/D27*100),"―",(D28-D27)/D27*100)</f>
        <v>-5.8667257029001547</v>
      </c>
      <c r="F28" s="73">
        <f t="shared" ref="F28:M28" si="3">SUM(F29:F40)</f>
        <v>8974</v>
      </c>
      <c r="G28" s="73">
        <f t="shared" si="3"/>
        <v>1140</v>
      </c>
      <c r="H28" s="30">
        <f t="shared" si="3"/>
        <v>236</v>
      </c>
      <c r="I28" s="73">
        <f t="shared" si="3"/>
        <v>2307</v>
      </c>
      <c r="J28" s="73">
        <f t="shared" si="3"/>
        <v>784</v>
      </c>
      <c r="K28" s="73">
        <f t="shared" si="3"/>
        <v>1048</v>
      </c>
      <c r="L28" s="73">
        <f t="shared" si="3"/>
        <v>1043</v>
      </c>
      <c r="M28" s="74">
        <f t="shared" si="3"/>
        <v>1712</v>
      </c>
    </row>
    <row r="29" spans="1:13" ht="13.5" customHeight="1">
      <c r="A29" s="1695"/>
      <c r="B29" s="7" t="s">
        <v>19</v>
      </c>
      <c r="C29" s="32" t="s">
        <v>20</v>
      </c>
      <c r="D29" s="50">
        <f t="shared" si="2"/>
        <v>1365</v>
      </c>
      <c r="E29" s="47">
        <v>-14.527238572323107</v>
      </c>
      <c r="F29" s="139">
        <f>'1-20'!F29+'1-21'!F29</f>
        <v>720</v>
      </c>
      <c r="G29" s="139">
        <f>'1-20'!G29+'1-21'!G29</f>
        <v>89</v>
      </c>
      <c r="H29" s="36">
        <f>'1-20'!H29+'1-21'!H29</f>
        <v>20</v>
      </c>
      <c r="I29" s="139">
        <f>'1-20'!I29+'1-21'!I29</f>
        <v>179</v>
      </c>
      <c r="J29" s="139">
        <f>'1-20'!J29+'1-21'!J29</f>
        <v>53</v>
      </c>
      <c r="K29" s="139">
        <f>'1-20'!K29+'1-21'!K29</f>
        <v>80</v>
      </c>
      <c r="L29" s="139">
        <f>'1-20'!L29+'1-21'!L29</f>
        <v>78</v>
      </c>
      <c r="M29" s="140">
        <f>'1-20'!M29+'1-21'!M29</f>
        <v>166</v>
      </c>
    </row>
    <row r="30" spans="1:13" ht="13.5" customHeight="1">
      <c r="A30" s="1695"/>
      <c r="B30" s="7"/>
      <c r="C30" s="32" t="s">
        <v>21</v>
      </c>
      <c r="D30" s="50">
        <f t="shared" si="2"/>
        <v>1200</v>
      </c>
      <c r="E30" s="47">
        <v>-21.208141825344715</v>
      </c>
      <c r="F30" s="139">
        <f>'1-20'!F30+'1-21'!F30</f>
        <v>651</v>
      </c>
      <c r="G30" s="139">
        <f>'1-20'!G30+'1-21'!G30</f>
        <v>79</v>
      </c>
      <c r="H30" s="36">
        <f>'1-20'!H30+'1-21'!H30</f>
        <v>23</v>
      </c>
      <c r="I30" s="139">
        <f>'1-20'!I30+'1-21'!I30</f>
        <v>135</v>
      </c>
      <c r="J30" s="139">
        <f>'1-20'!J30+'1-21'!J30</f>
        <v>53</v>
      </c>
      <c r="K30" s="139">
        <f>'1-20'!K30+'1-21'!K30</f>
        <v>89</v>
      </c>
      <c r="L30" s="139">
        <f>'1-20'!L30+'1-21'!L30</f>
        <v>77</v>
      </c>
      <c r="M30" s="140">
        <f>'1-20'!M30+'1-21'!M30</f>
        <v>116</v>
      </c>
    </row>
    <row r="31" spans="1:13" ht="13.5" customHeight="1">
      <c r="A31" s="1695"/>
      <c r="B31" s="7"/>
      <c r="C31" s="32" t="s">
        <v>22</v>
      </c>
      <c r="D31" s="50">
        <f t="shared" si="2"/>
        <v>1500</v>
      </c>
      <c r="E31" s="47">
        <v>-3.6608863198458574</v>
      </c>
      <c r="F31" s="139">
        <f>'1-20'!F31+'1-21'!F31</f>
        <v>822</v>
      </c>
      <c r="G31" s="139">
        <f>'1-20'!G31+'1-21'!G31</f>
        <v>78</v>
      </c>
      <c r="H31" s="36">
        <f>'1-20'!H31+'1-21'!H31</f>
        <v>15</v>
      </c>
      <c r="I31" s="139">
        <f>'1-20'!I31+'1-21'!I31</f>
        <v>203</v>
      </c>
      <c r="J31" s="139">
        <f>'1-20'!J31+'1-21'!J31</f>
        <v>45</v>
      </c>
      <c r="K31" s="139">
        <f>'1-20'!K31+'1-21'!K31</f>
        <v>112</v>
      </c>
      <c r="L31" s="139">
        <f>'1-20'!L31+'1-21'!L31</f>
        <v>88</v>
      </c>
      <c r="M31" s="140">
        <f>'1-20'!M31+'1-21'!M31</f>
        <v>152</v>
      </c>
    </row>
    <row r="32" spans="1:13" ht="13.5" customHeight="1">
      <c r="A32" s="1695"/>
      <c r="B32" s="7"/>
      <c r="C32" s="32" t="s">
        <v>23</v>
      </c>
      <c r="D32" s="50">
        <f t="shared" si="2"/>
        <v>1485</v>
      </c>
      <c r="E32" s="47">
        <v>-10.864345738295318</v>
      </c>
      <c r="F32" s="139">
        <f>'1-20'!F32+'1-21'!F32</f>
        <v>767</v>
      </c>
      <c r="G32" s="139">
        <f>'1-20'!G32+'1-21'!G32</f>
        <v>88</v>
      </c>
      <c r="H32" s="36">
        <f>'1-20'!H32+'1-21'!H32</f>
        <v>19</v>
      </c>
      <c r="I32" s="139">
        <f>'1-20'!I32+'1-21'!I32</f>
        <v>247</v>
      </c>
      <c r="J32" s="139">
        <f>'1-20'!J32+'1-21'!J32</f>
        <v>58</v>
      </c>
      <c r="K32" s="139">
        <f>'1-20'!K32+'1-21'!K32</f>
        <v>98</v>
      </c>
      <c r="L32" s="139">
        <f>'1-20'!L32+'1-21'!L32</f>
        <v>81</v>
      </c>
      <c r="M32" s="140">
        <f>'1-20'!M32+'1-21'!M32</f>
        <v>146</v>
      </c>
    </row>
    <row r="33" spans="1:13" ht="13.5" customHeight="1">
      <c r="A33" s="1695"/>
      <c r="B33" s="7"/>
      <c r="C33" s="32" t="s">
        <v>24</v>
      </c>
      <c r="D33" s="50">
        <f t="shared" si="2"/>
        <v>1319</v>
      </c>
      <c r="E33" s="47">
        <v>-4.9711815561959654</v>
      </c>
      <c r="F33" s="139">
        <f>'1-20'!F33+'1-21'!F33</f>
        <v>712</v>
      </c>
      <c r="G33" s="139">
        <f>'1-20'!G33+'1-21'!G33</f>
        <v>68</v>
      </c>
      <c r="H33" s="36">
        <f>'1-20'!H33+'1-21'!H33</f>
        <v>12</v>
      </c>
      <c r="I33" s="139">
        <f>'1-20'!I33+'1-21'!I33</f>
        <v>194</v>
      </c>
      <c r="J33" s="139">
        <f>'1-20'!J33+'1-21'!J33</f>
        <v>62</v>
      </c>
      <c r="K33" s="139">
        <f>'1-20'!K33+'1-21'!K33</f>
        <v>83</v>
      </c>
      <c r="L33" s="139">
        <f>'1-20'!L33+'1-21'!L33</f>
        <v>81</v>
      </c>
      <c r="M33" s="140">
        <f>'1-20'!M33+'1-21'!M33</f>
        <v>119</v>
      </c>
    </row>
    <row r="34" spans="1:13" ht="13.5" customHeight="1">
      <c r="A34" s="1695"/>
      <c r="B34" s="7"/>
      <c r="C34" s="32" t="s">
        <v>25</v>
      </c>
      <c r="D34" s="50">
        <f t="shared" si="2"/>
        <v>1430</v>
      </c>
      <c r="E34" s="47">
        <v>-8.8010204081632661</v>
      </c>
      <c r="F34" s="139">
        <f>'1-20'!F34+'1-21'!F34</f>
        <v>728</v>
      </c>
      <c r="G34" s="139">
        <f>'1-20'!G34+'1-21'!G34</f>
        <v>82</v>
      </c>
      <c r="H34" s="36">
        <f>'1-20'!H34+'1-21'!H34</f>
        <v>23</v>
      </c>
      <c r="I34" s="139">
        <f>'1-20'!I34+'1-21'!I34</f>
        <v>241</v>
      </c>
      <c r="J34" s="139">
        <f>'1-20'!J34+'1-21'!J34</f>
        <v>60</v>
      </c>
      <c r="K34" s="139">
        <f>'1-20'!K34+'1-21'!K34</f>
        <v>88</v>
      </c>
      <c r="L34" s="139">
        <f>'1-20'!L34+'1-21'!L34</f>
        <v>105</v>
      </c>
      <c r="M34" s="140">
        <f>'1-20'!M34+'1-21'!M34</f>
        <v>126</v>
      </c>
    </row>
    <row r="35" spans="1:13" ht="13.5" customHeight="1">
      <c r="A35" s="1695"/>
      <c r="B35" s="7"/>
      <c r="C35" s="32" t="s">
        <v>26</v>
      </c>
      <c r="D35" s="50">
        <f t="shared" si="2"/>
        <v>1509</v>
      </c>
      <c r="E35" s="47">
        <v>-5.2135678391959797</v>
      </c>
      <c r="F35" s="139">
        <f>'1-20'!F35+'1-21'!F35</f>
        <v>836</v>
      </c>
      <c r="G35" s="139">
        <f>'1-20'!G35+'1-21'!G35</f>
        <v>112</v>
      </c>
      <c r="H35" s="36">
        <f>'1-20'!H35+'1-21'!H35</f>
        <v>19</v>
      </c>
      <c r="I35" s="139">
        <f>'1-20'!I35+'1-21'!I35</f>
        <v>178</v>
      </c>
      <c r="J35" s="139">
        <f>'1-20'!J35+'1-21'!J35</f>
        <v>78</v>
      </c>
      <c r="K35" s="139">
        <f>'1-20'!K35+'1-21'!K35</f>
        <v>74</v>
      </c>
      <c r="L35" s="139">
        <f>'1-20'!L35+'1-21'!L35</f>
        <v>92</v>
      </c>
      <c r="M35" s="140">
        <f>'1-20'!M35+'1-21'!M35</f>
        <v>139</v>
      </c>
    </row>
    <row r="36" spans="1:13" ht="13.5" customHeight="1">
      <c r="A36" s="1695"/>
      <c r="B36" s="7"/>
      <c r="C36" s="32" t="s">
        <v>27</v>
      </c>
      <c r="D36" s="50">
        <f t="shared" si="2"/>
        <v>1327</v>
      </c>
      <c r="E36" s="47">
        <v>-7.4616457461645744</v>
      </c>
      <c r="F36" s="139">
        <f>'1-20'!F36+'1-21'!F36</f>
        <v>730</v>
      </c>
      <c r="G36" s="139">
        <f>'1-20'!G36+'1-21'!G36</f>
        <v>108</v>
      </c>
      <c r="H36" s="36">
        <f>'1-20'!H36+'1-21'!H36</f>
        <v>13</v>
      </c>
      <c r="I36" s="139">
        <f>'1-20'!I36+'1-21'!I36</f>
        <v>146</v>
      </c>
      <c r="J36" s="139">
        <f>'1-20'!J36+'1-21'!J36</f>
        <v>58</v>
      </c>
      <c r="K36" s="139">
        <f>'1-20'!K36+'1-21'!K36</f>
        <v>88</v>
      </c>
      <c r="L36" s="139">
        <f>'1-20'!L36+'1-21'!L36</f>
        <v>77</v>
      </c>
      <c r="M36" s="140">
        <f>'1-20'!M36+'1-21'!M36</f>
        <v>120</v>
      </c>
    </row>
    <row r="37" spans="1:13" ht="13.5" customHeight="1">
      <c r="A37" s="1695"/>
      <c r="B37" s="7"/>
      <c r="C37" s="32" t="s">
        <v>28</v>
      </c>
      <c r="D37" s="50">
        <f t="shared" si="2"/>
        <v>1146</v>
      </c>
      <c r="E37" s="47">
        <v>-9.9056603773584904</v>
      </c>
      <c r="F37" s="139">
        <f>'1-20'!F37+'1-21'!F37</f>
        <v>589</v>
      </c>
      <c r="G37" s="139">
        <f>'1-20'!G37+'1-21'!G37</f>
        <v>81</v>
      </c>
      <c r="H37" s="36">
        <f>'1-20'!H37+'1-21'!H37</f>
        <v>22</v>
      </c>
      <c r="I37" s="139">
        <f>'1-20'!I37+'1-21'!I37</f>
        <v>135</v>
      </c>
      <c r="J37" s="139">
        <f>'1-20'!J37+'1-21'!J37</f>
        <v>68</v>
      </c>
      <c r="K37" s="139">
        <f>'1-20'!K37+'1-21'!K37</f>
        <v>67</v>
      </c>
      <c r="L37" s="139">
        <f>'1-20'!L37+'1-21'!L37</f>
        <v>69</v>
      </c>
      <c r="M37" s="140">
        <f>'1-20'!M37+'1-21'!M37</f>
        <v>137</v>
      </c>
    </row>
    <row r="38" spans="1:13" ht="13.5" customHeight="1">
      <c r="A38" s="1695"/>
      <c r="B38" s="7" t="s">
        <v>29</v>
      </c>
      <c r="C38" s="32" t="s">
        <v>30</v>
      </c>
      <c r="D38" s="50">
        <f t="shared" si="2"/>
        <v>1304</v>
      </c>
      <c r="E38" s="47">
        <v>-6.3890882986360378</v>
      </c>
      <c r="F38" s="139">
        <f>'1-20'!F38+'1-21'!F38</f>
        <v>657</v>
      </c>
      <c r="G38" s="139">
        <f>'1-20'!G38+'1-21'!G38</f>
        <v>94</v>
      </c>
      <c r="H38" s="36">
        <f>'1-20'!H38+'1-21'!H38</f>
        <v>24</v>
      </c>
      <c r="I38" s="139">
        <f>'1-20'!I38+'1-21'!I38</f>
        <v>177</v>
      </c>
      <c r="J38" s="139">
        <f>'1-20'!J38+'1-21'!J38</f>
        <v>61</v>
      </c>
      <c r="K38" s="139">
        <f>'1-20'!K38+'1-21'!K38</f>
        <v>102</v>
      </c>
      <c r="L38" s="139">
        <f>'1-20'!L38+'1-21'!L38</f>
        <v>71</v>
      </c>
      <c r="M38" s="140">
        <f>'1-20'!M38+'1-21'!M38</f>
        <v>142</v>
      </c>
    </row>
    <row r="39" spans="1:13" ht="13.5" customHeight="1">
      <c r="A39" s="1695"/>
      <c r="B39" s="7"/>
      <c r="C39" s="32" t="s">
        <v>31</v>
      </c>
      <c r="D39" s="50">
        <f t="shared" si="2"/>
        <v>1589</v>
      </c>
      <c r="E39" s="47">
        <v>10.654596100278551</v>
      </c>
      <c r="F39" s="139">
        <f>'1-20'!F39+'1-21'!F39</f>
        <v>792</v>
      </c>
      <c r="G39" s="139">
        <f>'1-20'!G39+'1-21'!G39</f>
        <v>133</v>
      </c>
      <c r="H39" s="36">
        <f>'1-20'!H39+'1-21'!H39</f>
        <v>30</v>
      </c>
      <c r="I39" s="139">
        <f>'1-20'!I39+'1-21'!I39</f>
        <v>212</v>
      </c>
      <c r="J39" s="139">
        <f>'1-20'!J39+'1-21'!J39</f>
        <v>95</v>
      </c>
      <c r="K39" s="139">
        <f>'1-20'!K39+'1-21'!K39</f>
        <v>77</v>
      </c>
      <c r="L39" s="139">
        <f>'1-20'!L39+'1-21'!L39</f>
        <v>105</v>
      </c>
      <c r="M39" s="140">
        <f>'1-20'!M39+'1-21'!M39</f>
        <v>175</v>
      </c>
    </row>
    <row r="40" spans="1:13" ht="13.5" customHeight="1" thickBot="1">
      <c r="A40" s="1696"/>
      <c r="B40" s="13"/>
      <c r="C40" s="39" t="s">
        <v>32</v>
      </c>
      <c r="D40" s="51">
        <f t="shared" si="2"/>
        <v>1834</v>
      </c>
      <c r="E40" s="78">
        <v>11.693057247259439</v>
      </c>
      <c r="F40" s="142">
        <f>'1-20'!F40+'1-21'!F40</f>
        <v>970</v>
      </c>
      <c r="G40" s="142">
        <f>'1-20'!G40+'1-21'!G40</f>
        <v>128</v>
      </c>
      <c r="H40" s="43">
        <f>'1-20'!H40+'1-21'!H40</f>
        <v>16</v>
      </c>
      <c r="I40" s="142">
        <f>'1-20'!I40+'1-21'!I40</f>
        <v>260</v>
      </c>
      <c r="J40" s="142">
        <f>'1-20'!J40+'1-21'!J40</f>
        <v>93</v>
      </c>
      <c r="K40" s="142">
        <f>'1-20'!K40+'1-21'!K40</f>
        <v>90</v>
      </c>
      <c r="L40" s="142">
        <f>'1-20'!L40+'1-21'!L40</f>
        <v>119</v>
      </c>
      <c r="M40" s="143">
        <f>'1-20'!M40+'1-21'!M40</f>
        <v>174</v>
      </c>
    </row>
    <row r="41" spans="1:13" ht="15.95" customHeight="1">
      <c r="A41" s="1703" t="s">
        <v>34</v>
      </c>
      <c r="B41" s="1819" t="s">
        <v>17</v>
      </c>
      <c r="C41" s="1818"/>
      <c r="D41" s="67">
        <v>50568</v>
      </c>
      <c r="E41" s="68">
        <v>-8.3896447399409411</v>
      </c>
      <c r="F41" s="125">
        <v>26846</v>
      </c>
      <c r="G41" s="125">
        <v>3506</v>
      </c>
      <c r="H41" s="20">
        <v>910</v>
      </c>
      <c r="I41" s="125">
        <v>7309</v>
      </c>
      <c r="J41" s="125">
        <v>2417</v>
      </c>
      <c r="K41" s="125">
        <v>2784</v>
      </c>
      <c r="L41" s="125">
        <v>3232</v>
      </c>
      <c r="M41" s="126">
        <v>4474</v>
      </c>
    </row>
    <row r="42" spans="1:13" ht="15.95" customHeight="1">
      <c r="A42" s="1695"/>
      <c r="B42" s="1699">
        <v>29</v>
      </c>
      <c r="C42" s="1700"/>
      <c r="D42" s="67">
        <v>45946</v>
      </c>
      <c r="E42" s="68">
        <v>-9.1401676949849708</v>
      </c>
      <c r="F42" s="69">
        <v>24161</v>
      </c>
      <c r="G42" s="69">
        <v>3214</v>
      </c>
      <c r="H42" s="23">
        <v>829</v>
      </c>
      <c r="I42" s="69">
        <v>6862</v>
      </c>
      <c r="J42" s="69">
        <v>2320</v>
      </c>
      <c r="K42" s="69">
        <v>2714</v>
      </c>
      <c r="L42" s="69">
        <v>2674</v>
      </c>
      <c r="M42" s="70">
        <v>4001</v>
      </c>
    </row>
    <row r="43" spans="1:13" ht="15.95" customHeight="1">
      <c r="A43" s="1695"/>
      <c r="B43" s="1699">
        <v>30</v>
      </c>
      <c r="C43" s="1700"/>
      <c r="D43" s="67">
        <v>38499</v>
      </c>
      <c r="E43" s="68">
        <v>-16.20815740216776</v>
      </c>
      <c r="F43" s="69">
        <v>19873</v>
      </c>
      <c r="G43" s="69">
        <v>2770</v>
      </c>
      <c r="H43" s="25">
        <v>794</v>
      </c>
      <c r="I43" s="69">
        <v>5110</v>
      </c>
      <c r="J43" s="69">
        <v>2252</v>
      </c>
      <c r="K43" s="69">
        <v>2438</v>
      </c>
      <c r="L43" s="69">
        <v>2418</v>
      </c>
      <c r="M43" s="70">
        <v>3638</v>
      </c>
    </row>
    <row r="44" spans="1:13" ht="15.95" customHeight="1">
      <c r="A44" s="1695"/>
      <c r="B44" s="1699" t="s">
        <v>18</v>
      </c>
      <c r="C44" s="1700"/>
      <c r="D44" s="67">
        <v>35433</v>
      </c>
      <c r="E44" s="68">
        <v>-7.9638432167069269</v>
      </c>
      <c r="F44" s="69">
        <v>18638</v>
      </c>
      <c r="G44" s="69">
        <v>2376</v>
      </c>
      <c r="H44" s="25">
        <v>597</v>
      </c>
      <c r="I44" s="69">
        <v>4655</v>
      </c>
      <c r="J44" s="69">
        <v>1855</v>
      </c>
      <c r="K44" s="69">
        <v>2247</v>
      </c>
      <c r="L44" s="69">
        <v>2283</v>
      </c>
      <c r="M44" s="70">
        <v>3379</v>
      </c>
    </row>
    <row r="45" spans="1:13" ht="15.95" customHeight="1">
      <c r="A45" s="1695"/>
      <c r="B45" s="1699">
        <v>2</v>
      </c>
      <c r="C45" s="1700"/>
      <c r="D45" s="71">
        <f t="shared" ref="D45:D57" si="4">SUM(F45:G45,I45:M45)</f>
        <v>32282</v>
      </c>
      <c r="E45" s="72">
        <f>IF(ISERROR((D45-D44)/D44*100),"―",(D45-D44)/D44*100)</f>
        <v>-8.8928400079022385</v>
      </c>
      <c r="F45" s="73">
        <f t="shared" ref="F45:M45" si="5">SUM(F46:F57)</f>
        <v>17047</v>
      </c>
      <c r="G45" s="73">
        <f t="shared" si="5"/>
        <v>2319</v>
      </c>
      <c r="H45" s="30">
        <f t="shared" si="5"/>
        <v>486</v>
      </c>
      <c r="I45" s="73">
        <f t="shared" si="5"/>
        <v>4581</v>
      </c>
      <c r="J45" s="73">
        <f t="shared" si="5"/>
        <v>1576</v>
      </c>
      <c r="K45" s="73">
        <f t="shared" si="5"/>
        <v>1945</v>
      </c>
      <c r="L45" s="73">
        <f t="shared" si="5"/>
        <v>1832</v>
      </c>
      <c r="M45" s="74">
        <f t="shared" si="5"/>
        <v>2982</v>
      </c>
    </row>
    <row r="46" spans="1:13" ht="13.5" customHeight="1">
      <c r="A46" s="1695"/>
      <c r="B46" s="7" t="s">
        <v>19</v>
      </c>
      <c r="C46" s="32" t="s">
        <v>20</v>
      </c>
      <c r="D46" s="50">
        <f t="shared" si="4"/>
        <v>2567</v>
      </c>
      <c r="E46" s="47">
        <v>-19.705974350954019</v>
      </c>
      <c r="F46" s="139">
        <f>'1-20'!F46+'1-21'!F46</f>
        <v>1276</v>
      </c>
      <c r="G46" s="139">
        <f>'1-20'!G46+'1-21'!G46</f>
        <v>200</v>
      </c>
      <c r="H46" s="36">
        <f>'1-20'!H46+'1-21'!H46</f>
        <v>42</v>
      </c>
      <c r="I46" s="139">
        <f>'1-20'!I46+'1-21'!I46</f>
        <v>381</v>
      </c>
      <c r="J46" s="139">
        <f>'1-20'!J46+'1-21'!J46</f>
        <v>126</v>
      </c>
      <c r="K46" s="139">
        <f>'1-20'!K46+'1-21'!K46</f>
        <v>155</v>
      </c>
      <c r="L46" s="139">
        <f>'1-20'!L46+'1-21'!L46</f>
        <v>153</v>
      </c>
      <c r="M46" s="140">
        <f>'1-20'!M46+'1-21'!M46</f>
        <v>276</v>
      </c>
    </row>
    <row r="47" spans="1:13" ht="13.5" customHeight="1">
      <c r="A47" s="1695"/>
      <c r="B47" s="7"/>
      <c r="C47" s="32" t="s">
        <v>21</v>
      </c>
      <c r="D47" s="50">
        <f t="shared" si="4"/>
        <v>2163</v>
      </c>
      <c r="E47" s="47">
        <v>-31.809583858764185</v>
      </c>
      <c r="F47" s="139">
        <f>'1-20'!F47+'1-21'!F47</f>
        <v>1145</v>
      </c>
      <c r="G47" s="139">
        <f>'1-20'!G47+'1-21'!G47</f>
        <v>158</v>
      </c>
      <c r="H47" s="36">
        <f>'1-20'!H47+'1-21'!H47</f>
        <v>32</v>
      </c>
      <c r="I47" s="139">
        <f>'1-20'!I47+'1-21'!I47</f>
        <v>287</v>
      </c>
      <c r="J47" s="139">
        <f>'1-20'!J47+'1-21'!J47</f>
        <v>108</v>
      </c>
      <c r="K47" s="139">
        <f>'1-20'!K47+'1-21'!K47</f>
        <v>159</v>
      </c>
      <c r="L47" s="139">
        <f>'1-20'!L47+'1-21'!L47</f>
        <v>119</v>
      </c>
      <c r="M47" s="140">
        <f>'1-20'!M47+'1-21'!M47</f>
        <v>187</v>
      </c>
    </row>
    <row r="48" spans="1:13" ht="13.5" customHeight="1">
      <c r="A48" s="1695"/>
      <c r="B48" s="7"/>
      <c r="C48" s="32" t="s">
        <v>22</v>
      </c>
      <c r="D48" s="50">
        <f t="shared" si="4"/>
        <v>2904</v>
      </c>
      <c r="E48" s="47">
        <v>-5.4995118776439966</v>
      </c>
      <c r="F48" s="139">
        <f>'1-20'!F48+'1-21'!F48</f>
        <v>1543</v>
      </c>
      <c r="G48" s="139">
        <f>'1-20'!G48+'1-21'!G48</f>
        <v>185</v>
      </c>
      <c r="H48" s="36">
        <f>'1-20'!H48+'1-21'!H48</f>
        <v>32</v>
      </c>
      <c r="I48" s="139">
        <f>'1-20'!I48+'1-21'!I48</f>
        <v>457</v>
      </c>
      <c r="J48" s="139">
        <f>'1-20'!J48+'1-21'!J48</f>
        <v>120</v>
      </c>
      <c r="K48" s="139">
        <f>'1-20'!K48+'1-21'!K48</f>
        <v>178</v>
      </c>
      <c r="L48" s="139">
        <f>'1-20'!L48+'1-21'!L48</f>
        <v>164</v>
      </c>
      <c r="M48" s="140">
        <f>'1-20'!M48+'1-21'!M48</f>
        <v>257</v>
      </c>
    </row>
    <row r="49" spans="1:13" ht="13.5" customHeight="1">
      <c r="A49" s="1695"/>
      <c r="B49" s="7"/>
      <c r="C49" s="32" t="s">
        <v>23</v>
      </c>
      <c r="D49" s="50">
        <f t="shared" si="4"/>
        <v>2679</v>
      </c>
      <c r="E49" s="47">
        <v>-16.67185069984448</v>
      </c>
      <c r="F49" s="139">
        <f>'1-20'!F49+'1-21'!F49</f>
        <v>1329</v>
      </c>
      <c r="G49" s="139">
        <f>'1-20'!G49+'1-21'!G49</f>
        <v>205</v>
      </c>
      <c r="H49" s="36">
        <f>'1-20'!H49+'1-21'!H49</f>
        <v>34</v>
      </c>
      <c r="I49" s="139">
        <f>'1-20'!I49+'1-21'!I49</f>
        <v>420</v>
      </c>
      <c r="J49" s="139">
        <f>'1-20'!J49+'1-21'!J49</f>
        <v>136</v>
      </c>
      <c r="K49" s="139">
        <f>'1-20'!K49+'1-21'!K49</f>
        <v>199</v>
      </c>
      <c r="L49" s="139">
        <f>'1-20'!L49+'1-21'!L49</f>
        <v>147</v>
      </c>
      <c r="M49" s="140">
        <f>'1-20'!M49+'1-21'!M49</f>
        <v>243</v>
      </c>
    </row>
    <row r="50" spans="1:13" ht="13.5" customHeight="1">
      <c r="A50" s="1695"/>
      <c r="B50" s="7"/>
      <c r="C50" s="32" t="s">
        <v>24</v>
      </c>
      <c r="D50" s="50">
        <f t="shared" si="4"/>
        <v>2399</v>
      </c>
      <c r="E50" s="47">
        <v>-10.618479880774963</v>
      </c>
      <c r="F50" s="139">
        <f>'1-20'!F50+'1-21'!F50</f>
        <v>1280</v>
      </c>
      <c r="G50" s="139">
        <f>'1-20'!G50+'1-21'!G50</f>
        <v>155</v>
      </c>
      <c r="H50" s="36">
        <f>'1-20'!H50+'1-21'!H50</f>
        <v>27</v>
      </c>
      <c r="I50" s="139">
        <f>'1-20'!I50+'1-21'!I50</f>
        <v>352</v>
      </c>
      <c r="J50" s="139">
        <f>'1-20'!J50+'1-21'!J50</f>
        <v>124</v>
      </c>
      <c r="K50" s="139">
        <f>'1-20'!K50+'1-21'!K50</f>
        <v>147</v>
      </c>
      <c r="L50" s="139">
        <f>'1-20'!L50+'1-21'!L50</f>
        <v>152</v>
      </c>
      <c r="M50" s="140">
        <f>'1-20'!M50+'1-21'!M50</f>
        <v>189</v>
      </c>
    </row>
    <row r="51" spans="1:13" ht="13.5" customHeight="1">
      <c r="A51" s="1695"/>
      <c r="B51" s="7"/>
      <c r="C51" s="32" t="s">
        <v>25</v>
      </c>
      <c r="D51" s="50">
        <f t="shared" si="4"/>
        <v>2670</v>
      </c>
      <c r="E51" s="47">
        <v>-13.56426027840725</v>
      </c>
      <c r="F51" s="139">
        <f>'1-20'!F51+'1-21'!F51</f>
        <v>1422</v>
      </c>
      <c r="G51" s="139">
        <f>'1-20'!G51+'1-21'!G51</f>
        <v>162</v>
      </c>
      <c r="H51" s="36">
        <f>'1-20'!H51+'1-21'!H51</f>
        <v>40</v>
      </c>
      <c r="I51" s="139">
        <f>'1-20'!I51+'1-21'!I51</f>
        <v>420</v>
      </c>
      <c r="J51" s="139">
        <f>'1-20'!J51+'1-21'!J51</f>
        <v>116</v>
      </c>
      <c r="K51" s="139">
        <f>'1-20'!K51+'1-21'!K51</f>
        <v>153</v>
      </c>
      <c r="L51" s="139">
        <f>'1-20'!L51+'1-21'!L51</f>
        <v>174</v>
      </c>
      <c r="M51" s="140">
        <f>'1-20'!M51+'1-21'!M51</f>
        <v>223</v>
      </c>
    </row>
    <row r="52" spans="1:13" ht="13.5" customHeight="1">
      <c r="A52" s="1695"/>
      <c r="B52" s="7"/>
      <c r="C52" s="32" t="s">
        <v>26</v>
      </c>
      <c r="D52" s="50">
        <f t="shared" si="4"/>
        <v>2926</v>
      </c>
      <c r="E52" s="47">
        <v>-2.1731862253426946</v>
      </c>
      <c r="F52" s="139">
        <f>'1-20'!F52+'1-21'!F52</f>
        <v>1612</v>
      </c>
      <c r="G52" s="139">
        <f>'1-20'!G52+'1-21'!G52</f>
        <v>224</v>
      </c>
      <c r="H52" s="36">
        <f>'1-20'!H52+'1-21'!H52</f>
        <v>52</v>
      </c>
      <c r="I52" s="139">
        <f>'1-20'!I52+'1-21'!I52</f>
        <v>397</v>
      </c>
      <c r="J52" s="139">
        <f>'1-20'!J52+'1-21'!J52</f>
        <v>136</v>
      </c>
      <c r="K52" s="139">
        <f>'1-20'!K52+'1-21'!K52</f>
        <v>138</v>
      </c>
      <c r="L52" s="139">
        <f>'1-20'!L52+'1-21'!L52</f>
        <v>148</v>
      </c>
      <c r="M52" s="140">
        <f>'1-20'!M52+'1-21'!M52</f>
        <v>271</v>
      </c>
    </row>
    <row r="53" spans="1:13" ht="13.5" customHeight="1">
      <c r="A53" s="1695"/>
      <c r="B53" s="7"/>
      <c r="C53" s="32" t="s">
        <v>27</v>
      </c>
      <c r="D53" s="50">
        <f t="shared" si="4"/>
        <v>2349</v>
      </c>
      <c r="E53" s="47">
        <v>-9.9655040245304729</v>
      </c>
      <c r="F53" s="139">
        <f>'1-20'!F53+'1-21'!F53</f>
        <v>1273</v>
      </c>
      <c r="G53" s="139">
        <f>'1-20'!G53+'1-21'!G53</f>
        <v>208</v>
      </c>
      <c r="H53" s="36">
        <f>'1-20'!H53+'1-21'!H53</f>
        <v>44</v>
      </c>
      <c r="I53" s="139">
        <f>'1-20'!I53+'1-21'!I53</f>
        <v>292</v>
      </c>
      <c r="J53" s="139">
        <f>'1-20'!J53+'1-21'!J53</f>
        <v>107</v>
      </c>
      <c r="K53" s="139">
        <f>'1-20'!K53+'1-21'!K53</f>
        <v>134</v>
      </c>
      <c r="L53" s="139">
        <f>'1-20'!L53+'1-21'!L53</f>
        <v>128</v>
      </c>
      <c r="M53" s="140">
        <f>'1-20'!M53+'1-21'!M53</f>
        <v>207</v>
      </c>
    </row>
    <row r="54" spans="1:13" ht="13.5" customHeight="1">
      <c r="A54" s="1695"/>
      <c r="B54" s="7"/>
      <c r="C54" s="32" t="s">
        <v>28</v>
      </c>
      <c r="D54" s="50">
        <f t="shared" si="4"/>
        <v>2011</v>
      </c>
      <c r="E54" s="47">
        <v>-9.4959495949594963</v>
      </c>
      <c r="F54" s="139">
        <f>'1-20'!F54+'1-21'!F54</f>
        <v>1060</v>
      </c>
      <c r="G54" s="139">
        <f>'1-20'!G54+'1-21'!G54</f>
        <v>150</v>
      </c>
      <c r="H54" s="36">
        <f>'1-20'!H54+'1-21'!H54</f>
        <v>41</v>
      </c>
      <c r="I54" s="139">
        <f>'1-20'!I54+'1-21'!I54</f>
        <v>252</v>
      </c>
      <c r="J54" s="139">
        <f>'1-20'!J54+'1-21'!J54</f>
        <v>124</v>
      </c>
      <c r="K54" s="139">
        <f>'1-20'!K54+'1-21'!K54</f>
        <v>110</v>
      </c>
      <c r="L54" s="139">
        <f>'1-20'!L54+'1-21'!L54</f>
        <v>109</v>
      </c>
      <c r="M54" s="140">
        <f>'1-20'!M54+'1-21'!M54</f>
        <v>206</v>
      </c>
    </row>
    <row r="55" spans="1:13" ht="13.5" customHeight="1">
      <c r="A55" s="1695"/>
      <c r="B55" s="7" t="s">
        <v>29</v>
      </c>
      <c r="C55" s="32" t="s">
        <v>30</v>
      </c>
      <c r="D55" s="50">
        <f t="shared" si="4"/>
        <v>2619</v>
      </c>
      <c r="E55" s="47">
        <v>-7.4885199576121515</v>
      </c>
      <c r="F55" s="139">
        <f>'1-20'!F55+'1-21'!F55</f>
        <v>1341</v>
      </c>
      <c r="G55" s="139">
        <f>'1-20'!G55+'1-21'!G55</f>
        <v>168</v>
      </c>
      <c r="H55" s="36">
        <f>'1-20'!H55+'1-21'!H55</f>
        <v>39</v>
      </c>
      <c r="I55" s="139">
        <f>'1-20'!I55+'1-21'!I55</f>
        <v>368</v>
      </c>
      <c r="J55" s="139">
        <f>'1-20'!J55+'1-21'!J55</f>
        <v>127</v>
      </c>
      <c r="K55" s="139">
        <f>'1-20'!K55+'1-21'!K55</f>
        <v>216</v>
      </c>
      <c r="L55" s="139">
        <f>'1-20'!L55+'1-21'!L55</f>
        <v>128</v>
      </c>
      <c r="M55" s="140">
        <f>'1-20'!M55+'1-21'!M55</f>
        <v>271</v>
      </c>
    </row>
    <row r="56" spans="1:13" ht="13.5" customHeight="1">
      <c r="A56" s="1695"/>
      <c r="B56" s="7"/>
      <c r="C56" s="32" t="s">
        <v>31</v>
      </c>
      <c r="D56" s="50">
        <f t="shared" si="4"/>
        <v>3349</v>
      </c>
      <c r="E56" s="47">
        <v>10.747354497354497</v>
      </c>
      <c r="F56" s="139">
        <f>'1-20'!F56+'1-21'!F56</f>
        <v>1879</v>
      </c>
      <c r="G56" s="139">
        <f>'1-20'!G56+'1-21'!G56</f>
        <v>232</v>
      </c>
      <c r="H56" s="36">
        <f>'1-20'!H56+'1-21'!H56</f>
        <v>54</v>
      </c>
      <c r="I56" s="139">
        <f>'1-20'!I56+'1-21'!I56</f>
        <v>410</v>
      </c>
      <c r="J56" s="139">
        <f>'1-20'!J56+'1-21'!J56</f>
        <v>149</v>
      </c>
      <c r="K56" s="139">
        <f>'1-20'!K56+'1-21'!K56</f>
        <v>166</v>
      </c>
      <c r="L56" s="139">
        <f>'1-20'!L56+'1-21'!L56</f>
        <v>196</v>
      </c>
      <c r="M56" s="140">
        <f>'1-20'!M56+'1-21'!M56</f>
        <v>317</v>
      </c>
    </row>
    <row r="57" spans="1:13" ht="13.5" customHeight="1" thickBot="1">
      <c r="A57" s="1696"/>
      <c r="B57" s="13"/>
      <c r="C57" s="39" t="s">
        <v>32</v>
      </c>
      <c r="D57" s="51">
        <f t="shared" si="4"/>
        <v>3646</v>
      </c>
      <c r="E57" s="78">
        <v>9.6211665664461812</v>
      </c>
      <c r="F57" s="142">
        <f>'1-20'!F57+'1-21'!F57</f>
        <v>1887</v>
      </c>
      <c r="G57" s="142">
        <f>'1-20'!G57+'1-21'!G57</f>
        <v>272</v>
      </c>
      <c r="H57" s="43">
        <f>'1-20'!H57+'1-21'!H57</f>
        <v>49</v>
      </c>
      <c r="I57" s="142">
        <f>'1-20'!I57+'1-21'!I57</f>
        <v>545</v>
      </c>
      <c r="J57" s="142">
        <f>'1-20'!J57+'1-21'!J57</f>
        <v>203</v>
      </c>
      <c r="K57" s="142">
        <f>'1-20'!K57+'1-21'!K57</f>
        <v>190</v>
      </c>
      <c r="L57" s="142">
        <f>'1-20'!L57+'1-21'!L57</f>
        <v>214</v>
      </c>
      <c r="M57" s="143">
        <f>'1-20'!M57+'1-21'!M57</f>
        <v>335</v>
      </c>
    </row>
    <row r="58" spans="1:13">
      <c r="H58" s="135"/>
    </row>
    <row r="59" spans="1:13">
      <c r="H59" s="135"/>
    </row>
    <row r="60" spans="1:13">
      <c r="H60" s="135"/>
    </row>
    <row r="61" spans="1:13">
      <c r="H61" s="135"/>
    </row>
    <row r="62" spans="1:13">
      <c r="H62" s="135"/>
    </row>
    <row r="63" spans="1:13">
      <c r="H63" s="135"/>
    </row>
    <row r="64" spans="1:13">
      <c r="H64" s="135"/>
    </row>
  </sheetData>
  <mergeCells count="29">
    <mergeCell ref="B42:C42"/>
    <mergeCell ref="J3:J6"/>
    <mergeCell ref="K3:K6"/>
    <mergeCell ref="L3:L6"/>
    <mergeCell ref="M3:M6"/>
    <mergeCell ref="B7:C7"/>
    <mergeCell ref="B26:C26"/>
    <mergeCell ref="B24:C24"/>
    <mergeCell ref="B3:C3"/>
    <mergeCell ref="D3:D6"/>
    <mergeCell ref="F3:F6"/>
    <mergeCell ref="G3:G6"/>
    <mergeCell ref="I3:I6"/>
    <mergeCell ref="A1:M1"/>
    <mergeCell ref="B45:C45"/>
    <mergeCell ref="A7:A23"/>
    <mergeCell ref="A24:A40"/>
    <mergeCell ref="A41:A57"/>
    <mergeCell ref="B8:C8"/>
    <mergeCell ref="B9:C9"/>
    <mergeCell ref="B10:C10"/>
    <mergeCell ref="B27:C27"/>
    <mergeCell ref="B44:C44"/>
    <mergeCell ref="B11:C11"/>
    <mergeCell ref="B43:C43"/>
    <mergeCell ref="B25:C25"/>
    <mergeCell ref="B41:C41"/>
    <mergeCell ref="B28:C28"/>
    <mergeCell ref="L2:M2"/>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5.875" style="2" customWidth="1"/>
    <col min="15" max="15" width="2.875" style="2" customWidth="1"/>
    <col min="16" max="16384" width="9" style="2"/>
  </cols>
  <sheetData>
    <row r="1" spans="1:15" ht="30" customHeight="1">
      <c r="A1" s="1681" t="s">
        <v>1251</v>
      </c>
      <c r="B1" s="1681"/>
      <c r="C1" s="1681"/>
      <c r="D1" s="1681"/>
      <c r="E1" s="1681"/>
      <c r="F1" s="1681"/>
      <c r="G1" s="1681"/>
      <c r="H1" s="1681"/>
      <c r="I1" s="1681"/>
      <c r="J1" s="1681"/>
      <c r="K1" s="1681"/>
      <c r="L1" s="1681"/>
      <c r="M1" s="1681"/>
    </row>
    <row r="2" spans="1:15" ht="23.25" customHeight="1" thickBot="1">
      <c r="A2" s="1" t="s">
        <v>370</v>
      </c>
      <c r="L2" s="1682"/>
      <c r="M2" s="1682"/>
    </row>
    <row r="3" spans="1:15" ht="15" customHeight="1">
      <c r="A3" s="3"/>
      <c r="B3" s="1683" t="s">
        <v>1</v>
      </c>
      <c r="C3" s="1684"/>
      <c r="D3" s="1685" t="s">
        <v>2</v>
      </c>
      <c r="E3" s="4"/>
      <c r="F3" s="1688" t="s">
        <v>3</v>
      </c>
      <c r="G3" s="1691" t="s">
        <v>4</v>
      </c>
      <c r="H3" s="5"/>
      <c r="I3" s="1688" t="s">
        <v>5</v>
      </c>
      <c r="J3" s="1688" t="s">
        <v>6</v>
      </c>
      <c r="K3" s="1688" t="s">
        <v>7</v>
      </c>
      <c r="L3" s="1688" t="s">
        <v>8</v>
      </c>
      <c r="M3" s="1692" t="s">
        <v>9</v>
      </c>
    </row>
    <row r="4" spans="1:15" ht="15" customHeight="1">
      <c r="A4" s="6"/>
      <c r="B4" s="7"/>
      <c r="C4" s="8"/>
      <c r="D4" s="1686"/>
      <c r="E4" s="9" t="s">
        <v>10</v>
      </c>
      <c r="F4" s="1689"/>
      <c r="G4" s="1689"/>
      <c r="H4" s="10" t="s">
        <v>11</v>
      </c>
      <c r="I4" s="1689"/>
      <c r="J4" s="1689"/>
      <c r="K4" s="1689"/>
      <c r="L4" s="1689"/>
      <c r="M4" s="1693"/>
    </row>
    <row r="5" spans="1:15" ht="15" customHeight="1">
      <c r="A5" s="6"/>
      <c r="B5" s="7"/>
      <c r="C5" s="8"/>
      <c r="D5" s="1686"/>
      <c r="E5" s="11" t="s">
        <v>12</v>
      </c>
      <c r="F5" s="1689"/>
      <c r="G5" s="1689"/>
      <c r="H5" s="10" t="s">
        <v>13</v>
      </c>
      <c r="I5" s="1689"/>
      <c r="J5" s="1689"/>
      <c r="K5" s="1689"/>
      <c r="L5" s="1689"/>
      <c r="M5" s="1693"/>
      <c r="O5" s="528"/>
    </row>
    <row r="6" spans="1:15" ht="15" customHeight="1" thickBot="1">
      <c r="A6" s="12" t="s">
        <v>14</v>
      </c>
      <c r="B6" s="13"/>
      <c r="C6" s="14"/>
      <c r="D6" s="1687"/>
      <c r="E6" s="15" t="s">
        <v>15</v>
      </c>
      <c r="F6" s="1690"/>
      <c r="G6" s="1690"/>
      <c r="H6" s="152"/>
      <c r="I6" s="1690"/>
      <c r="J6" s="1690"/>
      <c r="K6" s="1690"/>
      <c r="L6" s="1690"/>
      <c r="M6" s="1694"/>
    </row>
    <row r="7" spans="1:15" ht="15.95" customHeight="1">
      <c r="A7" s="1695" t="s">
        <v>44</v>
      </c>
      <c r="B7" s="1819" t="s">
        <v>17</v>
      </c>
      <c r="C7" s="1818"/>
      <c r="D7" s="67">
        <v>36524</v>
      </c>
      <c r="E7" s="68">
        <v>-11.151114138367229</v>
      </c>
      <c r="F7" s="69">
        <v>19973</v>
      </c>
      <c r="G7" s="69">
        <v>2182</v>
      </c>
      <c r="H7" s="23">
        <v>541</v>
      </c>
      <c r="I7" s="69">
        <v>5484</v>
      </c>
      <c r="J7" s="69">
        <v>1657</v>
      </c>
      <c r="K7" s="69">
        <v>1853</v>
      </c>
      <c r="L7" s="69">
        <v>2310</v>
      </c>
      <c r="M7" s="70">
        <v>3065</v>
      </c>
      <c r="N7" s="7"/>
    </row>
    <row r="8" spans="1:15" ht="15.95" customHeight="1">
      <c r="A8" s="1695"/>
      <c r="B8" s="1699">
        <v>29</v>
      </c>
      <c r="C8" s="1700"/>
      <c r="D8" s="67">
        <v>32793</v>
      </c>
      <c r="E8" s="68">
        <v>-10.215200963749863</v>
      </c>
      <c r="F8" s="69">
        <v>17735</v>
      </c>
      <c r="G8" s="69">
        <v>1982</v>
      </c>
      <c r="H8" s="23">
        <v>502</v>
      </c>
      <c r="I8" s="69">
        <v>5164</v>
      </c>
      <c r="J8" s="69">
        <v>1544</v>
      </c>
      <c r="K8" s="69">
        <v>1711</v>
      </c>
      <c r="L8" s="69">
        <v>1934</v>
      </c>
      <c r="M8" s="70">
        <v>2723</v>
      </c>
    </row>
    <row r="9" spans="1:15" ht="15.95" customHeight="1">
      <c r="A9" s="1695"/>
      <c r="B9" s="1699">
        <v>30</v>
      </c>
      <c r="C9" s="1700"/>
      <c r="D9" s="67">
        <v>26685</v>
      </c>
      <c r="E9" s="68">
        <v>-18.625926264751623</v>
      </c>
      <c r="F9" s="69">
        <v>14233</v>
      </c>
      <c r="G9" s="69">
        <v>1713</v>
      </c>
      <c r="H9" s="25">
        <v>460</v>
      </c>
      <c r="I9" s="69">
        <v>3709</v>
      </c>
      <c r="J9" s="69">
        <v>1403</v>
      </c>
      <c r="K9" s="69">
        <v>1541</v>
      </c>
      <c r="L9" s="69">
        <v>1712</v>
      </c>
      <c r="M9" s="70">
        <v>2374</v>
      </c>
    </row>
    <row r="10" spans="1:15" ht="15.95" customHeight="1">
      <c r="A10" s="1695"/>
      <c r="B10" s="1699" t="s">
        <v>18</v>
      </c>
      <c r="C10" s="1700"/>
      <c r="D10" s="67">
        <v>23646</v>
      </c>
      <c r="E10" s="68">
        <v>-11.388420460933109</v>
      </c>
      <c r="F10" s="69">
        <v>12801</v>
      </c>
      <c r="G10" s="69">
        <v>1405</v>
      </c>
      <c r="H10" s="25">
        <v>320</v>
      </c>
      <c r="I10" s="69">
        <v>3288</v>
      </c>
      <c r="J10" s="69">
        <v>1081</v>
      </c>
      <c r="K10" s="69">
        <v>1444</v>
      </c>
      <c r="L10" s="69">
        <v>1483</v>
      </c>
      <c r="M10" s="70">
        <v>2144</v>
      </c>
    </row>
    <row r="11" spans="1:15" ht="15.95" customHeight="1">
      <c r="A11" s="1695"/>
      <c r="B11" s="1699">
        <v>2</v>
      </c>
      <c r="C11" s="1700"/>
      <c r="D11" s="71">
        <f t="shared" ref="D11:D23" si="0">SUM(F11:G11,I11:M11)</f>
        <v>20798</v>
      </c>
      <c r="E11" s="72">
        <f>IF(ISERROR((D11-D10)/D10*100),"―",(D11-D10)/D10*100)</f>
        <v>-12.044320392455383</v>
      </c>
      <c r="F11" s="73">
        <f t="shared" ref="F11:M11" si="1">SUM(F12:F23)</f>
        <v>11342</v>
      </c>
      <c r="G11" s="73">
        <f t="shared" si="1"/>
        <v>1351</v>
      </c>
      <c r="H11" s="30">
        <f t="shared" si="1"/>
        <v>252</v>
      </c>
      <c r="I11" s="73">
        <f t="shared" si="1"/>
        <v>2867</v>
      </c>
      <c r="J11" s="73">
        <f t="shared" si="1"/>
        <v>918</v>
      </c>
      <c r="K11" s="73">
        <f t="shared" si="1"/>
        <v>1275</v>
      </c>
      <c r="L11" s="73">
        <f t="shared" si="1"/>
        <v>1164</v>
      </c>
      <c r="M11" s="74">
        <f t="shared" si="1"/>
        <v>1881</v>
      </c>
    </row>
    <row r="12" spans="1:15" ht="13.5" customHeight="1">
      <c r="A12" s="1695"/>
      <c r="B12" s="7" t="s">
        <v>19</v>
      </c>
      <c r="C12" s="32" t="s">
        <v>20</v>
      </c>
      <c r="D12" s="50">
        <f t="shared" si="0"/>
        <v>1619</v>
      </c>
      <c r="E12" s="47">
        <v>-22.868032396379228</v>
      </c>
      <c r="F12" s="49">
        <v>823</v>
      </c>
      <c r="G12" s="49">
        <v>117</v>
      </c>
      <c r="H12" s="46">
        <v>18</v>
      </c>
      <c r="I12" s="49">
        <v>240</v>
      </c>
      <c r="J12" s="49">
        <v>71</v>
      </c>
      <c r="K12" s="49">
        <v>105</v>
      </c>
      <c r="L12" s="49">
        <v>89</v>
      </c>
      <c r="M12" s="76">
        <v>174</v>
      </c>
      <c r="N12" s="521"/>
    </row>
    <row r="13" spans="1:15" ht="13.5" customHeight="1">
      <c r="A13" s="1695"/>
      <c r="B13" s="7"/>
      <c r="C13" s="32" t="s">
        <v>21</v>
      </c>
      <c r="D13" s="50">
        <f t="shared" si="0"/>
        <v>1401</v>
      </c>
      <c r="E13" s="47">
        <v>-35.018552875695732</v>
      </c>
      <c r="F13" s="49">
        <v>777</v>
      </c>
      <c r="G13" s="49">
        <v>98</v>
      </c>
      <c r="H13" s="46">
        <v>25</v>
      </c>
      <c r="I13" s="49">
        <v>164</v>
      </c>
      <c r="J13" s="49">
        <v>65</v>
      </c>
      <c r="K13" s="49">
        <v>104</v>
      </c>
      <c r="L13" s="49">
        <v>65</v>
      </c>
      <c r="M13" s="76">
        <v>128</v>
      </c>
    </row>
    <row r="14" spans="1:15" ht="13.5" customHeight="1">
      <c r="A14" s="1695"/>
      <c r="B14" s="7"/>
      <c r="C14" s="32" t="s">
        <v>22</v>
      </c>
      <c r="D14" s="50">
        <f t="shared" si="0"/>
        <v>1816</v>
      </c>
      <c r="E14" s="47">
        <v>-11.716091395235781</v>
      </c>
      <c r="F14" s="49">
        <v>973</v>
      </c>
      <c r="G14" s="49">
        <v>105</v>
      </c>
      <c r="H14" s="46">
        <v>21</v>
      </c>
      <c r="I14" s="49">
        <v>294</v>
      </c>
      <c r="J14" s="49">
        <v>57</v>
      </c>
      <c r="K14" s="49">
        <v>123</v>
      </c>
      <c r="L14" s="49">
        <v>112</v>
      </c>
      <c r="M14" s="76">
        <v>152</v>
      </c>
      <c r="N14" s="521"/>
    </row>
    <row r="15" spans="1:15" ht="13.5" customHeight="1">
      <c r="A15" s="1695"/>
      <c r="B15" s="7"/>
      <c r="C15" s="32" t="s">
        <v>23</v>
      </c>
      <c r="D15" s="50">
        <f t="shared" si="0"/>
        <v>1809</v>
      </c>
      <c r="E15" s="47">
        <v>-19.991154356479434</v>
      </c>
      <c r="F15" s="49">
        <v>937</v>
      </c>
      <c r="G15" s="49">
        <v>116</v>
      </c>
      <c r="H15" s="46">
        <v>19</v>
      </c>
      <c r="I15" s="49">
        <v>285</v>
      </c>
      <c r="J15" s="49">
        <v>86</v>
      </c>
      <c r="K15" s="49">
        <v>123</v>
      </c>
      <c r="L15" s="49">
        <v>100</v>
      </c>
      <c r="M15" s="76">
        <v>162</v>
      </c>
      <c r="N15" s="521"/>
    </row>
    <row r="16" spans="1:15" ht="13.5" customHeight="1">
      <c r="A16" s="1695"/>
      <c r="B16" s="7"/>
      <c r="C16" s="32" t="s">
        <v>24</v>
      </c>
      <c r="D16" s="50">
        <f t="shared" si="0"/>
        <v>1596</v>
      </c>
      <c r="E16" s="47">
        <v>-15.778364116094986</v>
      </c>
      <c r="F16" s="49">
        <v>900</v>
      </c>
      <c r="G16" s="49">
        <v>79</v>
      </c>
      <c r="H16" s="46">
        <v>9</v>
      </c>
      <c r="I16" s="49">
        <v>240</v>
      </c>
      <c r="J16" s="49">
        <v>77</v>
      </c>
      <c r="K16" s="49">
        <v>95</v>
      </c>
      <c r="L16" s="49">
        <v>92</v>
      </c>
      <c r="M16" s="76">
        <v>113</v>
      </c>
    </row>
    <row r="17" spans="1:14" ht="13.5" customHeight="1">
      <c r="A17" s="1695"/>
      <c r="B17" s="7"/>
      <c r="C17" s="32" t="s">
        <v>25</v>
      </c>
      <c r="D17" s="50">
        <f t="shared" si="0"/>
        <v>1706</v>
      </c>
      <c r="E17" s="47">
        <v>-16.739873108833578</v>
      </c>
      <c r="F17" s="49">
        <v>918</v>
      </c>
      <c r="G17" s="49">
        <v>101</v>
      </c>
      <c r="H17" s="46">
        <v>24</v>
      </c>
      <c r="I17" s="49">
        <v>281</v>
      </c>
      <c r="J17" s="49">
        <v>61</v>
      </c>
      <c r="K17" s="49">
        <v>97</v>
      </c>
      <c r="L17" s="49">
        <v>112</v>
      </c>
      <c r="M17" s="76">
        <v>136</v>
      </c>
    </row>
    <row r="18" spans="1:14" ht="13.5" customHeight="1">
      <c r="A18" s="1695"/>
      <c r="B18" s="7"/>
      <c r="C18" s="32" t="s">
        <v>26</v>
      </c>
      <c r="D18" s="50">
        <f t="shared" si="0"/>
        <v>1854</v>
      </c>
      <c r="E18" s="47">
        <v>-9.251101321585903</v>
      </c>
      <c r="F18" s="49">
        <v>1071</v>
      </c>
      <c r="G18" s="49">
        <v>125</v>
      </c>
      <c r="H18" s="46">
        <v>28</v>
      </c>
      <c r="I18" s="49">
        <v>234</v>
      </c>
      <c r="J18" s="49">
        <v>77</v>
      </c>
      <c r="K18" s="49">
        <v>86</v>
      </c>
      <c r="L18" s="49">
        <v>95</v>
      </c>
      <c r="M18" s="76">
        <v>166</v>
      </c>
      <c r="N18" s="521"/>
    </row>
    <row r="19" spans="1:14" ht="13.5" customHeight="1">
      <c r="A19" s="1695"/>
      <c r="B19" s="7"/>
      <c r="C19" s="32" t="s">
        <v>27</v>
      </c>
      <c r="D19" s="50">
        <f t="shared" si="0"/>
        <v>1596</v>
      </c>
      <c r="E19" s="47">
        <v>-9.6262740656851644</v>
      </c>
      <c r="F19" s="49">
        <v>920</v>
      </c>
      <c r="G19" s="49">
        <v>117</v>
      </c>
      <c r="H19" s="46">
        <v>25</v>
      </c>
      <c r="I19" s="49">
        <v>174</v>
      </c>
      <c r="J19" s="49">
        <v>66</v>
      </c>
      <c r="K19" s="49">
        <v>94</v>
      </c>
      <c r="L19" s="49">
        <v>76</v>
      </c>
      <c r="M19" s="76">
        <v>149</v>
      </c>
    </row>
    <row r="20" spans="1:14" ht="13.5" customHeight="1">
      <c r="A20" s="1695"/>
      <c r="B20" s="7"/>
      <c r="C20" s="32" t="s">
        <v>28</v>
      </c>
      <c r="D20" s="50">
        <f t="shared" si="0"/>
        <v>1419</v>
      </c>
      <c r="E20" s="47">
        <v>-8.2740788623141555</v>
      </c>
      <c r="F20" s="49">
        <v>771</v>
      </c>
      <c r="G20" s="49">
        <v>105</v>
      </c>
      <c r="H20" s="46">
        <v>24</v>
      </c>
      <c r="I20" s="49">
        <v>178</v>
      </c>
      <c r="J20" s="49">
        <v>82</v>
      </c>
      <c r="K20" s="49">
        <v>74</v>
      </c>
      <c r="L20" s="49">
        <v>72</v>
      </c>
      <c r="M20" s="76">
        <v>137</v>
      </c>
    </row>
    <row r="21" spans="1:14" ht="13.5" customHeight="1">
      <c r="A21" s="1695"/>
      <c r="B21" s="7" t="s">
        <v>29</v>
      </c>
      <c r="C21" s="32" t="s">
        <v>30</v>
      </c>
      <c r="D21" s="50">
        <f t="shared" si="0"/>
        <v>1746</v>
      </c>
      <c r="E21" s="47">
        <v>0.57603686635944706</v>
      </c>
      <c r="F21" s="49">
        <v>949</v>
      </c>
      <c r="G21" s="49">
        <v>105</v>
      </c>
      <c r="H21" s="46">
        <v>21</v>
      </c>
      <c r="I21" s="49">
        <v>222</v>
      </c>
      <c r="J21" s="49">
        <v>77</v>
      </c>
      <c r="K21" s="49">
        <v>132</v>
      </c>
      <c r="L21" s="49">
        <v>79</v>
      </c>
      <c r="M21" s="76">
        <v>182</v>
      </c>
    </row>
    <row r="22" spans="1:14" ht="13.5" customHeight="1">
      <c r="A22" s="1695"/>
      <c r="B22" s="7"/>
      <c r="C22" s="32" t="s">
        <v>31</v>
      </c>
      <c r="D22" s="50">
        <f t="shared" si="0"/>
        <v>2032</v>
      </c>
      <c r="E22" s="47">
        <v>3.7263910158244005</v>
      </c>
      <c r="F22" s="49">
        <v>1133</v>
      </c>
      <c r="G22" s="49">
        <v>140</v>
      </c>
      <c r="H22" s="46">
        <v>26</v>
      </c>
      <c r="I22" s="49">
        <v>254</v>
      </c>
      <c r="J22" s="49">
        <v>94</v>
      </c>
      <c r="K22" s="49">
        <v>106</v>
      </c>
      <c r="L22" s="49">
        <v>121</v>
      </c>
      <c r="M22" s="76">
        <v>184</v>
      </c>
    </row>
    <row r="23" spans="1:14" ht="13.5" customHeight="1" thickBot="1">
      <c r="A23" s="1696"/>
      <c r="B23" s="13"/>
      <c r="C23" s="39" t="s">
        <v>32</v>
      </c>
      <c r="D23" s="51">
        <f t="shared" si="0"/>
        <v>2204</v>
      </c>
      <c r="E23" s="78">
        <v>6.0635226179018282</v>
      </c>
      <c r="F23" s="52">
        <v>1170</v>
      </c>
      <c r="G23" s="52">
        <v>143</v>
      </c>
      <c r="H23" s="48">
        <v>12</v>
      </c>
      <c r="I23" s="52">
        <v>301</v>
      </c>
      <c r="J23" s="52">
        <v>105</v>
      </c>
      <c r="K23" s="52">
        <v>136</v>
      </c>
      <c r="L23" s="52">
        <v>151</v>
      </c>
      <c r="M23" s="79">
        <v>198</v>
      </c>
    </row>
    <row r="24" spans="1:14" ht="15.95" customHeight="1">
      <c r="A24" s="1703" t="s">
        <v>50</v>
      </c>
      <c r="B24" s="1819" t="s">
        <v>17</v>
      </c>
      <c r="C24" s="1818"/>
      <c r="D24" s="67">
        <v>21430</v>
      </c>
      <c r="E24" s="68">
        <v>-12.412637430007765</v>
      </c>
      <c r="F24" s="527">
        <v>11678</v>
      </c>
      <c r="G24" s="527">
        <v>1350</v>
      </c>
      <c r="H24" s="45">
        <v>371</v>
      </c>
      <c r="I24" s="527">
        <v>3075</v>
      </c>
      <c r="J24" s="527">
        <v>1017</v>
      </c>
      <c r="K24" s="527">
        <v>1066</v>
      </c>
      <c r="L24" s="527">
        <v>1486</v>
      </c>
      <c r="M24" s="526">
        <v>1758</v>
      </c>
      <c r="N24" s="7"/>
    </row>
    <row r="25" spans="1:14" ht="15.95" customHeight="1">
      <c r="A25" s="1695"/>
      <c r="B25" s="1699">
        <v>29</v>
      </c>
      <c r="C25" s="1700"/>
      <c r="D25" s="67">
        <v>18558</v>
      </c>
      <c r="E25" s="68">
        <v>-13.401773215118991</v>
      </c>
      <c r="F25" s="69">
        <v>9998</v>
      </c>
      <c r="G25" s="69">
        <v>1099</v>
      </c>
      <c r="H25" s="23">
        <v>283</v>
      </c>
      <c r="I25" s="69">
        <v>2851</v>
      </c>
      <c r="J25" s="69">
        <v>898</v>
      </c>
      <c r="K25" s="69">
        <v>940</v>
      </c>
      <c r="L25" s="69">
        <v>1101</v>
      </c>
      <c r="M25" s="70">
        <v>1671</v>
      </c>
    </row>
    <row r="26" spans="1:14" ht="15.95" customHeight="1">
      <c r="A26" s="1695"/>
      <c r="B26" s="1699">
        <v>30</v>
      </c>
      <c r="C26" s="1700"/>
      <c r="D26" s="67">
        <v>14856</v>
      </c>
      <c r="E26" s="68">
        <v>-19.948270287746524</v>
      </c>
      <c r="F26" s="69">
        <v>7779</v>
      </c>
      <c r="G26" s="69">
        <v>964</v>
      </c>
      <c r="H26" s="25">
        <v>251</v>
      </c>
      <c r="I26" s="69">
        <v>2001</v>
      </c>
      <c r="J26" s="69">
        <v>838</v>
      </c>
      <c r="K26" s="69">
        <v>819</v>
      </c>
      <c r="L26" s="69">
        <v>986</v>
      </c>
      <c r="M26" s="70">
        <v>1469</v>
      </c>
    </row>
    <row r="27" spans="1:14" ht="15.95" customHeight="1">
      <c r="A27" s="1695"/>
      <c r="B27" s="1699" t="s">
        <v>18</v>
      </c>
      <c r="C27" s="1700"/>
      <c r="D27" s="67">
        <v>13052</v>
      </c>
      <c r="E27" s="68">
        <v>-12.143241787829833</v>
      </c>
      <c r="F27" s="69">
        <v>6932</v>
      </c>
      <c r="G27" s="69">
        <v>782</v>
      </c>
      <c r="H27" s="25">
        <v>202</v>
      </c>
      <c r="I27" s="69">
        <v>1808</v>
      </c>
      <c r="J27" s="69">
        <v>636</v>
      </c>
      <c r="K27" s="69">
        <v>712</v>
      </c>
      <c r="L27" s="69">
        <v>868</v>
      </c>
      <c r="M27" s="70">
        <v>1314</v>
      </c>
    </row>
    <row r="28" spans="1:14" ht="15.95" customHeight="1">
      <c r="A28" s="1695"/>
      <c r="B28" s="1699">
        <v>2</v>
      </c>
      <c r="C28" s="1700"/>
      <c r="D28" s="71">
        <f t="shared" ref="D28:D40" si="2">SUM(F28:G28,I28:M28)</f>
        <v>11967</v>
      </c>
      <c r="E28" s="72">
        <f>IF(ISERROR((D28-D27)/D27*100),"―",(D28-D27)/D27*100)</f>
        <v>-8.3129022372050265</v>
      </c>
      <c r="F28" s="73">
        <f t="shared" ref="F28:M28" si="3">SUM(F29:F40)</f>
        <v>6415</v>
      </c>
      <c r="G28" s="73">
        <f t="shared" si="3"/>
        <v>733</v>
      </c>
      <c r="H28" s="30">
        <f t="shared" si="3"/>
        <v>133</v>
      </c>
      <c r="I28" s="73">
        <f t="shared" si="3"/>
        <v>1681</v>
      </c>
      <c r="J28" s="73">
        <f t="shared" si="3"/>
        <v>551</v>
      </c>
      <c r="K28" s="73">
        <f t="shared" si="3"/>
        <v>729</v>
      </c>
      <c r="L28" s="73">
        <f t="shared" si="3"/>
        <v>722</v>
      </c>
      <c r="M28" s="74">
        <f t="shared" si="3"/>
        <v>1136</v>
      </c>
    </row>
    <row r="29" spans="1:14" ht="13.5" customHeight="1">
      <c r="A29" s="1695"/>
      <c r="B29" s="7" t="s">
        <v>19</v>
      </c>
      <c r="C29" s="32" t="s">
        <v>20</v>
      </c>
      <c r="D29" s="50">
        <f t="shared" si="2"/>
        <v>911</v>
      </c>
      <c r="E29" s="47">
        <v>-19.806338028169016</v>
      </c>
      <c r="F29" s="49">
        <v>480</v>
      </c>
      <c r="G29" s="49">
        <v>62</v>
      </c>
      <c r="H29" s="46">
        <v>9</v>
      </c>
      <c r="I29" s="49">
        <v>131</v>
      </c>
      <c r="J29" s="49">
        <v>37</v>
      </c>
      <c r="K29" s="49">
        <v>57</v>
      </c>
      <c r="L29" s="49">
        <v>48</v>
      </c>
      <c r="M29" s="76">
        <v>96</v>
      </c>
      <c r="N29" s="521"/>
    </row>
    <row r="30" spans="1:14" ht="13.5" customHeight="1">
      <c r="A30" s="1695"/>
      <c r="B30" s="7"/>
      <c r="C30" s="32" t="s">
        <v>21</v>
      </c>
      <c r="D30" s="50">
        <f t="shared" si="2"/>
        <v>833</v>
      </c>
      <c r="E30" s="47">
        <v>-25.624999999999996</v>
      </c>
      <c r="F30" s="49">
        <v>458</v>
      </c>
      <c r="G30" s="49">
        <v>49</v>
      </c>
      <c r="H30" s="46">
        <v>17</v>
      </c>
      <c r="I30" s="49">
        <v>91</v>
      </c>
      <c r="J30" s="49">
        <v>40</v>
      </c>
      <c r="K30" s="49">
        <v>67</v>
      </c>
      <c r="L30" s="49">
        <v>49</v>
      </c>
      <c r="M30" s="76">
        <v>79</v>
      </c>
    </row>
    <row r="31" spans="1:14" ht="13.5" customHeight="1">
      <c r="A31" s="1695"/>
      <c r="B31" s="7"/>
      <c r="C31" s="32" t="s">
        <v>22</v>
      </c>
      <c r="D31" s="50">
        <f t="shared" si="2"/>
        <v>1068</v>
      </c>
      <c r="E31" s="47">
        <v>-7.7720207253886011</v>
      </c>
      <c r="F31" s="49">
        <v>594</v>
      </c>
      <c r="G31" s="49">
        <v>54</v>
      </c>
      <c r="H31" s="46">
        <v>9</v>
      </c>
      <c r="I31" s="49">
        <v>148</v>
      </c>
      <c r="J31" s="49">
        <v>32</v>
      </c>
      <c r="K31" s="49">
        <v>84</v>
      </c>
      <c r="L31" s="49">
        <v>69</v>
      </c>
      <c r="M31" s="76">
        <v>87</v>
      </c>
      <c r="N31" s="521"/>
    </row>
    <row r="32" spans="1:14" ht="13.5" customHeight="1">
      <c r="A32" s="1695"/>
      <c r="B32" s="7"/>
      <c r="C32" s="32" t="s">
        <v>23</v>
      </c>
      <c r="D32" s="50">
        <f t="shared" si="2"/>
        <v>1059</v>
      </c>
      <c r="E32" s="47">
        <v>-17.330210772833723</v>
      </c>
      <c r="F32" s="49">
        <v>552</v>
      </c>
      <c r="G32" s="49">
        <v>50</v>
      </c>
      <c r="H32" s="46">
        <v>10</v>
      </c>
      <c r="I32" s="49">
        <v>185</v>
      </c>
      <c r="J32" s="49">
        <v>48</v>
      </c>
      <c r="K32" s="49">
        <v>64</v>
      </c>
      <c r="L32" s="49">
        <v>59</v>
      </c>
      <c r="M32" s="76">
        <v>101</v>
      </c>
      <c r="N32" s="521"/>
    </row>
    <row r="33" spans="1:14" ht="13.5" customHeight="1">
      <c r="A33" s="1695"/>
      <c r="B33" s="7"/>
      <c r="C33" s="32" t="s">
        <v>24</v>
      </c>
      <c r="D33" s="50">
        <f t="shared" si="2"/>
        <v>972</v>
      </c>
      <c r="E33" s="47">
        <v>-7.2519083969465647</v>
      </c>
      <c r="F33" s="49">
        <v>548</v>
      </c>
      <c r="G33" s="49">
        <v>41</v>
      </c>
      <c r="H33" s="46">
        <v>5</v>
      </c>
      <c r="I33" s="49">
        <v>148</v>
      </c>
      <c r="J33" s="49">
        <v>45</v>
      </c>
      <c r="K33" s="49">
        <v>61</v>
      </c>
      <c r="L33" s="49">
        <v>62</v>
      </c>
      <c r="M33" s="76">
        <v>67</v>
      </c>
    </row>
    <row r="34" spans="1:14" ht="13.5" customHeight="1">
      <c r="A34" s="1695"/>
      <c r="B34" s="7"/>
      <c r="C34" s="32" t="s">
        <v>25</v>
      </c>
      <c r="D34" s="50">
        <f t="shared" si="2"/>
        <v>993</v>
      </c>
      <c r="E34" s="47">
        <v>-14.174589455488332</v>
      </c>
      <c r="F34" s="49">
        <v>518</v>
      </c>
      <c r="G34" s="49">
        <v>59</v>
      </c>
      <c r="H34" s="46">
        <v>16</v>
      </c>
      <c r="I34" s="49">
        <v>184</v>
      </c>
      <c r="J34" s="49">
        <v>34</v>
      </c>
      <c r="K34" s="49">
        <v>53</v>
      </c>
      <c r="L34" s="49">
        <v>69</v>
      </c>
      <c r="M34" s="76">
        <v>76</v>
      </c>
    </row>
    <row r="35" spans="1:14" ht="13.5" customHeight="1">
      <c r="A35" s="1695"/>
      <c r="B35" s="7"/>
      <c r="C35" s="32" t="s">
        <v>26</v>
      </c>
      <c r="D35" s="50">
        <f t="shared" si="2"/>
        <v>1073</v>
      </c>
      <c r="E35" s="47">
        <v>-7.5796726959517651</v>
      </c>
      <c r="F35" s="49">
        <v>619</v>
      </c>
      <c r="G35" s="49">
        <v>69</v>
      </c>
      <c r="H35" s="46">
        <v>10</v>
      </c>
      <c r="I35" s="49">
        <v>124</v>
      </c>
      <c r="J35" s="49">
        <v>48</v>
      </c>
      <c r="K35" s="49">
        <v>48</v>
      </c>
      <c r="L35" s="49">
        <v>62</v>
      </c>
      <c r="M35" s="76">
        <v>103</v>
      </c>
    </row>
    <row r="36" spans="1:14" ht="13.5" customHeight="1">
      <c r="A36" s="1695"/>
      <c r="B36" s="7"/>
      <c r="C36" s="32" t="s">
        <v>27</v>
      </c>
      <c r="D36" s="50">
        <f t="shared" si="2"/>
        <v>957</v>
      </c>
      <c r="E36" s="47">
        <v>-5.0595238095238093</v>
      </c>
      <c r="F36" s="49">
        <v>537</v>
      </c>
      <c r="G36" s="49">
        <v>70</v>
      </c>
      <c r="H36" s="46">
        <v>12</v>
      </c>
      <c r="I36" s="49">
        <v>108</v>
      </c>
      <c r="J36" s="49">
        <v>42</v>
      </c>
      <c r="K36" s="49">
        <v>60</v>
      </c>
      <c r="L36" s="49">
        <v>47</v>
      </c>
      <c r="M36" s="76">
        <v>93</v>
      </c>
    </row>
    <row r="37" spans="1:14" ht="13.5" customHeight="1">
      <c r="A37" s="1695"/>
      <c r="B37" s="7"/>
      <c r="C37" s="32" t="s">
        <v>28</v>
      </c>
      <c r="D37" s="50">
        <f t="shared" si="2"/>
        <v>847</v>
      </c>
      <c r="E37" s="47">
        <v>-7.0252469813391878</v>
      </c>
      <c r="F37" s="49">
        <v>452</v>
      </c>
      <c r="G37" s="49">
        <v>58</v>
      </c>
      <c r="H37" s="46">
        <v>13</v>
      </c>
      <c r="I37" s="49">
        <v>99</v>
      </c>
      <c r="J37" s="49">
        <v>49</v>
      </c>
      <c r="K37" s="49">
        <v>44</v>
      </c>
      <c r="L37" s="49">
        <v>44</v>
      </c>
      <c r="M37" s="76">
        <v>101</v>
      </c>
    </row>
    <row r="38" spans="1:14" ht="13.5" customHeight="1">
      <c r="A38" s="1695"/>
      <c r="B38" s="7" t="s">
        <v>29</v>
      </c>
      <c r="C38" s="32" t="s">
        <v>30</v>
      </c>
      <c r="D38" s="50">
        <f t="shared" si="2"/>
        <v>924</v>
      </c>
      <c r="E38" s="47">
        <v>-0.3236245954692557</v>
      </c>
      <c r="F38" s="49">
        <v>473</v>
      </c>
      <c r="G38" s="49">
        <v>64</v>
      </c>
      <c r="H38" s="46">
        <v>14</v>
      </c>
      <c r="I38" s="49">
        <v>127</v>
      </c>
      <c r="J38" s="49">
        <v>43</v>
      </c>
      <c r="K38" s="49">
        <v>69</v>
      </c>
      <c r="L38" s="49">
        <v>46</v>
      </c>
      <c r="M38" s="76">
        <v>102</v>
      </c>
    </row>
    <row r="39" spans="1:14" ht="13.5" customHeight="1">
      <c r="A39" s="1695"/>
      <c r="B39" s="7"/>
      <c r="C39" s="32" t="s">
        <v>31</v>
      </c>
      <c r="D39" s="50">
        <f t="shared" si="2"/>
        <v>1051</v>
      </c>
      <c r="E39" s="47">
        <v>4.2658730158730158</v>
      </c>
      <c r="F39" s="49">
        <v>507</v>
      </c>
      <c r="G39" s="49">
        <v>84</v>
      </c>
      <c r="H39" s="46">
        <v>13</v>
      </c>
      <c r="I39" s="49">
        <v>152</v>
      </c>
      <c r="J39" s="49">
        <v>71</v>
      </c>
      <c r="K39" s="49">
        <v>52</v>
      </c>
      <c r="L39" s="49">
        <v>75</v>
      </c>
      <c r="M39" s="76">
        <v>110</v>
      </c>
    </row>
    <row r="40" spans="1:14" ht="13.5" customHeight="1" thickBot="1">
      <c r="A40" s="1696"/>
      <c r="B40" s="13"/>
      <c r="C40" s="39" t="s">
        <v>32</v>
      </c>
      <c r="D40" s="51">
        <f t="shared" si="2"/>
        <v>1279</v>
      </c>
      <c r="E40" s="78">
        <v>12.48900615655233</v>
      </c>
      <c r="F40" s="52">
        <v>677</v>
      </c>
      <c r="G40" s="52">
        <v>73</v>
      </c>
      <c r="H40" s="48">
        <v>5</v>
      </c>
      <c r="I40" s="52">
        <v>184</v>
      </c>
      <c r="J40" s="52">
        <v>62</v>
      </c>
      <c r="K40" s="52">
        <v>70</v>
      </c>
      <c r="L40" s="52">
        <v>92</v>
      </c>
      <c r="M40" s="79">
        <v>121</v>
      </c>
    </row>
    <row r="41" spans="1:14" ht="15.95" customHeight="1">
      <c r="A41" s="1703" t="s">
        <v>34</v>
      </c>
      <c r="B41" s="1819" t="s">
        <v>17</v>
      </c>
      <c r="C41" s="1818"/>
      <c r="D41" s="67">
        <v>34678</v>
      </c>
      <c r="E41" s="68">
        <v>-11.168604949024028</v>
      </c>
      <c r="F41" s="527">
        <v>19134</v>
      </c>
      <c r="G41" s="527">
        <v>2058</v>
      </c>
      <c r="H41" s="45">
        <v>514</v>
      </c>
      <c r="I41" s="527">
        <v>5116</v>
      </c>
      <c r="J41" s="527">
        <v>1571</v>
      </c>
      <c r="K41" s="527">
        <v>1746</v>
      </c>
      <c r="L41" s="527">
        <v>2197</v>
      </c>
      <c r="M41" s="526">
        <v>2856</v>
      </c>
    </row>
    <row r="42" spans="1:14" ht="15.95" customHeight="1">
      <c r="A42" s="1695"/>
      <c r="B42" s="1699">
        <v>29</v>
      </c>
      <c r="C42" s="1700"/>
      <c r="D42" s="67">
        <v>31014</v>
      </c>
      <c r="E42" s="68">
        <v>-10.565776573043429</v>
      </c>
      <c r="F42" s="69">
        <v>16898</v>
      </c>
      <c r="G42" s="69">
        <v>1907</v>
      </c>
      <c r="H42" s="23">
        <v>481</v>
      </c>
      <c r="I42" s="69">
        <v>4821</v>
      </c>
      <c r="J42" s="69">
        <v>1429</v>
      </c>
      <c r="K42" s="69">
        <v>1577</v>
      </c>
      <c r="L42" s="69">
        <v>1821</v>
      </c>
      <c r="M42" s="70">
        <v>2561</v>
      </c>
    </row>
    <row r="43" spans="1:14" ht="15.95" customHeight="1">
      <c r="A43" s="1695"/>
      <c r="B43" s="1699">
        <v>30</v>
      </c>
      <c r="C43" s="1700"/>
      <c r="D43" s="67">
        <v>25306</v>
      </c>
      <c r="E43" s="68">
        <v>-18.404591474817824</v>
      </c>
      <c r="F43" s="69">
        <v>13576</v>
      </c>
      <c r="G43" s="69">
        <v>1612</v>
      </c>
      <c r="H43" s="25">
        <v>446</v>
      </c>
      <c r="I43" s="69">
        <v>3439</v>
      </c>
      <c r="J43" s="69">
        <v>1328</v>
      </c>
      <c r="K43" s="69">
        <v>1441</v>
      </c>
      <c r="L43" s="69">
        <v>1645</v>
      </c>
      <c r="M43" s="70">
        <v>2265</v>
      </c>
    </row>
    <row r="44" spans="1:14" ht="15.95" customHeight="1">
      <c r="A44" s="1695"/>
      <c r="B44" s="1699" t="s">
        <v>18</v>
      </c>
      <c r="C44" s="1700"/>
      <c r="D44" s="67">
        <v>22656</v>
      </c>
      <c r="E44" s="68">
        <v>-10.471824863668695</v>
      </c>
      <c r="F44" s="69">
        <v>12373</v>
      </c>
      <c r="G44" s="69">
        <v>1340</v>
      </c>
      <c r="H44" s="25">
        <v>309</v>
      </c>
      <c r="I44" s="69">
        <v>3096</v>
      </c>
      <c r="J44" s="69">
        <v>1034</v>
      </c>
      <c r="K44" s="69">
        <v>1359</v>
      </c>
      <c r="L44" s="69">
        <v>1426</v>
      </c>
      <c r="M44" s="70">
        <v>2028</v>
      </c>
    </row>
    <row r="45" spans="1:14" ht="15.95" customHeight="1">
      <c r="A45" s="1695"/>
      <c r="B45" s="1699">
        <v>2</v>
      </c>
      <c r="C45" s="1700"/>
      <c r="D45" s="71">
        <f t="shared" ref="D45:D57" si="4">SUM(F45:G45,I45:M45)</f>
        <v>19937</v>
      </c>
      <c r="E45" s="72">
        <f>IF(ISERROR((D45-D44)/D44*100),"―",(D45-D44)/D44*100)</f>
        <v>-12.001235875706215</v>
      </c>
      <c r="F45" s="73">
        <f t="shared" ref="F45:M45" si="5">SUM(F46:F57)</f>
        <v>10888</v>
      </c>
      <c r="G45" s="73">
        <f t="shared" si="5"/>
        <v>1316</v>
      </c>
      <c r="H45" s="30">
        <f t="shared" si="5"/>
        <v>241</v>
      </c>
      <c r="I45" s="73">
        <f t="shared" si="5"/>
        <v>2774</v>
      </c>
      <c r="J45" s="73">
        <f t="shared" si="5"/>
        <v>878</v>
      </c>
      <c r="K45" s="73">
        <f t="shared" si="5"/>
        <v>1192</v>
      </c>
      <c r="L45" s="73">
        <f t="shared" si="5"/>
        <v>1114</v>
      </c>
      <c r="M45" s="74">
        <f t="shared" si="5"/>
        <v>1775</v>
      </c>
    </row>
    <row r="46" spans="1:14" ht="13.5" customHeight="1">
      <c r="A46" s="1695"/>
      <c r="B46" s="7" t="s">
        <v>19</v>
      </c>
      <c r="C46" s="32" t="s">
        <v>20</v>
      </c>
      <c r="D46" s="50">
        <f t="shared" si="4"/>
        <v>1544</v>
      </c>
      <c r="E46" s="47">
        <v>-24.053123462862764</v>
      </c>
      <c r="F46" s="49">
        <v>787</v>
      </c>
      <c r="G46" s="49">
        <v>115</v>
      </c>
      <c r="H46" s="46">
        <v>16</v>
      </c>
      <c r="I46" s="49">
        <v>227</v>
      </c>
      <c r="J46" s="49">
        <v>65</v>
      </c>
      <c r="K46" s="49">
        <v>97</v>
      </c>
      <c r="L46" s="49">
        <v>88</v>
      </c>
      <c r="M46" s="76">
        <v>165</v>
      </c>
      <c r="N46" s="521"/>
    </row>
    <row r="47" spans="1:14" ht="13.5" customHeight="1">
      <c r="A47" s="1695"/>
      <c r="B47" s="7"/>
      <c r="C47" s="32" t="s">
        <v>21</v>
      </c>
      <c r="D47" s="50">
        <f t="shared" si="4"/>
        <v>1336</v>
      </c>
      <c r="E47" s="47">
        <v>-34.284308903098868</v>
      </c>
      <c r="F47" s="49">
        <v>757</v>
      </c>
      <c r="G47" s="49">
        <v>94</v>
      </c>
      <c r="H47" s="46">
        <v>21</v>
      </c>
      <c r="I47" s="49">
        <v>149</v>
      </c>
      <c r="J47" s="49">
        <v>58</v>
      </c>
      <c r="K47" s="49">
        <v>96</v>
      </c>
      <c r="L47" s="49">
        <v>64</v>
      </c>
      <c r="M47" s="76">
        <v>118</v>
      </c>
      <c r="N47" s="521"/>
    </row>
    <row r="48" spans="1:14" ht="13.5" customHeight="1">
      <c r="A48" s="1695"/>
      <c r="B48" s="7"/>
      <c r="C48" s="32" t="s">
        <v>22</v>
      </c>
      <c r="D48" s="50">
        <f t="shared" si="4"/>
        <v>1738</v>
      </c>
      <c r="E48" s="47">
        <v>-11.552162849872774</v>
      </c>
      <c r="F48" s="49">
        <v>940</v>
      </c>
      <c r="G48" s="49">
        <v>105</v>
      </c>
      <c r="H48" s="46">
        <v>21</v>
      </c>
      <c r="I48" s="49">
        <v>283</v>
      </c>
      <c r="J48" s="49">
        <v>53</v>
      </c>
      <c r="K48" s="49">
        <v>109</v>
      </c>
      <c r="L48" s="49">
        <v>106</v>
      </c>
      <c r="M48" s="76">
        <v>142</v>
      </c>
      <c r="N48" s="521"/>
    </row>
    <row r="49" spans="1:14" ht="13.5" customHeight="1">
      <c r="A49" s="1695"/>
      <c r="B49" s="7"/>
      <c r="C49" s="32" t="s">
        <v>23</v>
      </c>
      <c r="D49" s="50">
        <f t="shared" si="4"/>
        <v>1730</v>
      </c>
      <c r="E49" s="47">
        <v>-20.129270544783008</v>
      </c>
      <c r="F49" s="49">
        <v>886</v>
      </c>
      <c r="G49" s="49">
        <v>116</v>
      </c>
      <c r="H49" s="46">
        <v>19</v>
      </c>
      <c r="I49" s="49">
        <v>277</v>
      </c>
      <c r="J49" s="49">
        <v>84</v>
      </c>
      <c r="K49" s="49">
        <v>118</v>
      </c>
      <c r="L49" s="49">
        <v>93</v>
      </c>
      <c r="M49" s="76">
        <v>156</v>
      </c>
      <c r="N49" s="521"/>
    </row>
    <row r="50" spans="1:14" ht="13.5" customHeight="1">
      <c r="A50" s="1695"/>
      <c r="B50" s="7"/>
      <c r="C50" s="32" t="s">
        <v>24</v>
      </c>
      <c r="D50" s="50">
        <f t="shared" si="4"/>
        <v>1540</v>
      </c>
      <c r="E50" s="47">
        <v>-15.75492341356674</v>
      </c>
      <c r="F50" s="49">
        <v>876</v>
      </c>
      <c r="G50" s="49">
        <v>78</v>
      </c>
      <c r="H50" s="46">
        <v>9</v>
      </c>
      <c r="I50" s="49">
        <v>231</v>
      </c>
      <c r="J50" s="49">
        <v>72</v>
      </c>
      <c r="K50" s="49">
        <v>90</v>
      </c>
      <c r="L50" s="49">
        <v>88</v>
      </c>
      <c r="M50" s="76">
        <v>105</v>
      </c>
      <c r="N50" s="521"/>
    </row>
    <row r="51" spans="1:14" ht="13.5" customHeight="1">
      <c r="A51" s="1695"/>
      <c r="B51" s="7"/>
      <c r="C51" s="32" t="s">
        <v>25</v>
      </c>
      <c r="D51" s="50">
        <f t="shared" si="4"/>
        <v>1630</v>
      </c>
      <c r="E51" s="47">
        <v>-17.300862506341957</v>
      </c>
      <c r="F51" s="49">
        <v>880</v>
      </c>
      <c r="G51" s="49">
        <v>100</v>
      </c>
      <c r="H51" s="46">
        <v>24</v>
      </c>
      <c r="I51" s="49">
        <v>271</v>
      </c>
      <c r="J51" s="49">
        <v>60</v>
      </c>
      <c r="K51" s="49">
        <v>88</v>
      </c>
      <c r="L51" s="49">
        <v>104</v>
      </c>
      <c r="M51" s="76">
        <v>127</v>
      </c>
      <c r="N51" s="521"/>
    </row>
    <row r="52" spans="1:14" ht="13.5" customHeight="1">
      <c r="A52" s="1695"/>
      <c r="B52" s="7"/>
      <c r="C52" s="32" t="s">
        <v>26</v>
      </c>
      <c r="D52" s="50">
        <f t="shared" si="4"/>
        <v>1804</v>
      </c>
      <c r="E52" s="47">
        <v>-8.4263959390862944</v>
      </c>
      <c r="F52" s="49">
        <v>1038</v>
      </c>
      <c r="G52" s="49">
        <v>123</v>
      </c>
      <c r="H52" s="46">
        <v>27</v>
      </c>
      <c r="I52" s="49">
        <v>230</v>
      </c>
      <c r="J52" s="49">
        <v>77</v>
      </c>
      <c r="K52" s="49">
        <v>84</v>
      </c>
      <c r="L52" s="49">
        <v>93</v>
      </c>
      <c r="M52" s="76">
        <v>159</v>
      </c>
    </row>
    <row r="53" spans="1:14" ht="13.5" customHeight="1">
      <c r="A53" s="1695"/>
      <c r="B53" s="7"/>
      <c r="C53" s="32" t="s">
        <v>27</v>
      </c>
      <c r="D53" s="50">
        <f t="shared" si="4"/>
        <v>1523</v>
      </c>
      <c r="E53" s="47">
        <v>-10.411764705882351</v>
      </c>
      <c r="F53" s="49">
        <v>866</v>
      </c>
      <c r="G53" s="49">
        <v>117</v>
      </c>
      <c r="H53" s="46">
        <v>25</v>
      </c>
      <c r="I53" s="49">
        <v>171</v>
      </c>
      <c r="J53" s="49">
        <v>63</v>
      </c>
      <c r="K53" s="49">
        <v>89</v>
      </c>
      <c r="L53" s="49">
        <v>76</v>
      </c>
      <c r="M53" s="76">
        <v>141</v>
      </c>
    </row>
    <row r="54" spans="1:14" ht="13.5" customHeight="1">
      <c r="A54" s="1695"/>
      <c r="B54" s="7"/>
      <c r="C54" s="32" t="s">
        <v>28</v>
      </c>
      <c r="D54" s="50">
        <f t="shared" si="4"/>
        <v>1357</v>
      </c>
      <c r="E54" s="47">
        <v>-7.435197817189632</v>
      </c>
      <c r="F54" s="49">
        <v>743</v>
      </c>
      <c r="G54" s="49">
        <v>98</v>
      </c>
      <c r="H54" s="46">
        <v>24</v>
      </c>
      <c r="I54" s="49">
        <v>173</v>
      </c>
      <c r="J54" s="49">
        <v>81</v>
      </c>
      <c r="K54" s="49">
        <v>67</v>
      </c>
      <c r="L54" s="49">
        <v>69</v>
      </c>
      <c r="M54" s="76">
        <v>126</v>
      </c>
    </row>
    <row r="55" spans="1:14" ht="13.5" customHeight="1">
      <c r="A55" s="1695"/>
      <c r="B55" s="7" t="s">
        <v>29</v>
      </c>
      <c r="C55" s="32" t="s">
        <v>30</v>
      </c>
      <c r="D55" s="50">
        <f t="shared" si="4"/>
        <v>1661</v>
      </c>
      <c r="E55" s="47">
        <v>0.85003035822707951</v>
      </c>
      <c r="F55" s="49">
        <v>902</v>
      </c>
      <c r="G55" s="49">
        <v>97</v>
      </c>
      <c r="H55" s="46">
        <v>19</v>
      </c>
      <c r="I55" s="49">
        <v>221</v>
      </c>
      <c r="J55" s="49">
        <v>76</v>
      </c>
      <c r="K55" s="49">
        <v>123</v>
      </c>
      <c r="L55" s="49">
        <v>75</v>
      </c>
      <c r="M55" s="76">
        <v>167</v>
      </c>
    </row>
    <row r="56" spans="1:14" ht="13.5" customHeight="1">
      <c r="A56" s="1695"/>
      <c r="B56" s="7"/>
      <c r="C56" s="32" t="s">
        <v>31</v>
      </c>
      <c r="D56" s="50">
        <f t="shared" si="4"/>
        <v>1942</v>
      </c>
      <c r="E56" s="47">
        <v>2.8057173107464268</v>
      </c>
      <c r="F56" s="49">
        <v>1086</v>
      </c>
      <c r="G56" s="49">
        <v>135</v>
      </c>
      <c r="H56" s="46">
        <v>24</v>
      </c>
      <c r="I56" s="49">
        <v>247</v>
      </c>
      <c r="J56" s="49">
        <v>89</v>
      </c>
      <c r="K56" s="49">
        <v>102</v>
      </c>
      <c r="L56" s="49">
        <v>109</v>
      </c>
      <c r="M56" s="76">
        <v>174</v>
      </c>
    </row>
    <row r="57" spans="1:14" ht="13.5" customHeight="1" thickBot="1">
      <c r="A57" s="1696"/>
      <c r="B57" s="13"/>
      <c r="C57" s="39" t="s">
        <v>32</v>
      </c>
      <c r="D57" s="51">
        <f t="shared" si="4"/>
        <v>2132</v>
      </c>
      <c r="E57" s="78">
        <v>7.2434607645875255</v>
      </c>
      <c r="F57" s="52">
        <v>1127</v>
      </c>
      <c r="G57" s="52">
        <v>138</v>
      </c>
      <c r="H57" s="48">
        <v>12</v>
      </c>
      <c r="I57" s="52">
        <v>294</v>
      </c>
      <c r="J57" s="52">
        <v>100</v>
      </c>
      <c r="K57" s="52">
        <v>129</v>
      </c>
      <c r="L57" s="52">
        <v>149</v>
      </c>
      <c r="M57" s="79">
        <v>195</v>
      </c>
    </row>
  </sheetData>
  <mergeCells count="29">
    <mergeCell ref="B25:C25"/>
    <mergeCell ref="B11:C11"/>
    <mergeCell ref="B28:C28"/>
    <mergeCell ref="L2:M2"/>
    <mergeCell ref="B3:C3"/>
    <mergeCell ref="D3:D6"/>
    <mergeCell ref="F3:F6"/>
    <mergeCell ref="G3:G6"/>
    <mergeCell ref="I3:I6"/>
    <mergeCell ref="J3:J6"/>
    <mergeCell ref="K3:K6"/>
    <mergeCell ref="L3:L6"/>
    <mergeCell ref="M3:M6"/>
    <mergeCell ref="A1:M1"/>
    <mergeCell ref="B45:C45"/>
    <mergeCell ref="A7:A23"/>
    <mergeCell ref="A24:A40"/>
    <mergeCell ref="A41:A57"/>
    <mergeCell ref="B10:C10"/>
    <mergeCell ref="B27:C27"/>
    <mergeCell ref="B44:C44"/>
    <mergeCell ref="B41:C41"/>
    <mergeCell ref="B42:C42"/>
    <mergeCell ref="B24:C24"/>
    <mergeCell ref="B9:C9"/>
    <mergeCell ref="B26:C26"/>
    <mergeCell ref="B43:C43"/>
    <mergeCell ref="B7:C7"/>
    <mergeCell ref="B8:C8"/>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8.125" style="2" customWidth="1"/>
    <col min="15" max="15" width="3.625" style="2" customWidth="1"/>
    <col min="16" max="16384" width="9" style="2"/>
  </cols>
  <sheetData>
    <row r="1" spans="1:14" ht="30" customHeight="1">
      <c r="A1" s="1681" t="s">
        <v>1251</v>
      </c>
      <c r="B1" s="1681"/>
      <c r="C1" s="1681"/>
      <c r="D1" s="1681"/>
      <c r="E1" s="1681"/>
      <c r="F1" s="1681"/>
      <c r="G1" s="1681"/>
      <c r="H1" s="1681"/>
      <c r="I1" s="1681"/>
      <c r="J1" s="1681"/>
      <c r="K1" s="1681"/>
      <c r="L1" s="1681"/>
      <c r="M1" s="1681"/>
    </row>
    <row r="2" spans="1:14" ht="23.25" customHeight="1" thickBot="1">
      <c r="A2" s="1" t="s">
        <v>371</v>
      </c>
      <c r="L2" s="1682"/>
      <c r="M2" s="1682"/>
    </row>
    <row r="3" spans="1:14" ht="15" customHeight="1">
      <c r="A3" s="3"/>
      <c r="B3" s="1683" t="s">
        <v>1</v>
      </c>
      <c r="C3" s="1684"/>
      <c r="D3" s="1685" t="s">
        <v>2</v>
      </c>
      <c r="E3" s="4"/>
      <c r="F3" s="1688" t="s">
        <v>3</v>
      </c>
      <c r="G3" s="1691" t="s">
        <v>4</v>
      </c>
      <c r="H3" s="5"/>
      <c r="I3" s="1688" t="s">
        <v>5</v>
      </c>
      <c r="J3" s="1688" t="s">
        <v>6</v>
      </c>
      <c r="K3" s="1688" t="s">
        <v>7</v>
      </c>
      <c r="L3" s="1688" t="s">
        <v>8</v>
      </c>
      <c r="M3" s="1692" t="s">
        <v>9</v>
      </c>
    </row>
    <row r="4" spans="1:14" ht="15" customHeight="1">
      <c r="A4" s="6"/>
      <c r="B4" s="7"/>
      <c r="C4" s="8"/>
      <c r="D4" s="1686"/>
      <c r="E4" s="9" t="s">
        <v>10</v>
      </c>
      <c r="F4" s="1689"/>
      <c r="G4" s="1689"/>
      <c r="H4" s="10" t="s">
        <v>11</v>
      </c>
      <c r="I4" s="1689"/>
      <c r="J4" s="1689"/>
      <c r="K4" s="1689"/>
      <c r="L4" s="1689"/>
      <c r="M4" s="1693"/>
    </row>
    <row r="5" spans="1:14" ht="15" customHeight="1">
      <c r="A5" s="6"/>
      <c r="B5" s="7"/>
      <c r="C5" s="8"/>
      <c r="D5" s="1686"/>
      <c r="E5" s="11" t="s">
        <v>12</v>
      </c>
      <c r="F5" s="1689"/>
      <c r="G5" s="1689"/>
      <c r="H5" s="10" t="s">
        <v>13</v>
      </c>
      <c r="I5" s="1689"/>
      <c r="J5" s="1689"/>
      <c r="K5" s="1689"/>
      <c r="L5" s="1689"/>
      <c r="M5" s="1693"/>
    </row>
    <row r="6" spans="1:14" ht="15" customHeight="1" thickBot="1">
      <c r="A6" s="12" t="s">
        <v>14</v>
      </c>
      <c r="B6" s="13"/>
      <c r="C6" s="14"/>
      <c r="D6" s="1687"/>
      <c r="E6" s="15" t="s">
        <v>15</v>
      </c>
      <c r="F6" s="1690"/>
      <c r="G6" s="1690"/>
      <c r="H6" s="152"/>
      <c r="I6" s="1690"/>
      <c r="J6" s="1690"/>
      <c r="K6" s="1690"/>
      <c r="L6" s="1690"/>
      <c r="M6" s="1694"/>
    </row>
    <row r="7" spans="1:14" ht="15.95" customHeight="1">
      <c r="A7" s="1695" t="s">
        <v>44</v>
      </c>
      <c r="B7" s="1819" t="s">
        <v>17</v>
      </c>
      <c r="C7" s="1818"/>
      <c r="D7" s="67">
        <v>12879</v>
      </c>
      <c r="E7" s="68">
        <v>-6.4366146022520887</v>
      </c>
      <c r="F7" s="537">
        <v>6867</v>
      </c>
      <c r="G7" s="537">
        <v>925</v>
      </c>
      <c r="H7" s="136">
        <v>252</v>
      </c>
      <c r="I7" s="537">
        <v>1943</v>
      </c>
      <c r="J7" s="537">
        <v>582</v>
      </c>
      <c r="K7" s="537">
        <v>564</v>
      </c>
      <c r="L7" s="537">
        <v>782</v>
      </c>
      <c r="M7" s="536">
        <v>1216</v>
      </c>
      <c r="N7" s="7"/>
    </row>
    <row r="8" spans="1:14" ht="15.95" customHeight="1">
      <c r="A8" s="1695"/>
      <c r="B8" s="1699">
        <v>29</v>
      </c>
      <c r="C8" s="1700"/>
      <c r="D8" s="67">
        <v>12496</v>
      </c>
      <c r="E8" s="68">
        <v>-2.9738333721562231</v>
      </c>
      <c r="F8" s="533">
        <v>6841</v>
      </c>
      <c r="G8" s="533">
        <v>842</v>
      </c>
      <c r="H8" s="535">
        <v>246</v>
      </c>
      <c r="I8" s="533">
        <v>1959</v>
      </c>
      <c r="J8" s="533">
        <v>538</v>
      </c>
      <c r="K8" s="533">
        <v>518</v>
      </c>
      <c r="L8" s="533">
        <v>711</v>
      </c>
      <c r="M8" s="532">
        <v>1087</v>
      </c>
    </row>
    <row r="9" spans="1:14" ht="15.95" customHeight="1">
      <c r="A9" s="1695"/>
      <c r="B9" s="1699">
        <v>30</v>
      </c>
      <c r="C9" s="1700"/>
      <c r="D9" s="67">
        <v>10788</v>
      </c>
      <c r="E9" s="68">
        <v>-13.668373879641486</v>
      </c>
      <c r="F9" s="533">
        <v>5916</v>
      </c>
      <c r="G9" s="533">
        <v>754</v>
      </c>
      <c r="H9" s="534">
        <v>215</v>
      </c>
      <c r="I9" s="533">
        <v>1441</v>
      </c>
      <c r="J9" s="533">
        <v>550</v>
      </c>
      <c r="K9" s="533">
        <v>540</v>
      </c>
      <c r="L9" s="533">
        <v>628</v>
      </c>
      <c r="M9" s="532">
        <v>959</v>
      </c>
    </row>
    <row r="10" spans="1:14" ht="15.95" customHeight="1">
      <c r="A10" s="1695"/>
      <c r="B10" s="1699" t="s">
        <v>18</v>
      </c>
      <c r="C10" s="1700"/>
      <c r="D10" s="67">
        <v>10096</v>
      </c>
      <c r="E10" s="68">
        <v>-6.4145346681497966</v>
      </c>
      <c r="F10" s="533">
        <v>5394</v>
      </c>
      <c r="G10" s="533">
        <v>658</v>
      </c>
      <c r="H10" s="534">
        <v>174</v>
      </c>
      <c r="I10" s="533">
        <v>1427</v>
      </c>
      <c r="J10" s="533">
        <v>420</v>
      </c>
      <c r="K10" s="533">
        <v>566</v>
      </c>
      <c r="L10" s="533">
        <v>673</v>
      </c>
      <c r="M10" s="532">
        <v>958</v>
      </c>
    </row>
    <row r="11" spans="1:14" ht="15.95" customHeight="1">
      <c r="A11" s="1695"/>
      <c r="B11" s="1699">
        <v>2</v>
      </c>
      <c r="C11" s="1700"/>
      <c r="D11" s="71">
        <f t="shared" ref="D11:D23" si="0">SUM(F11:G11,I11:M11)</f>
        <v>9346</v>
      </c>
      <c r="E11" s="72">
        <f>IF(ISERROR((D11-D10)/D10*100),"―",(D11-D10)/D10*100)</f>
        <v>-7.4286846275752776</v>
      </c>
      <c r="F11" s="530">
        <f t="shared" ref="F11:M11" si="1">SUM(F12:F23)</f>
        <v>4974</v>
      </c>
      <c r="G11" s="530">
        <f t="shared" si="1"/>
        <v>644</v>
      </c>
      <c r="H11" s="531">
        <f t="shared" si="1"/>
        <v>136</v>
      </c>
      <c r="I11" s="530">
        <f t="shared" si="1"/>
        <v>1303</v>
      </c>
      <c r="J11" s="530">
        <f t="shared" si="1"/>
        <v>389</v>
      </c>
      <c r="K11" s="530">
        <f t="shared" si="1"/>
        <v>498</v>
      </c>
      <c r="L11" s="530">
        <f t="shared" si="1"/>
        <v>603</v>
      </c>
      <c r="M11" s="529">
        <f t="shared" si="1"/>
        <v>935</v>
      </c>
    </row>
    <row r="12" spans="1:14" ht="13.5" customHeight="1">
      <c r="A12" s="1695"/>
      <c r="B12" s="7" t="s">
        <v>19</v>
      </c>
      <c r="C12" s="32" t="s">
        <v>20</v>
      </c>
      <c r="D12" s="50">
        <f t="shared" si="0"/>
        <v>723</v>
      </c>
      <c r="E12" s="47">
        <v>-18.120045300113251</v>
      </c>
      <c r="F12" s="49">
        <v>353</v>
      </c>
      <c r="G12" s="49">
        <v>54</v>
      </c>
      <c r="H12" s="46">
        <v>13</v>
      </c>
      <c r="I12" s="49">
        <v>104</v>
      </c>
      <c r="J12" s="49">
        <v>32</v>
      </c>
      <c r="K12" s="49">
        <v>40</v>
      </c>
      <c r="L12" s="49">
        <v>42</v>
      </c>
      <c r="M12" s="76">
        <v>98</v>
      </c>
      <c r="N12" s="521"/>
    </row>
    <row r="13" spans="1:14" ht="13.5" customHeight="1">
      <c r="A13" s="1695"/>
      <c r="B13" s="7"/>
      <c r="C13" s="32" t="s">
        <v>21</v>
      </c>
      <c r="D13" s="50">
        <f t="shared" si="0"/>
        <v>627</v>
      </c>
      <c r="E13" s="47">
        <v>-32.142857142857146</v>
      </c>
      <c r="F13" s="49">
        <v>338</v>
      </c>
      <c r="G13" s="49">
        <v>48</v>
      </c>
      <c r="H13" s="46">
        <v>13</v>
      </c>
      <c r="I13" s="49">
        <v>72</v>
      </c>
      <c r="J13" s="49">
        <v>23</v>
      </c>
      <c r="K13" s="49">
        <v>49</v>
      </c>
      <c r="L13" s="49">
        <v>45</v>
      </c>
      <c r="M13" s="76">
        <v>52</v>
      </c>
      <c r="N13" s="521"/>
    </row>
    <row r="14" spans="1:14" ht="13.5" customHeight="1">
      <c r="A14" s="1695"/>
      <c r="B14" s="7"/>
      <c r="C14" s="32" t="s">
        <v>22</v>
      </c>
      <c r="D14" s="50">
        <f t="shared" si="0"/>
        <v>772</v>
      </c>
      <c r="E14" s="47">
        <v>-10.128055878928988</v>
      </c>
      <c r="F14" s="49">
        <v>378</v>
      </c>
      <c r="G14" s="49">
        <v>47</v>
      </c>
      <c r="H14" s="46">
        <v>10</v>
      </c>
      <c r="I14" s="49">
        <v>128</v>
      </c>
      <c r="J14" s="49">
        <v>27</v>
      </c>
      <c r="K14" s="49">
        <v>59</v>
      </c>
      <c r="L14" s="49">
        <v>63</v>
      </c>
      <c r="M14" s="76">
        <v>70</v>
      </c>
      <c r="N14" s="521"/>
    </row>
    <row r="15" spans="1:14" ht="13.5" customHeight="1">
      <c r="A15" s="1695"/>
      <c r="B15" s="7"/>
      <c r="C15" s="32" t="s">
        <v>23</v>
      </c>
      <c r="D15" s="50">
        <f t="shared" si="0"/>
        <v>816</v>
      </c>
      <c r="E15" s="47">
        <v>-11.783783783783784</v>
      </c>
      <c r="F15" s="49">
        <v>412</v>
      </c>
      <c r="G15" s="49">
        <v>40</v>
      </c>
      <c r="H15" s="46">
        <v>9</v>
      </c>
      <c r="I15" s="49">
        <v>127</v>
      </c>
      <c r="J15" s="49">
        <v>38</v>
      </c>
      <c r="K15" s="49">
        <v>68</v>
      </c>
      <c r="L15" s="49">
        <v>57</v>
      </c>
      <c r="M15" s="76">
        <v>74</v>
      </c>
      <c r="N15" s="521"/>
    </row>
    <row r="16" spans="1:14" ht="13.5" customHeight="1">
      <c r="A16" s="1695"/>
      <c r="B16" s="7"/>
      <c r="C16" s="32" t="s">
        <v>24</v>
      </c>
      <c r="D16" s="50">
        <f t="shared" si="0"/>
        <v>727</v>
      </c>
      <c r="E16" s="47">
        <v>-6.7948717948717947</v>
      </c>
      <c r="F16" s="49">
        <v>419</v>
      </c>
      <c r="G16" s="49">
        <v>31</v>
      </c>
      <c r="H16" s="46">
        <v>5</v>
      </c>
      <c r="I16" s="49">
        <v>122</v>
      </c>
      <c r="J16" s="49">
        <v>29</v>
      </c>
      <c r="K16" s="49">
        <v>31</v>
      </c>
      <c r="L16" s="49">
        <v>47</v>
      </c>
      <c r="M16" s="76">
        <v>48</v>
      </c>
      <c r="N16" s="82"/>
    </row>
    <row r="17" spans="1:15" ht="13.5" customHeight="1">
      <c r="A17" s="1695"/>
      <c r="B17" s="7"/>
      <c r="C17" s="32" t="s">
        <v>25</v>
      </c>
      <c r="D17" s="50">
        <f t="shared" si="0"/>
        <v>774</v>
      </c>
      <c r="E17" s="47">
        <v>-10.208816705336426</v>
      </c>
      <c r="F17" s="49">
        <v>410</v>
      </c>
      <c r="G17" s="49">
        <v>40</v>
      </c>
      <c r="H17" s="46">
        <v>8</v>
      </c>
      <c r="I17" s="49">
        <v>137</v>
      </c>
      <c r="J17" s="49">
        <v>22</v>
      </c>
      <c r="K17" s="49">
        <v>40</v>
      </c>
      <c r="L17" s="49">
        <v>63</v>
      </c>
      <c r="M17" s="76">
        <v>62</v>
      </c>
    </row>
    <row r="18" spans="1:15" ht="13.5" customHeight="1">
      <c r="A18" s="1695"/>
      <c r="B18" s="7"/>
      <c r="C18" s="32" t="s">
        <v>26</v>
      </c>
      <c r="D18" s="50">
        <f t="shared" si="0"/>
        <v>803</v>
      </c>
      <c r="E18" s="47">
        <v>-3.4855769230769234</v>
      </c>
      <c r="F18" s="49">
        <v>438</v>
      </c>
      <c r="G18" s="49">
        <v>65</v>
      </c>
      <c r="H18" s="46">
        <v>14</v>
      </c>
      <c r="I18" s="49">
        <v>99</v>
      </c>
      <c r="J18" s="49">
        <v>32</v>
      </c>
      <c r="K18" s="49">
        <v>24</v>
      </c>
      <c r="L18" s="49">
        <v>49</v>
      </c>
      <c r="M18" s="76">
        <v>96</v>
      </c>
      <c r="N18" s="521"/>
    </row>
    <row r="19" spans="1:15" ht="13.5" customHeight="1">
      <c r="A19" s="1695"/>
      <c r="B19" s="7"/>
      <c r="C19" s="32" t="s">
        <v>27</v>
      </c>
      <c r="D19" s="50">
        <f t="shared" si="0"/>
        <v>755</v>
      </c>
      <c r="E19" s="47">
        <v>-3.2051282051282048</v>
      </c>
      <c r="F19" s="49">
        <v>426</v>
      </c>
      <c r="G19" s="49">
        <v>67</v>
      </c>
      <c r="H19" s="46">
        <v>16</v>
      </c>
      <c r="I19" s="49">
        <v>78</v>
      </c>
      <c r="J19" s="49">
        <v>31</v>
      </c>
      <c r="K19" s="49">
        <v>26</v>
      </c>
      <c r="L19" s="49">
        <v>32</v>
      </c>
      <c r="M19" s="76">
        <v>95</v>
      </c>
      <c r="N19" s="521"/>
    </row>
    <row r="20" spans="1:15" ht="13.5" customHeight="1">
      <c r="A20" s="1695"/>
      <c r="B20" s="7"/>
      <c r="C20" s="32" t="s">
        <v>28</v>
      </c>
      <c r="D20" s="50">
        <f t="shared" si="0"/>
        <v>654</v>
      </c>
      <c r="E20" s="47">
        <v>-14.621409921671018</v>
      </c>
      <c r="F20" s="49">
        <v>332</v>
      </c>
      <c r="G20" s="49">
        <v>54</v>
      </c>
      <c r="H20" s="46">
        <v>13</v>
      </c>
      <c r="I20" s="49">
        <v>82</v>
      </c>
      <c r="J20" s="49">
        <v>46</v>
      </c>
      <c r="K20" s="49">
        <v>24</v>
      </c>
      <c r="L20" s="49">
        <v>40</v>
      </c>
      <c r="M20" s="76">
        <v>76</v>
      </c>
    </row>
    <row r="21" spans="1:15" ht="13.5" customHeight="1">
      <c r="A21" s="1695"/>
      <c r="B21" s="7" t="s">
        <v>29</v>
      </c>
      <c r="C21" s="32" t="s">
        <v>30</v>
      </c>
      <c r="D21" s="50">
        <f t="shared" si="0"/>
        <v>793</v>
      </c>
      <c r="E21" s="47">
        <v>0.89058524173027986</v>
      </c>
      <c r="F21" s="49">
        <v>414</v>
      </c>
      <c r="G21" s="49">
        <v>55</v>
      </c>
      <c r="H21" s="46">
        <v>16</v>
      </c>
      <c r="I21" s="49">
        <v>115</v>
      </c>
      <c r="J21" s="49">
        <v>35</v>
      </c>
      <c r="K21" s="49">
        <v>54</v>
      </c>
      <c r="L21" s="49">
        <v>38</v>
      </c>
      <c r="M21" s="76">
        <v>82</v>
      </c>
      <c r="N21" s="521"/>
    </row>
    <row r="22" spans="1:15" ht="13.5" customHeight="1">
      <c r="A22" s="1695"/>
      <c r="B22" s="7"/>
      <c r="C22" s="32" t="s">
        <v>31</v>
      </c>
      <c r="D22" s="50">
        <f t="shared" si="0"/>
        <v>933</v>
      </c>
      <c r="E22" s="47">
        <v>8.1112398609501746</v>
      </c>
      <c r="F22" s="49">
        <v>535</v>
      </c>
      <c r="G22" s="49">
        <v>71</v>
      </c>
      <c r="H22" s="46">
        <v>14</v>
      </c>
      <c r="I22" s="49">
        <v>105</v>
      </c>
      <c r="J22" s="49">
        <v>44</v>
      </c>
      <c r="K22" s="49">
        <v>36</v>
      </c>
      <c r="L22" s="49">
        <v>61</v>
      </c>
      <c r="M22" s="76">
        <v>81</v>
      </c>
      <c r="N22" s="521"/>
    </row>
    <row r="23" spans="1:15" ht="13.5" customHeight="1" thickBot="1">
      <c r="A23" s="1696"/>
      <c r="B23" s="13"/>
      <c r="C23" s="39" t="s">
        <v>32</v>
      </c>
      <c r="D23" s="51">
        <f t="shared" si="0"/>
        <v>969</v>
      </c>
      <c r="E23" s="78">
        <v>15.909090909090908</v>
      </c>
      <c r="F23" s="52">
        <v>519</v>
      </c>
      <c r="G23" s="52">
        <v>72</v>
      </c>
      <c r="H23" s="48">
        <v>5</v>
      </c>
      <c r="I23" s="52">
        <v>134</v>
      </c>
      <c r="J23" s="52">
        <v>30</v>
      </c>
      <c r="K23" s="52">
        <v>47</v>
      </c>
      <c r="L23" s="52">
        <v>66</v>
      </c>
      <c r="M23" s="79">
        <v>101</v>
      </c>
      <c r="N23" s="521"/>
    </row>
    <row r="24" spans="1:15" ht="15.95" customHeight="1">
      <c r="A24" s="1703" t="s">
        <v>50</v>
      </c>
      <c r="B24" s="1819" t="s">
        <v>17</v>
      </c>
      <c r="C24" s="1818"/>
      <c r="D24" s="67">
        <v>8299</v>
      </c>
      <c r="E24" s="68">
        <v>-9.1814401400744146</v>
      </c>
      <c r="F24" s="537">
        <v>4428</v>
      </c>
      <c r="G24" s="537">
        <v>644</v>
      </c>
      <c r="H24" s="136">
        <v>185</v>
      </c>
      <c r="I24" s="537">
        <v>1205</v>
      </c>
      <c r="J24" s="537">
        <v>391</v>
      </c>
      <c r="K24" s="537">
        <v>366</v>
      </c>
      <c r="L24" s="537">
        <v>504</v>
      </c>
      <c r="M24" s="536">
        <v>761</v>
      </c>
      <c r="N24" s="7"/>
    </row>
    <row r="25" spans="1:15" ht="15.95" customHeight="1">
      <c r="A25" s="1695"/>
      <c r="B25" s="1699">
        <v>29</v>
      </c>
      <c r="C25" s="1700"/>
      <c r="D25" s="67">
        <v>7863</v>
      </c>
      <c r="E25" s="68">
        <v>-5.2536450174719844</v>
      </c>
      <c r="F25" s="533">
        <v>4296</v>
      </c>
      <c r="G25" s="533">
        <v>517</v>
      </c>
      <c r="H25" s="535">
        <v>165</v>
      </c>
      <c r="I25" s="533">
        <v>1119</v>
      </c>
      <c r="J25" s="533">
        <v>329</v>
      </c>
      <c r="K25" s="533">
        <v>343</v>
      </c>
      <c r="L25" s="533">
        <v>496</v>
      </c>
      <c r="M25" s="532">
        <v>763</v>
      </c>
    </row>
    <row r="26" spans="1:15" ht="15.95" customHeight="1">
      <c r="A26" s="1695"/>
      <c r="B26" s="1699">
        <v>30</v>
      </c>
      <c r="C26" s="1700"/>
      <c r="D26" s="67">
        <v>6752</v>
      </c>
      <c r="E26" s="68">
        <v>-14.129467124507187</v>
      </c>
      <c r="F26" s="533">
        <v>3652</v>
      </c>
      <c r="G26" s="533">
        <v>487</v>
      </c>
      <c r="H26" s="534">
        <v>146</v>
      </c>
      <c r="I26" s="533">
        <v>839</v>
      </c>
      <c r="J26" s="533">
        <v>355</v>
      </c>
      <c r="K26" s="533">
        <v>343</v>
      </c>
      <c r="L26" s="533">
        <v>399</v>
      </c>
      <c r="M26" s="532">
        <v>677</v>
      </c>
    </row>
    <row r="27" spans="1:15" ht="15.95" customHeight="1">
      <c r="A27" s="1695"/>
      <c r="B27" s="1699" t="s">
        <v>18</v>
      </c>
      <c r="C27" s="1700"/>
      <c r="D27" s="67">
        <v>6074</v>
      </c>
      <c r="E27" s="68">
        <v>-10.041469194312796</v>
      </c>
      <c r="F27" s="533">
        <v>3154</v>
      </c>
      <c r="G27" s="533">
        <v>388</v>
      </c>
      <c r="H27" s="534">
        <v>111</v>
      </c>
      <c r="I27" s="533">
        <v>860</v>
      </c>
      <c r="J27" s="533">
        <v>287</v>
      </c>
      <c r="K27" s="533">
        <v>327</v>
      </c>
      <c r="L27" s="533">
        <v>404</v>
      </c>
      <c r="M27" s="532">
        <v>654</v>
      </c>
    </row>
    <row r="28" spans="1:15" ht="15.95" customHeight="1">
      <c r="A28" s="1695"/>
      <c r="B28" s="1699">
        <v>2</v>
      </c>
      <c r="C28" s="1700"/>
      <c r="D28" s="71">
        <f t="shared" ref="D28:D40" si="2">SUM(F28:G28,I28:M28)</f>
        <v>5951</v>
      </c>
      <c r="E28" s="72">
        <f>IF(ISERROR((D28-D27)/D27*100),"―",(D28-D27)/D27*100)</f>
        <v>-2.0250246954231148</v>
      </c>
      <c r="F28" s="530">
        <f t="shared" ref="F28:M28" si="3">SUM(F29:F40)</f>
        <v>3021</v>
      </c>
      <c r="G28" s="530">
        <f t="shared" si="3"/>
        <v>403</v>
      </c>
      <c r="H28" s="531">
        <f t="shared" si="3"/>
        <v>78</v>
      </c>
      <c r="I28" s="530">
        <f t="shared" si="3"/>
        <v>854</v>
      </c>
      <c r="J28" s="530">
        <f t="shared" si="3"/>
        <v>267</v>
      </c>
      <c r="K28" s="530">
        <f t="shared" si="3"/>
        <v>308</v>
      </c>
      <c r="L28" s="530">
        <f t="shared" si="3"/>
        <v>399</v>
      </c>
      <c r="M28" s="529">
        <f t="shared" si="3"/>
        <v>699</v>
      </c>
    </row>
    <row r="29" spans="1:15" ht="13.5" customHeight="1">
      <c r="A29" s="1695"/>
      <c r="B29" s="7" t="s">
        <v>19</v>
      </c>
      <c r="C29" s="32" t="s">
        <v>20</v>
      </c>
      <c r="D29" s="50">
        <f t="shared" si="2"/>
        <v>460</v>
      </c>
      <c r="E29" s="47">
        <v>-11.538461538461538</v>
      </c>
      <c r="F29" s="49">
        <v>233</v>
      </c>
      <c r="G29" s="49">
        <v>30</v>
      </c>
      <c r="H29" s="46">
        <v>6</v>
      </c>
      <c r="I29" s="49">
        <v>62</v>
      </c>
      <c r="J29" s="49">
        <v>17</v>
      </c>
      <c r="K29" s="49">
        <v>25</v>
      </c>
      <c r="L29" s="49">
        <v>23</v>
      </c>
      <c r="M29" s="76">
        <v>70</v>
      </c>
      <c r="N29" s="521"/>
      <c r="O29" s="521"/>
    </row>
    <row r="30" spans="1:15" ht="13.5" customHeight="1">
      <c r="A30" s="1695"/>
      <c r="B30" s="7"/>
      <c r="C30" s="32" t="s">
        <v>21</v>
      </c>
      <c r="D30" s="50">
        <f t="shared" si="2"/>
        <v>421</v>
      </c>
      <c r="E30" s="47">
        <v>-19.961977186311788</v>
      </c>
      <c r="F30" s="49">
        <v>219</v>
      </c>
      <c r="G30" s="49">
        <v>27</v>
      </c>
      <c r="H30" s="46">
        <v>10</v>
      </c>
      <c r="I30" s="49">
        <v>55</v>
      </c>
      <c r="J30" s="49">
        <v>14</v>
      </c>
      <c r="K30" s="49">
        <v>35</v>
      </c>
      <c r="L30" s="49">
        <v>37</v>
      </c>
      <c r="M30" s="76">
        <v>34</v>
      </c>
      <c r="N30" s="521"/>
      <c r="O30" s="521"/>
    </row>
    <row r="31" spans="1:15" ht="13.5" customHeight="1">
      <c r="A31" s="1695"/>
      <c r="B31" s="7"/>
      <c r="C31" s="32" t="s">
        <v>22</v>
      </c>
      <c r="D31" s="50">
        <f t="shared" si="2"/>
        <v>518</v>
      </c>
      <c r="E31" s="47">
        <v>0</v>
      </c>
      <c r="F31" s="49">
        <v>242</v>
      </c>
      <c r="G31" s="49">
        <v>30</v>
      </c>
      <c r="H31" s="46">
        <v>7</v>
      </c>
      <c r="I31" s="49">
        <v>86</v>
      </c>
      <c r="J31" s="49">
        <v>18</v>
      </c>
      <c r="K31" s="49">
        <v>48</v>
      </c>
      <c r="L31" s="49">
        <v>45</v>
      </c>
      <c r="M31" s="76">
        <v>49</v>
      </c>
      <c r="N31" s="521"/>
    </row>
    <row r="32" spans="1:15" ht="13.5" customHeight="1">
      <c r="A32" s="1695"/>
      <c r="B32" s="7"/>
      <c r="C32" s="32" t="s">
        <v>23</v>
      </c>
      <c r="D32" s="50">
        <f t="shared" si="2"/>
        <v>528</v>
      </c>
      <c r="E32" s="47">
        <v>-7.6923076923076925</v>
      </c>
      <c r="F32" s="49">
        <v>253</v>
      </c>
      <c r="G32" s="49">
        <v>21</v>
      </c>
      <c r="H32" s="46">
        <v>3</v>
      </c>
      <c r="I32" s="49">
        <v>94</v>
      </c>
      <c r="J32" s="49">
        <v>27</v>
      </c>
      <c r="K32" s="49">
        <v>40</v>
      </c>
      <c r="L32" s="49">
        <v>33</v>
      </c>
      <c r="M32" s="76">
        <v>60</v>
      </c>
      <c r="N32" s="521"/>
    </row>
    <row r="33" spans="1:14" ht="13.5" customHeight="1">
      <c r="A33" s="1695"/>
      <c r="B33" s="7"/>
      <c r="C33" s="32" t="s">
        <v>24</v>
      </c>
      <c r="D33" s="50">
        <f t="shared" si="2"/>
        <v>483</v>
      </c>
      <c r="E33" s="47">
        <v>5</v>
      </c>
      <c r="F33" s="49">
        <v>267</v>
      </c>
      <c r="G33" s="49">
        <v>16</v>
      </c>
      <c r="H33" s="46">
        <v>3</v>
      </c>
      <c r="I33" s="49">
        <v>85</v>
      </c>
      <c r="J33" s="49">
        <v>18</v>
      </c>
      <c r="K33" s="49">
        <v>25</v>
      </c>
      <c r="L33" s="49">
        <v>32</v>
      </c>
      <c r="M33" s="76">
        <v>40</v>
      </c>
    </row>
    <row r="34" spans="1:14" ht="13.5" customHeight="1">
      <c r="A34" s="1695"/>
      <c r="B34" s="7"/>
      <c r="C34" s="32" t="s">
        <v>25</v>
      </c>
      <c r="D34" s="50">
        <f t="shared" si="2"/>
        <v>487</v>
      </c>
      <c r="E34" s="47">
        <v>-3.564356435643564</v>
      </c>
      <c r="F34" s="49">
        <v>247</v>
      </c>
      <c r="G34" s="49">
        <v>27</v>
      </c>
      <c r="H34" s="46">
        <v>5</v>
      </c>
      <c r="I34" s="49">
        <v>94</v>
      </c>
      <c r="J34" s="49">
        <v>14</v>
      </c>
      <c r="K34" s="49">
        <v>20</v>
      </c>
      <c r="L34" s="49">
        <v>38</v>
      </c>
      <c r="M34" s="76">
        <v>47</v>
      </c>
    </row>
    <row r="35" spans="1:14" ht="13.5" customHeight="1">
      <c r="A35" s="1695"/>
      <c r="B35" s="7"/>
      <c r="C35" s="32" t="s">
        <v>26</v>
      </c>
      <c r="D35" s="50">
        <f t="shared" si="2"/>
        <v>509</v>
      </c>
      <c r="E35" s="47">
        <v>-2.1153846153846154</v>
      </c>
      <c r="F35" s="49">
        <v>283</v>
      </c>
      <c r="G35" s="49">
        <v>45</v>
      </c>
      <c r="H35" s="46">
        <v>7</v>
      </c>
      <c r="I35" s="49">
        <v>49</v>
      </c>
      <c r="J35" s="49">
        <v>21</v>
      </c>
      <c r="K35" s="49">
        <v>11</v>
      </c>
      <c r="L35" s="49">
        <v>33</v>
      </c>
      <c r="M35" s="76">
        <v>67</v>
      </c>
      <c r="N35" s="521"/>
    </row>
    <row r="36" spans="1:14" ht="13.5" customHeight="1">
      <c r="A36" s="1695"/>
      <c r="B36" s="7"/>
      <c r="C36" s="32" t="s">
        <v>27</v>
      </c>
      <c r="D36" s="50">
        <f t="shared" si="2"/>
        <v>488</v>
      </c>
      <c r="E36" s="47">
        <v>0.41152263374485598</v>
      </c>
      <c r="F36" s="49">
        <v>265</v>
      </c>
      <c r="G36" s="49">
        <v>48</v>
      </c>
      <c r="H36" s="46">
        <v>9</v>
      </c>
      <c r="I36" s="49">
        <v>52</v>
      </c>
      <c r="J36" s="49">
        <v>18</v>
      </c>
      <c r="K36" s="49">
        <v>12</v>
      </c>
      <c r="L36" s="49">
        <v>23</v>
      </c>
      <c r="M36" s="76">
        <v>70</v>
      </c>
      <c r="N36" s="521"/>
    </row>
    <row r="37" spans="1:14" ht="13.5" customHeight="1">
      <c r="A37" s="1695"/>
      <c r="B37" s="7"/>
      <c r="C37" s="32" t="s">
        <v>28</v>
      </c>
      <c r="D37" s="50">
        <f t="shared" si="2"/>
        <v>445</v>
      </c>
      <c r="E37" s="47">
        <v>-7.4844074844074848</v>
      </c>
      <c r="F37" s="49">
        <v>224</v>
      </c>
      <c r="G37" s="49">
        <v>34</v>
      </c>
      <c r="H37" s="46">
        <v>7</v>
      </c>
      <c r="I37" s="49">
        <v>51</v>
      </c>
      <c r="J37" s="49">
        <v>32</v>
      </c>
      <c r="K37" s="49">
        <v>11</v>
      </c>
      <c r="L37" s="49">
        <v>26</v>
      </c>
      <c r="M37" s="76">
        <v>67</v>
      </c>
    </row>
    <row r="38" spans="1:14" ht="13.5" customHeight="1">
      <c r="A38" s="1695"/>
      <c r="B38" s="7" t="s">
        <v>29</v>
      </c>
      <c r="C38" s="32" t="s">
        <v>30</v>
      </c>
      <c r="D38" s="50">
        <f t="shared" si="2"/>
        <v>486</v>
      </c>
      <c r="E38" s="47">
        <v>0.2061855670103093</v>
      </c>
      <c r="F38" s="49">
        <v>230</v>
      </c>
      <c r="G38" s="49">
        <v>34</v>
      </c>
      <c r="H38" s="46">
        <v>11</v>
      </c>
      <c r="I38" s="49">
        <v>74</v>
      </c>
      <c r="J38" s="49">
        <v>26</v>
      </c>
      <c r="K38" s="49">
        <v>32</v>
      </c>
      <c r="L38" s="49">
        <v>28</v>
      </c>
      <c r="M38" s="76">
        <v>62</v>
      </c>
      <c r="N38" s="521"/>
    </row>
    <row r="39" spans="1:14" ht="13.5" customHeight="1">
      <c r="A39" s="1695"/>
      <c r="B39" s="7"/>
      <c r="C39" s="32" t="s">
        <v>31</v>
      </c>
      <c r="D39" s="50">
        <f t="shared" si="2"/>
        <v>536</v>
      </c>
      <c r="E39" s="47">
        <v>7.6305220883534144</v>
      </c>
      <c r="F39" s="49">
        <v>261</v>
      </c>
      <c r="G39" s="49">
        <v>52</v>
      </c>
      <c r="H39" s="46">
        <v>8</v>
      </c>
      <c r="I39" s="49">
        <v>64</v>
      </c>
      <c r="J39" s="49">
        <v>39</v>
      </c>
      <c r="K39" s="49">
        <v>16</v>
      </c>
      <c r="L39" s="49">
        <v>41</v>
      </c>
      <c r="M39" s="76">
        <v>63</v>
      </c>
    </row>
    <row r="40" spans="1:14" ht="13.5" customHeight="1" thickBot="1">
      <c r="A40" s="1696"/>
      <c r="B40" s="13"/>
      <c r="C40" s="39" t="s">
        <v>32</v>
      </c>
      <c r="D40" s="51">
        <f t="shared" si="2"/>
        <v>590</v>
      </c>
      <c r="E40" s="78">
        <v>17.296222664015904</v>
      </c>
      <c r="F40" s="52">
        <v>297</v>
      </c>
      <c r="G40" s="52">
        <v>39</v>
      </c>
      <c r="H40" s="48">
        <v>2</v>
      </c>
      <c r="I40" s="52">
        <v>88</v>
      </c>
      <c r="J40" s="52">
        <v>23</v>
      </c>
      <c r="K40" s="52">
        <v>33</v>
      </c>
      <c r="L40" s="52">
        <v>40</v>
      </c>
      <c r="M40" s="79">
        <v>70</v>
      </c>
      <c r="N40" s="521"/>
    </row>
    <row r="41" spans="1:14" ht="15.95" customHeight="1">
      <c r="A41" s="1703" t="s">
        <v>34</v>
      </c>
      <c r="B41" s="1819" t="s">
        <v>17</v>
      </c>
      <c r="C41" s="1818"/>
      <c r="D41" s="67">
        <v>11945</v>
      </c>
      <c r="E41" s="68">
        <v>-6.3871473354231973</v>
      </c>
      <c r="F41" s="527">
        <v>6444</v>
      </c>
      <c r="G41" s="527">
        <v>865</v>
      </c>
      <c r="H41" s="45">
        <v>235</v>
      </c>
      <c r="I41" s="527">
        <v>1755</v>
      </c>
      <c r="J41" s="527">
        <v>536</v>
      </c>
      <c r="K41" s="527">
        <v>517</v>
      </c>
      <c r="L41" s="527">
        <v>732</v>
      </c>
      <c r="M41" s="526">
        <v>1096</v>
      </c>
      <c r="N41" s="7"/>
    </row>
    <row r="42" spans="1:14" ht="15.95" customHeight="1">
      <c r="A42" s="1695"/>
      <c r="B42" s="1699">
        <v>29</v>
      </c>
      <c r="C42" s="1700"/>
      <c r="D42" s="67">
        <v>11582</v>
      </c>
      <c r="E42" s="68">
        <v>-3.0389284219338637</v>
      </c>
      <c r="F42" s="69">
        <v>6362</v>
      </c>
      <c r="G42" s="69">
        <v>815</v>
      </c>
      <c r="H42" s="23">
        <v>240</v>
      </c>
      <c r="I42" s="69">
        <v>1798</v>
      </c>
      <c r="J42" s="69">
        <v>479</v>
      </c>
      <c r="K42" s="69">
        <v>472</v>
      </c>
      <c r="L42" s="69">
        <v>654</v>
      </c>
      <c r="M42" s="70">
        <v>1002</v>
      </c>
    </row>
    <row r="43" spans="1:14" ht="15.95" customHeight="1">
      <c r="A43" s="1695"/>
      <c r="B43" s="1699">
        <v>30</v>
      </c>
      <c r="C43" s="1700"/>
      <c r="D43" s="67">
        <v>10032</v>
      </c>
      <c r="E43" s="68">
        <v>-13.382835434294597</v>
      </c>
      <c r="F43" s="69">
        <v>5498</v>
      </c>
      <c r="G43" s="69">
        <v>702</v>
      </c>
      <c r="H43" s="25">
        <v>208</v>
      </c>
      <c r="I43" s="69">
        <v>1327</v>
      </c>
      <c r="J43" s="69">
        <v>520</v>
      </c>
      <c r="K43" s="69">
        <v>491</v>
      </c>
      <c r="L43" s="69">
        <v>588</v>
      </c>
      <c r="M43" s="70">
        <v>906</v>
      </c>
    </row>
    <row r="44" spans="1:14" ht="15.95" customHeight="1">
      <c r="A44" s="1695"/>
      <c r="B44" s="1699" t="s">
        <v>18</v>
      </c>
      <c r="C44" s="1700"/>
      <c r="D44" s="67">
        <v>9535</v>
      </c>
      <c r="E44" s="68">
        <v>-4.9541467304625195</v>
      </c>
      <c r="F44" s="69">
        <v>5127</v>
      </c>
      <c r="G44" s="69">
        <v>630</v>
      </c>
      <c r="H44" s="25">
        <v>170</v>
      </c>
      <c r="I44" s="69">
        <v>1326</v>
      </c>
      <c r="J44" s="69">
        <v>401</v>
      </c>
      <c r="K44" s="69">
        <v>525</v>
      </c>
      <c r="L44" s="69">
        <v>635</v>
      </c>
      <c r="M44" s="70">
        <v>891</v>
      </c>
    </row>
    <row r="45" spans="1:14" ht="15.95" customHeight="1">
      <c r="A45" s="1695"/>
      <c r="B45" s="1699">
        <v>2</v>
      </c>
      <c r="C45" s="1700"/>
      <c r="D45" s="71">
        <f t="shared" ref="D45:D57" si="4">SUM(F45:G45,I45:M45)</f>
        <v>8852</v>
      </c>
      <c r="E45" s="72">
        <f>IF(ISERROR((D45-D44)/D44*100),"―",(D45-D44)/D44*100)</f>
        <v>-7.1630833770319864</v>
      </c>
      <c r="F45" s="73">
        <f t="shared" ref="F45:M45" si="5">SUM(F46:F57)</f>
        <v>4711</v>
      </c>
      <c r="G45" s="73">
        <f t="shared" si="5"/>
        <v>617</v>
      </c>
      <c r="H45" s="30">
        <f t="shared" si="5"/>
        <v>128</v>
      </c>
      <c r="I45" s="73">
        <f t="shared" si="5"/>
        <v>1252</v>
      </c>
      <c r="J45" s="73">
        <f t="shared" si="5"/>
        <v>364</v>
      </c>
      <c r="K45" s="73">
        <f t="shared" si="5"/>
        <v>454</v>
      </c>
      <c r="L45" s="73">
        <f t="shared" si="5"/>
        <v>571</v>
      </c>
      <c r="M45" s="74">
        <f t="shared" si="5"/>
        <v>883</v>
      </c>
    </row>
    <row r="46" spans="1:14" ht="13.5" customHeight="1">
      <c r="A46" s="1695"/>
      <c r="B46" s="7" t="s">
        <v>19</v>
      </c>
      <c r="C46" s="32" t="s">
        <v>20</v>
      </c>
      <c r="D46" s="50">
        <f t="shared" si="4"/>
        <v>686</v>
      </c>
      <c r="E46" s="47">
        <v>-18.623962040332149</v>
      </c>
      <c r="F46" s="49">
        <v>338</v>
      </c>
      <c r="G46" s="49">
        <v>52</v>
      </c>
      <c r="H46" s="46">
        <v>11</v>
      </c>
      <c r="I46" s="49">
        <v>99</v>
      </c>
      <c r="J46" s="49">
        <v>27</v>
      </c>
      <c r="K46" s="49">
        <v>36</v>
      </c>
      <c r="L46" s="49">
        <v>42</v>
      </c>
      <c r="M46" s="76">
        <v>92</v>
      </c>
      <c r="N46" s="521"/>
    </row>
    <row r="47" spans="1:14" ht="13.5" customHeight="1">
      <c r="A47" s="1695"/>
      <c r="B47" s="7"/>
      <c r="C47" s="32" t="s">
        <v>21</v>
      </c>
      <c r="D47" s="50">
        <f t="shared" si="4"/>
        <v>583</v>
      </c>
      <c r="E47" s="47">
        <v>-31.892523364485982</v>
      </c>
      <c r="F47" s="49">
        <v>326</v>
      </c>
      <c r="G47" s="49">
        <v>45</v>
      </c>
      <c r="H47" s="46">
        <v>10</v>
      </c>
      <c r="I47" s="49">
        <v>60</v>
      </c>
      <c r="J47" s="49">
        <v>18</v>
      </c>
      <c r="K47" s="49">
        <v>44</v>
      </c>
      <c r="L47" s="49">
        <v>44</v>
      </c>
      <c r="M47" s="76">
        <v>46</v>
      </c>
      <c r="N47" s="521"/>
    </row>
    <row r="48" spans="1:14" ht="13.5" customHeight="1">
      <c r="A48" s="1695"/>
      <c r="B48" s="7"/>
      <c r="C48" s="32" t="s">
        <v>22</v>
      </c>
      <c r="D48" s="50">
        <f t="shared" si="4"/>
        <v>722</v>
      </c>
      <c r="E48" s="47">
        <v>-11.843711843711842</v>
      </c>
      <c r="F48" s="49">
        <v>358</v>
      </c>
      <c r="G48" s="49">
        <v>47</v>
      </c>
      <c r="H48" s="46">
        <v>10</v>
      </c>
      <c r="I48" s="49">
        <v>119</v>
      </c>
      <c r="J48" s="49">
        <v>23</v>
      </c>
      <c r="K48" s="49">
        <v>50</v>
      </c>
      <c r="L48" s="49">
        <v>58</v>
      </c>
      <c r="M48" s="76">
        <v>67</v>
      </c>
      <c r="N48" s="521"/>
    </row>
    <row r="49" spans="1:14" ht="13.5" customHeight="1">
      <c r="A49" s="1695"/>
      <c r="B49" s="7"/>
      <c r="C49" s="32" t="s">
        <v>23</v>
      </c>
      <c r="D49" s="50">
        <f t="shared" si="4"/>
        <v>761</v>
      </c>
      <c r="E49" s="47">
        <v>-12.629161882893225</v>
      </c>
      <c r="F49" s="49">
        <v>377</v>
      </c>
      <c r="G49" s="49">
        <v>40</v>
      </c>
      <c r="H49" s="46">
        <v>9</v>
      </c>
      <c r="I49" s="49">
        <v>121</v>
      </c>
      <c r="J49" s="49">
        <v>36</v>
      </c>
      <c r="K49" s="49">
        <v>66</v>
      </c>
      <c r="L49" s="49">
        <v>52</v>
      </c>
      <c r="M49" s="76">
        <v>69</v>
      </c>
      <c r="N49" s="521"/>
    </row>
    <row r="50" spans="1:14" ht="13.5" customHeight="1">
      <c r="A50" s="1695"/>
      <c r="B50" s="7"/>
      <c r="C50" s="32" t="s">
        <v>24</v>
      </c>
      <c r="D50" s="50">
        <f t="shared" si="4"/>
        <v>698</v>
      </c>
      <c r="E50" s="47">
        <v>-5.6756756756756763</v>
      </c>
      <c r="F50" s="49">
        <v>405</v>
      </c>
      <c r="G50" s="49">
        <v>30</v>
      </c>
      <c r="H50" s="46">
        <v>5</v>
      </c>
      <c r="I50" s="49">
        <v>119</v>
      </c>
      <c r="J50" s="49">
        <v>26</v>
      </c>
      <c r="K50" s="49">
        <v>29</v>
      </c>
      <c r="L50" s="49">
        <v>45</v>
      </c>
      <c r="M50" s="76">
        <v>44</v>
      </c>
      <c r="N50" s="521"/>
    </row>
    <row r="51" spans="1:14" ht="13.5" customHeight="1">
      <c r="A51" s="1695"/>
      <c r="B51" s="7"/>
      <c r="C51" s="32" t="s">
        <v>25</v>
      </c>
      <c r="D51" s="50">
        <f t="shared" si="4"/>
        <v>732</v>
      </c>
      <c r="E51" s="47">
        <v>-10.513447432762836</v>
      </c>
      <c r="F51" s="49">
        <v>387</v>
      </c>
      <c r="G51" s="49">
        <v>40</v>
      </c>
      <c r="H51" s="46">
        <v>8</v>
      </c>
      <c r="I51" s="49">
        <v>133</v>
      </c>
      <c r="J51" s="49">
        <v>22</v>
      </c>
      <c r="K51" s="49">
        <v>35</v>
      </c>
      <c r="L51" s="49">
        <v>57</v>
      </c>
      <c r="M51" s="76">
        <v>58</v>
      </c>
    </row>
    <row r="52" spans="1:14" ht="13.5" customHeight="1">
      <c r="A52" s="1695"/>
      <c r="B52" s="7"/>
      <c r="C52" s="32" t="s">
        <v>26</v>
      </c>
      <c r="D52" s="50">
        <f t="shared" si="4"/>
        <v>777</v>
      </c>
      <c r="E52" s="47">
        <v>-2.0176544766708702</v>
      </c>
      <c r="F52" s="49">
        <v>417</v>
      </c>
      <c r="G52" s="49">
        <v>64</v>
      </c>
      <c r="H52" s="46">
        <v>14</v>
      </c>
      <c r="I52" s="49">
        <v>98</v>
      </c>
      <c r="J52" s="49">
        <v>32</v>
      </c>
      <c r="K52" s="49">
        <v>24</v>
      </c>
      <c r="L52" s="49">
        <v>48</v>
      </c>
      <c r="M52" s="76">
        <v>94</v>
      </c>
      <c r="N52" s="521"/>
    </row>
    <row r="53" spans="1:14" ht="13.5" customHeight="1">
      <c r="A53" s="1695"/>
      <c r="B53" s="7"/>
      <c r="C53" s="32" t="s">
        <v>27</v>
      </c>
      <c r="D53" s="50">
        <f t="shared" si="4"/>
        <v>710</v>
      </c>
      <c r="E53" s="47">
        <v>-3.6635006784260513</v>
      </c>
      <c r="F53" s="49">
        <v>392</v>
      </c>
      <c r="G53" s="49">
        <v>67</v>
      </c>
      <c r="H53" s="46">
        <v>16</v>
      </c>
      <c r="I53" s="49">
        <v>76</v>
      </c>
      <c r="J53" s="49">
        <v>29</v>
      </c>
      <c r="K53" s="49">
        <v>23</v>
      </c>
      <c r="L53" s="49">
        <v>32</v>
      </c>
      <c r="M53" s="76">
        <v>91</v>
      </c>
      <c r="N53" s="521"/>
    </row>
    <row r="54" spans="1:14" ht="13.5" customHeight="1">
      <c r="A54" s="1695"/>
      <c r="B54" s="7"/>
      <c r="C54" s="32" t="s">
        <v>28</v>
      </c>
      <c r="D54" s="50">
        <f t="shared" si="4"/>
        <v>619</v>
      </c>
      <c r="E54" s="47">
        <v>-12.816901408450704</v>
      </c>
      <c r="F54" s="49">
        <v>318</v>
      </c>
      <c r="G54" s="49">
        <v>49</v>
      </c>
      <c r="H54" s="46">
        <v>13</v>
      </c>
      <c r="I54" s="49">
        <v>80</v>
      </c>
      <c r="J54" s="49">
        <v>45</v>
      </c>
      <c r="K54" s="49">
        <v>21</v>
      </c>
      <c r="L54" s="49">
        <v>37</v>
      </c>
      <c r="M54" s="76">
        <v>69</v>
      </c>
    </row>
    <row r="55" spans="1:14" ht="13.5" customHeight="1">
      <c r="A55" s="1695"/>
      <c r="B55" s="7" t="s">
        <v>29</v>
      </c>
      <c r="C55" s="32" t="s">
        <v>30</v>
      </c>
      <c r="D55" s="50">
        <f t="shared" si="4"/>
        <v>742</v>
      </c>
      <c r="E55" s="47">
        <v>0.27027027027027029</v>
      </c>
      <c r="F55" s="49">
        <v>387</v>
      </c>
      <c r="G55" s="49">
        <v>47</v>
      </c>
      <c r="H55" s="46">
        <v>14</v>
      </c>
      <c r="I55" s="49">
        <v>115</v>
      </c>
      <c r="J55" s="49">
        <v>35</v>
      </c>
      <c r="K55" s="49">
        <v>48</v>
      </c>
      <c r="L55" s="49">
        <v>36</v>
      </c>
      <c r="M55" s="76">
        <v>74</v>
      </c>
      <c r="N55" s="521"/>
    </row>
    <row r="56" spans="1:14" ht="13.5" customHeight="1">
      <c r="A56" s="1695"/>
      <c r="B56" s="7"/>
      <c r="C56" s="32" t="s">
        <v>31</v>
      </c>
      <c r="D56" s="50">
        <f t="shared" si="4"/>
        <v>894</v>
      </c>
      <c r="E56" s="47">
        <v>8.7591240875912408</v>
      </c>
      <c r="F56" s="49">
        <v>512</v>
      </c>
      <c r="G56" s="49">
        <v>69</v>
      </c>
      <c r="H56" s="46">
        <v>13</v>
      </c>
      <c r="I56" s="49">
        <v>102</v>
      </c>
      <c r="J56" s="49">
        <v>42</v>
      </c>
      <c r="K56" s="49">
        <v>35</v>
      </c>
      <c r="L56" s="49">
        <v>55</v>
      </c>
      <c r="M56" s="76">
        <v>79</v>
      </c>
    </row>
    <row r="57" spans="1:14" ht="13.5" customHeight="1" thickBot="1">
      <c r="A57" s="1696"/>
      <c r="B57" s="13"/>
      <c r="C57" s="39" t="s">
        <v>32</v>
      </c>
      <c r="D57" s="51">
        <f t="shared" si="4"/>
        <v>928</v>
      </c>
      <c r="E57" s="78">
        <v>18.066157760814249</v>
      </c>
      <c r="F57" s="52">
        <v>494</v>
      </c>
      <c r="G57" s="52">
        <v>67</v>
      </c>
      <c r="H57" s="48">
        <v>5</v>
      </c>
      <c r="I57" s="52">
        <v>130</v>
      </c>
      <c r="J57" s="52">
        <v>29</v>
      </c>
      <c r="K57" s="52">
        <v>43</v>
      </c>
      <c r="L57" s="52">
        <v>65</v>
      </c>
      <c r="M57" s="79">
        <v>100</v>
      </c>
      <c r="N57" s="521"/>
    </row>
  </sheetData>
  <mergeCells count="29">
    <mergeCell ref="B25:C25"/>
    <mergeCell ref="B11:C11"/>
    <mergeCell ref="B28:C28"/>
    <mergeCell ref="L2:M2"/>
    <mergeCell ref="B3:C3"/>
    <mergeCell ref="D3:D6"/>
    <mergeCell ref="F3:F6"/>
    <mergeCell ref="G3:G6"/>
    <mergeCell ref="I3:I6"/>
    <mergeCell ref="J3:J6"/>
    <mergeCell ref="K3:K6"/>
    <mergeCell ref="L3:L6"/>
    <mergeCell ref="M3:M6"/>
    <mergeCell ref="A1:M1"/>
    <mergeCell ref="B45:C45"/>
    <mergeCell ref="A7:A23"/>
    <mergeCell ref="A24:A40"/>
    <mergeCell ref="A41:A57"/>
    <mergeCell ref="B10:C10"/>
    <mergeCell ref="B27:C27"/>
    <mergeCell ref="B44:C44"/>
    <mergeCell ref="B41:C41"/>
    <mergeCell ref="B42:C42"/>
    <mergeCell ref="B24:C24"/>
    <mergeCell ref="B9:C9"/>
    <mergeCell ref="B26:C26"/>
    <mergeCell ref="B43:C43"/>
    <mergeCell ref="B7:C7"/>
    <mergeCell ref="B8:C8"/>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3.125" style="2" customWidth="1"/>
    <col min="15" max="15" width="3.5" style="2" customWidth="1"/>
    <col min="16" max="16384" width="9" style="2"/>
  </cols>
  <sheetData>
    <row r="1" spans="1:14" ht="30" customHeight="1">
      <c r="A1" s="1681" t="s">
        <v>1251</v>
      </c>
      <c r="B1" s="1681"/>
      <c r="C1" s="1681"/>
      <c r="D1" s="1681"/>
      <c r="E1" s="1681"/>
      <c r="F1" s="1681"/>
      <c r="G1" s="1681"/>
      <c r="H1" s="1681"/>
      <c r="I1" s="1681"/>
      <c r="J1" s="1681"/>
      <c r="K1" s="1681"/>
      <c r="L1" s="1681"/>
      <c r="M1" s="1681"/>
    </row>
    <row r="2" spans="1:14" ht="23.25" customHeight="1" thickBot="1">
      <c r="A2" s="1" t="s">
        <v>372</v>
      </c>
      <c r="L2" s="1682"/>
      <c r="M2" s="1682"/>
    </row>
    <row r="3" spans="1:14" ht="15" customHeight="1">
      <c r="A3" s="3"/>
      <c r="B3" s="1683" t="s">
        <v>1</v>
      </c>
      <c r="C3" s="1684"/>
      <c r="D3" s="1685" t="s">
        <v>2</v>
      </c>
      <c r="E3" s="4"/>
      <c r="F3" s="1688" t="s">
        <v>3</v>
      </c>
      <c r="G3" s="1691" t="s">
        <v>4</v>
      </c>
      <c r="H3" s="5"/>
      <c r="I3" s="1688" t="s">
        <v>5</v>
      </c>
      <c r="J3" s="1688" t="s">
        <v>6</v>
      </c>
      <c r="K3" s="1688" t="s">
        <v>7</v>
      </c>
      <c r="L3" s="1688" t="s">
        <v>8</v>
      </c>
      <c r="M3" s="1692" t="s">
        <v>9</v>
      </c>
    </row>
    <row r="4" spans="1:14" ht="15" customHeight="1">
      <c r="A4" s="6"/>
      <c r="B4" s="7"/>
      <c r="C4" s="8"/>
      <c r="D4" s="1686"/>
      <c r="E4" s="9" t="s">
        <v>10</v>
      </c>
      <c r="F4" s="1689"/>
      <c r="G4" s="1689"/>
      <c r="H4" s="10" t="s">
        <v>11</v>
      </c>
      <c r="I4" s="1689"/>
      <c r="J4" s="1689"/>
      <c r="K4" s="1689"/>
      <c r="L4" s="1689"/>
      <c r="M4" s="1693"/>
    </row>
    <row r="5" spans="1:14" ht="15" customHeight="1">
      <c r="A5" s="6"/>
      <c r="B5" s="7"/>
      <c r="C5" s="8"/>
      <c r="D5" s="1686"/>
      <c r="E5" s="11" t="s">
        <v>12</v>
      </c>
      <c r="F5" s="1689"/>
      <c r="G5" s="1689"/>
      <c r="H5" s="10" t="s">
        <v>13</v>
      </c>
      <c r="I5" s="1689"/>
      <c r="J5" s="1689"/>
      <c r="K5" s="1689"/>
      <c r="L5" s="1689"/>
      <c r="M5" s="1693"/>
    </row>
    <row r="6" spans="1:14" ht="15" customHeight="1" thickBot="1">
      <c r="A6" s="12" t="s">
        <v>14</v>
      </c>
      <c r="B6" s="13"/>
      <c r="C6" s="14"/>
      <c r="D6" s="1687"/>
      <c r="E6" s="15" t="s">
        <v>15</v>
      </c>
      <c r="F6" s="1690"/>
      <c r="G6" s="1690"/>
      <c r="H6" s="152"/>
      <c r="I6" s="1690"/>
      <c r="J6" s="1690"/>
      <c r="K6" s="1690"/>
      <c r="L6" s="1690"/>
      <c r="M6" s="1694"/>
    </row>
    <row r="7" spans="1:14" ht="15.95" customHeight="1">
      <c r="A7" s="1695" t="s">
        <v>44</v>
      </c>
      <c r="B7" s="1819" t="s">
        <v>17</v>
      </c>
      <c r="C7" s="1818"/>
      <c r="D7" s="67">
        <v>2756</v>
      </c>
      <c r="E7" s="68">
        <v>-2.855128657032076</v>
      </c>
      <c r="F7" s="527">
        <v>1475</v>
      </c>
      <c r="G7" s="527">
        <v>196</v>
      </c>
      <c r="H7" s="45">
        <v>71</v>
      </c>
      <c r="I7" s="527">
        <v>358</v>
      </c>
      <c r="J7" s="527">
        <v>138</v>
      </c>
      <c r="K7" s="527">
        <v>128</v>
      </c>
      <c r="L7" s="527">
        <v>166</v>
      </c>
      <c r="M7" s="526">
        <v>295</v>
      </c>
    </row>
    <row r="8" spans="1:14" ht="15.95" customHeight="1">
      <c r="A8" s="1695"/>
      <c r="B8" s="1699">
        <v>29</v>
      </c>
      <c r="C8" s="1700"/>
      <c r="D8" s="67">
        <v>2476</v>
      </c>
      <c r="E8" s="68">
        <v>-10.159651669085632</v>
      </c>
      <c r="F8" s="69">
        <v>1344</v>
      </c>
      <c r="G8" s="69">
        <v>204</v>
      </c>
      <c r="H8" s="23">
        <v>75</v>
      </c>
      <c r="I8" s="69">
        <v>386</v>
      </c>
      <c r="J8" s="69">
        <v>119</v>
      </c>
      <c r="K8" s="69">
        <v>79</v>
      </c>
      <c r="L8" s="69">
        <v>138</v>
      </c>
      <c r="M8" s="70">
        <v>206</v>
      </c>
    </row>
    <row r="9" spans="1:14" ht="15.95" customHeight="1">
      <c r="A9" s="1695"/>
      <c r="B9" s="1699">
        <v>30</v>
      </c>
      <c r="C9" s="1700"/>
      <c r="D9" s="67">
        <v>2331</v>
      </c>
      <c r="E9" s="68">
        <v>-5.8562197092084007</v>
      </c>
      <c r="F9" s="69">
        <v>1155</v>
      </c>
      <c r="G9" s="69">
        <v>201</v>
      </c>
      <c r="H9" s="25">
        <v>44</v>
      </c>
      <c r="I9" s="69">
        <v>344</v>
      </c>
      <c r="J9" s="69">
        <v>116</v>
      </c>
      <c r="K9" s="69">
        <v>112</v>
      </c>
      <c r="L9" s="69">
        <v>164</v>
      </c>
      <c r="M9" s="70">
        <v>239</v>
      </c>
    </row>
    <row r="10" spans="1:14" ht="15.95" customHeight="1">
      <c r="A10" s="1695"/>
      <c r="B10" s="1699" t="s">
        <v>18</v>
      </c>
      <c r="C10" s="1700"/>
      <c r="D10" s="67">
        <v>2345</v>
      </c>
      <c r="E10" s="68">
        <v>0.60060060060060061</v>
      </c>
      <c r="F10" s="69">
        <v>1311</v>
      </c>
      <c r="G10" s="69">
        <v>143</v>
      </c>
      <c r="H10" s="25">
        <v>26</v>
      </c>
      <c r="I10" s="69">
        <v>288</v>
      </c>
      <c r="J10" s="69">
        <v>78</v>
      </c>
      <c r="K10" s="69">
        <v>140</v>
      </c>
      <c r="L10" s="69">
        <v>164</v>
      </c>
      <c r="M10" s="70">
        <v>221</v>
      </c>
    </row>
    <row r="11" spans="1:14" ht="15.95" customHeight="1">
      <c r="A11" s="1695"/>
      <c r="B11" s="1699">
        <v>2</v>
      </c>
      <c r="C11" s="1700"/>
      <c r="D11" s="71">
        <f t="shared" ref="D11:D23" si="0">SUM(F11:G11,I11:M11)</f>
        <v>2240</v>
      </c>
      <c r="E11" s="72">
        <f>IF(ISERROR((D11-D10)/D10*100),"―",(D11-D10)/D10*100)</f>
        <v>-4.4776119402985071</v>
      </c>
      <c r="F11" s="73">
        <f t="shared" ref="F11:M11" si="1">SUM(F12:F23)</f>
        <v>1148</v>
      </c>
      <c r="G11" s="73">
        <f t="shared" si="1"/>
        <v>185</v>
      </c>
      <c r="H11" s="30">
        <f t="shared" si="1"/>
        <v>31</v>
      </c>
      <c r="I11" s="73">
        <f t="shared" si="1"/>
        <v>295</v>
      </c>
      <c r="J11" s="73">
        <f t="shared" si="1"/>
        <v>80</v>
      </c>
      <c r="K11" s="73">
        <f t="shared" si="1"/>
        <v>104</v>
      </c>
      <c r="L11" s="73">
        <f t="shared" si="1"/>
        <v>158</v>
      </c>
      <c r="M11" s="74">
        <f t="shared" si="1"/>
        <v>270</v>
      </c>
    </row>
    <row r="12" spans="1:14" ht="13.5" customHeight="1">
      <c r="A12" s="1695"/>
      <c r="B12" s="7" t="s">
        <v>19</v>
      </c>
      <c r="C12" s="32" t="s">
        <v>20</v>
      </c>
      <c r="D12" s="50">
        <f t="shared" si="0"/>
        <v>158</v>
      </c>
      <c r="E12" s="47">
        <v>-3.6585365853658534</v>
      </c>
      <c r="F12" s="49">
        <v>80</v>
      </c>
      <c r="G12" s="49">
        <v>12</v>
      </c>
      <c r="H12" s="46">
        <v>2</v>
      </c>
      <c r="I12" s="49">
        <v>21</v>
      </c>
      <c r="J12" s="49">
        <v>10</v>
      </c>
      <c r="K12" s="49">
        <v>8</v>
      </c>
      <c r="L12" s="49">
        <v>13</v>
      </c>
      <c r="M12" s="76">
        <v>14</v>
      </c>
    </row>
    <row r="13" spans="1:14" ht="13.5" customHeight="1">
      <c r="A13" s="1695"/>
      <c r="B13" s="7"/>
      <c r="C13" s="32" t="s">
        <v>21</v>
      </c>
      <c r="D13" s="50">
        <f t="shared" si="0"/>
        <v>129</v>
      </c>
      <c r="E13" s="47">
        <v>-35.175879396984925</v>
      </c>
      <c r="F13" s="49">
        <v>62</v>
      </c>
      <c r="G13" s="49">
        <v>14</v>
      </c>
      <c r="H13" s="46">
        <v>2</v>
      </c>
      <c r="I13" s="49">
        <v>17</v>
      </c>
      <c r="J13" s="49">
        <v>4</v>
      </c>
      <c r="K13" s="49">
        <v>11</v>
      </c>
      <c r="L13" s="49">
        <v>4</v>
      </c>
      <c r="M13" s="76">
        <v>17</v>
      </c>
    </row>
    <row r="14" spans="1:14" ht="13.5" customHeight="1">
      <c r="A14" s="1695"/>
      <c r="B14" s="7"/>
      <c r="C14" s="32" t="s">
        <v>22</v>
      </c>
      <c r="D14" s="50">
        <f t="shared" si="0"/>
        <v>176</v>
      </c>
      <c r="E14" s="47">
        <v>4.1420118343195274</v>
      </c>
      <c r="F14" s="49">
        <v>84</v>
      </c>
      <c r="G14" s="49">
        <v>9</v>
      </c>
      <c r="H14" s="46">
        <v>2</v>
      </c>
      <c r="I14" s="49">
        <v>31</v>
      </c>
      <c r="J14" s="49">
        <v>6</v>
      </c>
      <c r="K14" s="49">
        <v>10</v>
      </c>
      <c r="L14" s="49">
        <v>14</v>
      </c>
      <c r="M14" s="76">
        <v>22</v>
      </c>
    </row>
    <row r="15" spans="1:14" ht="13.5" customHeight="1">
      <c r="A15" s="1695"/>
      <c r="B15" s="7"/>
      <c r="C15" s="32" t="s">
        <v>23</v>
      </c>
      <c r="D15" s="50">
        <f t="shared" si="0"/>
        <v>211</v>
      </c>
      <c r="E15" s="47">
        <v>-11.344537815126051</v>
      </c>
      <c r="F15" s="49">
        <v>106</v>
      </c>
      <c r="G15" s="49">
        <v>13</v>
      </c>
      <c r="H15" s="46">
        <v>4</v>
      </c>
      <c r="I15" s="49">
        <v>29</v>
      </c>
      <c r="J15" s="49">
        <v>10</v>
      </c>
      <c r="K15" s="49">
        <v>18</v>
      </c>
      <c r="L15" s="49">
        <v>13</v>
      </c>
      <c r="M15" s="76">
        <v>22</v>
      </c>
      <c r="N15" s="521"/>
    </row>
    <row r="16" spans="1:14" ht="13.5" customHeight="1">
      <c r="A16" s="1695"/>
      <c r="B16" s="7"/>
      <c r="C16" s="32" t="s">
        <v>24</v>
      </c>
      <c r="D16" s="50">
        <f t="shared" si="0"/>
        <v>192</v>
      </c>
      <c r="E16" s="47">
        <v>7.2625698324022352</v>
      </c>
      <c r="F16" s="49">
        <v>118</v>
      </c>
      <c r="G16" s="49">
        <v>11</v>
      </c>
      <c r="H16" s="46">
        <v>2</v>
      </c>
      <c r="I16" s="49">
        <v>28</v>
      </c>
      <c r="J16" s="49">
        <v>2</v>
      </c>
      <c r="K16" s="49">
        <v>5</v>
      </c>
      <c r="L16" s="49">
        <v>15</v>
      </c>
      <c r="M16" s="76">
        <v>13</v>
      </c>
    </row>
    <row r="17" spans="1:14" ht="13.5" customHeight="1">
      <c r="A17" s="1695"/>
      <c r="B17" s="7"/>
      <c r="C17" s="32" t="s">
        <v>25</v>
      </c>
      <c r="D17" s="50">
        <f t="shared" si="0"/>
        <v>198</v>
      </c>
      <c r="E17" s="47">
        <v>11.235955056179774</v>
      </c>
      <c r="F17" s="49">
        <v>107</v>
      </c>
      <c r="G17" s="49">
        <v>10</v>
      </c>
      <c r="H17" s="46">
        <v>3</v>
      </c>
      <c r="I17" s="49">
        <v>32</v>
      </c>
      <c r="J17" s="49">
        <v>2</v>
      </c>
      <c r="K17" s="49">
        <v>10</v>
      </c>
      <c r="L17" s="49">
        <v>18</v>
      </c>
      <c r="M17" s="76">
        <v>19</v>
      </c>
    </row>
    <row r="18" spans="1:14" ht="13.5" customHeight="1">
      <c r="A18" s="1695"/>
      <c r="B18" s="7"/>
      <c r="C18" s="32" t="s">
        <v>26</v>
      </c>
      <c r="D18" s="50">
        <f t="shared" si="0"/>
        <v>199</v>
      </c>
      <c r="E18" s="47">
        <v>3.6458333333333335</v>
      </c>
      <c r="F18" s="49">
        <v>99</v>
      </c>
      <c r="G18" s="49">
        <v>18</v>
      </c>
      <c r="H18" s="46">
        <v>3</v>
      </c>
      <c r="I18" s="49">
        <v>25</v>
      </c>
      <c r="J18" s="49">
        <v>12</v>
      </c>
      <c r="K18" s="49">
        <v>2</v>
      </c>
      <c r="L18" s="49">
        <v>11</v>
      </c>
      <c r="M18" s="76">
        <v>32</v>
      </c>
    </row>
    <row r="19" spans="1:14" ht="13.5" customHeight="1">
      <c r="A19" s="1695"/>
      <c r="B19" s="7"/>
      <c r="C19" s="32" t="s">
        <v>27</v>
      </c>
      <c r="D19" s="50">
        <f t="shared" si="0"/>
        <v>185</v>
      </c>
      <c r="E19" s="47">
        <v>-8.8669950738916263</v>
      </c>
      <c r="F19" s="49">
        <v>97</v>
      </c>
      <c r="G19" s="49">
        <v>17</v>
      </c>
      <c r="H19" s="46">
        <v>3</v>
      </c>
      <c r="I19" s="49">
        <v>24</v>
      </c>
      <c r="J19" s="49">
        <v>5</v>
      </c>
      <c r="K19" s="49">
        <v>7</v>
      </c>
      <c r="L19" s="49">
        <v>11</v>
      </c>
      <c r="M19" s="76">
        <v>24</v>
      </c>
    </row>
    <row r="20" spans="1:14" ht="13.5" customHeight="1">
      <c r="A20" s="1695"/>
      <c r="B20" s="7"/>
      <c r="C20" s="32" t="s">
        <v>28</v>
      </c>
      <c r="D20" s="50">
        <f t="shared" si="0"/>
        <v>170</v>
      </c>
      <c r="E20" s="47">
        <v>-5.5555555555555554</v>
      </c>
      <c r="F20" s="49">
        <v>82</v>
      </c>
      <c r="G20" s="49">
        <v>13</v>
      </c>
      <c r="H20" s="46">
        <v>1</v>
      </c>
      <c r="I20" s="49">
        <v>13</v>
      </c>
      <c r="J20" s="49">
        <v>11</v>
      </c>
      <c r="K20" s="49">
        <v>4</v>
      </c>
      <c r="L20" s="49">
        <v>13</v>
      </c>
      <c r="M20" s="76">
        <v>34</v>
      </c>
      <c r="N20" s="538"/>
    </row>
    <row r="21" spans="1:14" ht="13.5" customHeight="1">
      <c r="A21" s="1695"/>
      <c r="B21" s="7" t="s">
        <v>29</v>
      </c>
      <c r="C21" s="32" t="s">
        <v>30</v>
      </c>
      <c r="D21" s="50">
        <f t="shared" si="0"/>
        <v>184</v>
      </c>
      <c r="E21" s="47">
        <v>0.54644808743169404</v>
      </c>
      <c r="F21" s="49">
        <v>104</v>
      </c>
      <c r="G21" s="49">
        <v>15</v>
      </c>
      <c r="H21" s="46">
        <v>1</v>
      </c>
      <c r="I21" s="49">
        <v>22</v>
      </c>
      <c r="J21" s="49">
        <v>5</v>
      </c>
      <c r="K21" s="49">
        <v>9</v>
      </c>
      <c r="L21" s="49">
        <v>11</v>
      </c>
      <c r="M21" s="76">
        <v>18</v>
      </c>
      <c r="N21" s="538"/>
    </row>
    <row r="22" spans="1:14" ht="13.5" customHeight="1">
      <c r="A22" s="1695"/>
      <c r="B22" s="7"/>
      <c r="C22" s="32" t="s">
        <v>31</v>
      </c>
      <c r="D22" s="50">
        <f t="shared" si="0"/>
        <v>208</v>
      </c>
      <c r="E22" s="47">
        <v>-14.754098360655737</v>
      </c>
      <c r="F22" s="49">
        <v>108</v>
      </c>
      <c r="G22" s="49">
        <v>25</v>
      </c>
      <c r="H22" s="46">
        <v>6</v>
      </c>
      <c r="I22" s="49">
        <v>22</v>
      </c>
      <c r="J22" s="49">
        <v>7</v>
      </c>
      <c r="K22" s="49">
        <v>8</v>
      </c>
      <c r="L22" s="49">
        <v>18</v>
      </c>
      <c r="M22" s="76">
        <v>20</v>
      </c>
      <c r="N22" s="538"/>
    </row>
    <row r="23" spans="1:14" ht="13.5" customHeight="1" thickBot="1">
      <c r="A23" s="1696"/>
      <c r="B23" s="13"/>
      <c r="C23" s="39" t="s">
        <v>32</v>
      </c>
      <c r="D23" s="51">
        <f t="shared" si="0"/>
        <v>230</v>
      </c>
      <c r="E23" s="78">
        <v>6.481481481481481</v>
      </c>
      <c r="F23" s="52">
        <v>101</v>
      </c>
      <c r="G23" s="52">
        <v>28</v>
      </c>
      <c r="H23" s="48">
        <v>2</v>
      </c>
      <c r="I23" s="52">
        <v>31</v>
      </c>
      <c r="J23" s="52">
        <v>6</v>
      </c>
      <c r="K23" s="52">
        <v>12</v>
      </c>
      <c r="L23" s="52">
        <v>17</v>
      </c>
      <c r="M23" s="79">
        <v>35</v>
      </c>
      <c r="N23" s="538"/>
    </row>
    <row r="24" spans="1:14" ht="15.95" customHeight="1">
      <c r="A24" s="1703" t="s">
        <v>50</v>
      </c>
      <c r="B24" s="1819" t="s">
        <v>17</v>
      </c>
      <c r="C24" s="1818"/>
      <c r="D24" s="67">
        <v>1935</v>
      </c>
      <c r="E24" s="68">
        <v>-9.1122592766557062</v>
      </c>
      <c r="F24" s="527">
        <v>1045</v>
      </c>
      <c r="G24" s="527">
        <v>152</v>
      </c>
      <c r="H24" s="45">
        <v>58</v>
      </c>
      <c r="I24" s="527">
        <v>217</v>
      </c>
      <c r="J24" s="527">
        <v>115</v>
      </c>
      <c r="K24" s="527">
        <v>85</v>
      </c>
      <c r="L24" s="527">
        <v>116</v>
      </c>
      <c r="M24" s="526">
        <v>205</v>
      </c>
      <c r="N24" s="538"/>
    </row>
    <row r="25" spans="1:14" ht="15.95" customHeight="1">
      <c r="A25" s="1695"/>
      <c r="B25" s="1699">
        <v>29</v>
      </c>
      <c r="C25" s="1700"/>
      <c r="D25" s="67">
        <v>1794</v>
      </c>
      <c r="E25" s="68">
        <v>-7.2868217054263562</v>
      </c>
      <c r="F25" s="69">
        <v>990</v>
      </c>
      <c r="G25" s="69">
        <v>154</v>
      </c>
      <c r="H25" s="23">
        <v>60</v>
      </c>
      <c r="I25" s="69">
        <v>249</v>
      </c>
      <c r="J25" s="69">
        <v>90</v>
      </c>
      <c r="K25" s="69">
        <v>52</v>
      </c>
      <c r="L25" s="69">
        <v>113</v>
      </c>
      <c r="M25" s="70">
        <v>146</v>
      </c>
      <c r="N25" s="538"/>
    </row>
    <row r="26" spans="1:14" ht="15.95" customHeight="1">
      <c r="A26" s="1695"/>
      <c r="B26" s="1699">
        <v>30</v>
      </c>
      <c r="C26" s="1700"/>
      <c r="D26" s="67">
        <v>1628</v>
      </c>
      <c r="E26" s="68">
        <v>-9.2530657748049059</v>
      </c>
      <c r="F26" s="69">
        <v>821</v>
      </c>
      <c r="G26" s="69">
        <v>147</v>
      </c>
      <c r="H26" s="25">
        <v>32</v>
      </c>
      <c r="I26" s="69">
        <v>205</v>
      </c>
      <c r="J26" s="69">
        <v>79</v>
      </c>
      <c r="K26" s="69">
        <v>84</v>
      </c>
      <c r="L26" s="69">
        <v>122</v>
      </c>
      <c r="M26" s="70">
        <v>170</v>
      </c>
      <c r="N26" s="538"/>
    </row>
    <row r="27" spans="1:14" ht="15.95" customHeight="1">
      <c r="A27" s="1695"/>
      <c r="B27" s="1699" t="s">
        <v>18</v>
      </c>
      <c r="C27" s="1700"/>
      <c r="D27" s="67">
        <v>1600</v>
      </c>
      <c r="E27" s="68">
        <v>-1.7199017199017199</v>
      </c>
      <c r="F27" s="69">
        <v>915</v>
      </c>
      <c r="G27" s="69">
        <v>97</v>
      </c>
      <c r="H27" s="25">
        <v>17</v>
      </c>
      <c r="I27" s="69">
        <v>183</v>
      </c>
      <c r="J27" s="69">
        <v>55</v>
      </c>
      <c r="K27" s="69">
        <v>96</v>
      </c>
      <c r="L27" s="69">
        <v>103</v>
      </c>
      <c r="M27" s="70">
        <v>151</v>
      </c>
      <c r="N27" s="538"/>
    </row>
    <row r="28" spans="1:14" ht="15.95" customHeight="1">
      <c r="A28" s="1695"/>
      <c r="B28" s="1699">
        <v>2</v>
      </c>
      <c r="C28" s="1700"/>
      <c r="D28" s="71">
        <f t="shared" ref="D28:D40" si="2">SUM(F28:G28,I28:M28)</f>
        <v>1544</v>
      </c>
      <c r="E28" s="72">
        <f>IF(ISERROR((D28-D27)/D27*100),"―",(D28-D27)/D27*100)</f>
        <v>-3.5000000000000004</v>
      </c>
      <c r="F28" s="73">
        <f t="shared" ref="F28:M28" si="3">SUM(F29:F40)</f>
        <v>755</v>
      </c>
      <c r="G28" s="73">
        <f t="shared" si="3"/>
        <v>113</v>
      </c>
      <c r="H28" s="30">
        <f t="shared" si="3"/>
        <v>17</v>
      </c>
      <c r="I28" s="73">
        <f t="shared" si="3"/>
        <v>204</v>
      </c>
      <c r="J28" s="73">
        <f t="shared" si="3"/>
        <v>63</v>
      </c>
      <c r="K28" s="73">
        <f t="shared" si="3"/>
        <v>68</v>
      </c>
      <c r="L28" s="73">
        <f t="shared" si="3"/>
        <v>118</v>
      </c>
      <c r="M28" s="74">
        <f t="shared" si="3"/>
        <v>223</v>
      </c>
      <c r="N28" s="538"/>
    </row>
    <row r="29" spans="1:14" ht="13.5" customHeight="1">
      <c r="A29" s="1695"/>
      <c r="B29" s="7" t="s">
        <v>19</v>
      </c>
      <c r="C29" s="32" t="s">
        <v>20</v>
      </c>
      <c r="D29" s="50">
        <f t="shared" si="2"/>
        <v>101</v>
      </c>
      <c r="E29" s="47">
        <v>-2.8846153846153846</v>
      </c>
      <c r="F29" s="49">
        <v>50</v>
      </c>
      <c r="G29" s="49">
        <v>8</v>
      </c>
      <c r="H29" s="46">
        <v>1</v>
      </c>
      <c r="I29" s="49">
        <v>12</v>
      </c>
      <c r="J29" s="49">
        <v>7</v>
      </c>
      <c r="K29" s="49">
        <v>6</v>
      </c>
      <c r="L29" s="49">
        <v>6</v>
      </c>
      <c r="M29" s="76">
        <v>12</v>
      </c>
      <c r="N29" s="538"/>
    </row>
    <row r="30" spans="1:14" ht="13.5" customHeight="1">
      <c r="A30" s="1695"/>
      <c r="B30" s="7"/>
      <c r="C30" s="32" t="s">
        <v>21</v>
      </c>
      <c r="D30" s="50">
        <f t="shared" si="2"/>
        <v>94</v>
      </c>
      <c r="E30" s="47">
        <v>-27.692307692307693</v>
      </c>
      <c r="F30" s="49">
        <v>42</v>
      </c>
      <c r="G30" s="49">
        <v>7</v>
      </c>
      <c r="H30" s="46">
        <v>1</v>
      </c>
      <c r="I30" s="49">
        <v>14</v>
      </c>
      <c r="J30" s="49">
        <v>4</v>
      </c>
      <c r="K30" s="49">
        <v>9</v>
      </c>
      <c r="L30" s="49">
        <v>4</v>
      </c>
      <c r="M30" s="76">
        <v>14</v>
      </c>
      <c r="N30" s="538"/>
    </row>
    <row r="31" spans="1:14" ht="13.5" customHeight="1">
      <c r="A31" s="1695"/>
      <c r="B31" s="7"/>
      <c r="C31" s="32" t="s">
        <v>22</v>
      </c>
      <c r="D31" s="50">
        <f t="shared" si="2"/>
        <v>124</v>
      </c>
      <c r="E31" s="47">
        <v>8.7719298245614024</v>
      </c>
      <c r="F31" s="49">
        <v>50</v>
      </c>
      <c r="G31" s="49">
        <v>9</v>
      </c>
      <c r="H31" s="46">
        <v>2</v>
      </c>
      <c r="I31" s="49">
        <v>22</v>
      </c>
      <c r="J31" s="49">
        <v>3</v>
      </c>
      <c r="K31" s="49">
        <v>8</v>
      </c>
      <c r="L31" s="49">
        <v>12</v>
      </c>
      <c r="M31" s="76">
        <v>20</v>
      </c>
      <c r="N31" s="538"/>
    </row>
    <row r="32" spans="1:14" ht="13.5" customHeight="1">
      <c r="A32" s="1695"/>
      <c r="B32" s="7"/>
      <c r="C32" s="32" t="s">
        <v>23</v>
      </c>
      <c r="D32" s="50">
        <f t="shared" si="2"/>
        <v>144</v>
      </c>
      <c r="E32" s="47">
        <v>-11.656441717791409</v>
      </c>
      <c r="F32" s="49">
        <v>71</v>
      </c>
      <c r="G32" s="49">
        <v>5</v>
      </c>
      <c r="H32" s="46">
        <v>1</v>
      </c>
      <c r="I32" s="49">
        <v>26</v>
      </c>
      <c r="J32" s="49">
        <v>7</v>
      </c>
      <c r="K32" s="49">
        <v>9</v>
      </c>
      <c r="L32" s="49">
        <v>9</v>
      </c>
      <c r="M32" s="76">
        <v>17</v>
      </c>
      <c r="N32" s="538"/>
    </row>
    <row r="33" spans="1:15" ht="13.5" customHeight="1">
      <c r="A33" s="1695"/>
      <c r="B33" s="7"/>
      <c r="C33" s="32" t="s">
        <v>24</v>
      </c>
      <c r="D33" s="50">
        <f t="shared" si="2"/>
        <v>141</v>
      </c>
      <c r="E33" s="47">
        <v>21.551724137931032</v>
      </c>
      <c r="F33" s="49">
        <v>80</v>
      </c>
      <c r="G33" s="49">
        <v>5</v>
      </c>
      <c r="H33" s="46">
        <v>1</v>
      </c>
      <c r="I33" s="49">
        <v>24</v>
      </c>
      <c r="J33" s="49">
        <v>2</v>
      </c>
      <c r="K33" s="49">
        <v>4</v>
      </c>
      <c r="L33" s="49">
        <v>13</v>
      </c>
      <c r="M33" s="76">
        <v>13</v>
      </c>
      <c r="N33" s="538"/>
      <c r="O33" s="521"/>
    </row>
    <row r="34" spans="1:15" ht="13.5" customHeight="1">
      <c r="A34" s="1695"/>
      <c r="B34" s="7"/>
      <c r="C34" s="32" t="s">
        <v>25</v>
      </c>
      <c r="D34" s="50">
        <f t="shared" si="2"/>
        <v>144</v>
      </c>
      <c r="E34" s="47">
        <v>22.033898305084744</v>
      </c>
      <c r="F34" s="49">
        <v>76</v>
      </c>
      <c r="G34" s="49">
        <v>8</v>
      </c>
      <c r="H34" s="46">
        <v>3</v>
      </c>
      <c r="I34" s="49">
        <v>23</v>
      </c>
      <c r="J34" s="49">
        <v>2</v>
      </c>
      <c r="K34" s="49">
        <v>5</v>
      </c>
      <c r="L34" s="49">
        <v>13</v>
      </c>
      <c r="M34" s="76">
        <v>17</v>
      </c>
      <c r="N34" s="538"/>
    </row>
    <row r="35" spans="1:15" ht="13.5" customHeight="1">
      <c r="A35" s="1695"/>
      <c r="B35" s="7"/>
      <c r="C35" s="32" t="s">
        <v>26</v>
      </c>
      <c r="D35" s="50">
        <f t="shared" si="2"/>
        <v>142</v>
      </c>
      <c r="E35" s="47">
        <v>-2.7397260273972601</v>
      </c>
      <c r="F35" s="49">
        <v>65</v>
      </c>
      <c r="G35" s="49">
        <v>14</v>
      </c>
      <c r="H35" s="46">
        <v>2</v>
      </c>
      <c r="I35" s="49">
        <v>15</v>
      </c>
      <c r="J35" s="49">
        <v>10</v>
      </c>
      <c r="K35" s="49">
        <v>1</v>
      </c>
      <c r="L35" s="49">
        <v>10</v>
      </c>
      <c r="M35" s="76">
        <v>27</v>
      </c>
      <c r="N35" s="538"/>
    </row>
    <row r="36" spans="1:15" ht="13.5" customHeight="1">
      <c r="A36" s="1695"/>
      <c r="B36" s="7"/>
      <c r="C36" s="32" t="s">
        <v>27</v>
      </c>
      <c r="D36" s="50">
        <f t="shared" si="2"/>
        <v>119</v>
      </c>
      <c r="E36" s="47">
        <v>-11.851851851851853</v>
      </c>
      <c r="F36" s="49">
        <v>68</v>
      </c>
      <c r="G36" s="49">
        <v>12</v>
      </c>
      <c r="H36" s="46">
        <v>2</v>
      </c>
      <c r="I36" s="49">
        <v>12</v>
      </c>
      <c r="J36" s="49">
        <v>5</v>
      </c>
      <c r="K36" s="49">
        <v>2</v>
      </c>
      <c r="L36" s="49">
        <v>8</v>
      </c>
      <c r="M36" s="76">
        <v>12</v>
      </c>
      <c r="N36" s="538"/>
    </row>
    <row r="37" spans="1:15" ht="13.5" customHeight="1">
      <c r="A37" s="1695"/>
      <c r="B37" s="7"/>
      <c r="C37" s="32" t="s">
        <v>28</v>
      </c>
      <c r="D37" s="50">
        <f t="shared" si="2"/>
        <v>127</v>
      </c>
      <c r="E37" s="47">
        <v>-2.3076923076923079</v>
      </c>
      <c r="F37" s="49">
        <v>57</v>
      </c>
      <c r="G37" s="49">
        <v>8</v>
      </c>
      <c r="H37" s="46">
        <v>1</v>
      </c>
      <c r="I37" s="49">
        <v>10</v>
      </c>
      <c r="J37" s="49">
        <v>8</v>
      </c>
      <c r="K37" s="49">
        <v>2</v>
      </c>
      <c r="L37" s="49">
        <v>11</v>
      </c>
      <c r="M37" s="76">
        <v>31</v>
      </c>
      <c r="N37" s="538"/>
    </row>
    <row r="38" spans="1:15" ht="13.5" customHeight="1">
      <c r="A38" s="1695"/>
      <c r="B38" s="7" t="s">
        <v>29</v>
      </c>
      <c r="C38" s="32" t="s">
        <v>30</v>
      </c>
      <c r="D38" s="50">
        <f t="shared" si="2"/>
        <v>130</v>
      </c>
      <c r="E38" s="47">
        <v>-3.7037037037037033</v>
      </c>
      <c r="F38" s="49">
        <v>72</v>
      </c>
      <c r="G38" s="49">
        <v>9</v>
      </c>
      <c r="H38" s="46">
        <v>0</v>
      </c>
      <c r="I38" s="49">
        <v>18</v>
      </c>
      <c r="J38" s="49">
        <v>4</v>
      </c>
      <c r="K38" s="49">
        <v>6</v>
      </c>
      <c r="L38" s="49">
        <v>7</v>
      </c>
      <c r="M38" s="76">
        <v>14</v>
      </c>
      <c r="N38" s="538"/>
    </row>
    <row r="39" spans="1:15" ht="13.5" customHeight="1">
      <c r="A39" s="1695"/>
      <c r="B39" s="7"/>
      <c r="C39" s="32" t="s">
        <v>31</v>
      </c>
      <c r="D39" s="50">
        <f t="shared" si="2"/>
        <v>128</v>
      </c>
      <c r="E39" s="47">
        <v>-24.705882352941178</v>
      </c>
      <c r="F39" s="49">
        <v>58</v>
      </c>
      <c r="G39" s="49">
        <v>16</v>
      </c>
      <c r="H39" s="46">
        <v>3</v>
      </c>
      <c r="I39" s="49">
        <v>14</v>
      </c>
      <c r="J39" s="49">
        <v>7</v>
      </c>
      <c r="K39" s="49">
        <v>4</v>
      </c>
      <c r="L39" s="49">
        <v>13</v>
      </c>
      <c r="M39" s="76">
        <v>16</v>
      </c>
      <c r="N39" s="538"/>
    </row>
    <row r="40" spans="1:15" ht="13.5" customHeight="1" thickBot="1">
      <c r="A40" s="1696"/>
      <c r="B40" s="13"/>
      <c r="C40" s="39" t="s">
        <v>32</v>
      </c>
      <c r="D40" s="51">
        <f t="shared" si="2"/>
        <v>150</v>
      </c>
      <c r="E40" s="78">
        <v>7.9136690647482011</v>
      </c>
      <c r="F40" s="52">
        <v>66</v>
      </c>
      <c r="G40" s="52">
        <v>12</v>
      </c>
      <c r="H40" s="48">
        <v>0</v>
      </c>
      <c r="I40" s="52">
        <v>14</v>
      </c>
      <c r="J40" s="52">
        <v>4</v>
      </c>
      <c r="K40" s="52">
        <v>12</v>
      </c>
      <c r="L40" s="52">
        <v>12</v>
      </c>
      <c r="M40" s="79">
        <v>30</v>
      </c>
      <c r="N40" s="538"/>
    </row>
    <row r="41" spans="1:15" ht="15.95" customHeight="1">
      <c r="A41" s="1703" t="s">
        <v>34</v>
      </c>
      <c r="B41" s="1819" t="s">
        <v>17</v>
      </c>
      <c r="C41" s="1818"/>
      <c r="D41" s="67">
        <v>2554</v>
      </c>
      <c r="E41" s="68">
        <v>-2.0705521472392636</v>
      </c>
      <c r="F41" s="527">
        <v>1379</v>
      </c>
      <c r="G41" s="527">
        <v>190</v>
      </c>
      <c r="H41" s="45">
        <v>68</v>
      </c>
      <c r="I41" s="527">
        <v>313</v>
      </c>
      <c r="J41" s="527">
        <v>120</v>
      </c>
      <c r="K41" s="527">
        <v>120</v>
      </c>
      <c r="L41" s="527">
        <v>162</v>
      </c>
      <c r="M41" s="526">
        <v>270</v>
      </c>
      <c r="N41" s="538"/>
    </row>
    <row r="42" spans="1:15" ht="15.95" customHeight="1">
      <c r="A42" s="1695"/>
      <c r="B42" s="1699">
        <v>29</v>
      </c>
      <c r="C42" s="1700"/>
      <c r="D42" s="67">
        <v>2274</v>
      </c>
      <c r="E42" s="68">
        <v>-10.96319498825372</v>
      </c>
      <c r="F42" s="69">
        <v>1241</v>
      </c>
      <c r="G42" s="69">
        <v>200</v>
      </c>
      <c r="H42" s="23">
        <v>74</v>
      </c>
      <c r="I42" s="69">
        <v>346</v>
      </c>
      <c r="J42" s="69">
        <v>106</v>
      </c>
      <c r="K42" s="69">
        <v>72</v>
      </c>
      <c r="L42" s="69">
        <v>126</v>
      </c>
      <c r="M42" s="70">
        <v>183</v>
      </c>
      <c r="N42" s="538"/>
    </row>
    <row r="43" spans="1:15" ht="15.95" customHeight="1">
      <c r="A43" s="1695"/>
      <c r="B43" s="1699">
        <v>30</v>
      </c>
      <c r="C43" s="1700"/>
      <c r="D43" s="67">
        <v>2163</v>
      </c>
      <c r="E43" s="68">
        <v>-4.8812664907651717</v>
      </c>
      <c r="F43" s="69">
        <v>1072</v>
      </c>
      <c r="G43" s="69">
        <v>185</v>
      </c>
      <c r="H43" s="25">
        <v>41</v>
      </c>
      <c r="I43" s="69">
        <v>320</v>
      </c>
      <c r="J43" s="69">
        <v>104</v>
      </c>
      <c r="K43" s="69">
        <v>102</v>
      </c>
      <c r="L43" s="69">
        <v>153</v>
      </c>
      <c r="M43" s="70">
        <v>227</v>
      </c>
      <c r="N43" s="538"/>
    </row>
    <row r="44" spans="1:15" ht="15.95" customHeight="1">
      <c r="A44" s="1695"/>
      <c r="B44" s="1699" t="s">
        <v>18</v>
      </c>
      <c r="C44" s="1700"/>
      <c r="D44" s="67">
        <v>2205</v>
      </c>
      <c r="E44" s="68">
        <v>1.9417475728155338</v>
      </c>
      <c r="F44" s="69">
        <v>1240</v>
      </c>
      <c r="G44" s="69">
        <v>135</v>
      </c>
      <c r="H44" s="25">
        <v>24</v>
      </c>
      <c r="I44" s="69">
        <v>269</v>
      </c>
      <c r="J44" s="69">
        <v>70</v>
      </c>
      <c r="K44" s="69">
        <v>131</v>
      </c>
      <c r="L44" s="69">
        <v>153</v>
      </c>
      <c r="M44" s="70">
        <v>207</v>
      </c>
      <c r="N44" s="538"/>
    </row>
    <row r="45" spans="1:15" ht="15.95" customHeight="1">
      <c r="A45" s="1695"/>
      <c r="B45" s="1699">
        <v>2</v>
      </c>
      <c r="C45" s="1700"/>
      <c r="D45" s="71">
        <f t="shared" ref="D45:D57" si="4">SUM(F45:G45,I45:M45)</f>
        <v>2129</v>
      </c>
      <c r="E45" s="72">
        <f>IF(ISERROR((D45-D44)/D44*100),"―",(D45-D44)/D44*100)</f>
        <v>-3.4467120181405893</v>
      </c>
      <c r="F45" s="73">
        <f t="shared" ref="F45:M45" si="5">SUM(F46:F57)</f>
        <v>1082</v>
      </c>
      <c r="G45" s="73">
        <f t="shared" si="5"/>
        <v>176</v>
      </c>
      <c r="H45" s="30">
        <f t="shared" si="5"/>
        <v>30</v>
      </c>
      <c r="I45" s="73">
        <f t="shared" si="5"/>
        <v>290</v>
      </c>
      <c r="J45" s="73">
        <f t="shared" si="5"/>
        <v>74</v>
      </c>
      <c r="K45" s="73">
        <f t="shared" si="5"/>
        <v>96</v>
      </c>
      <c r="L45" s="73">
        <f t="shared" si="5"/>
        <v>148</v>
      </c>
      <c r="M45" s="74">
        <f t="shared" si="5"/>
        <v>263</v>
      </c>
      <c r="N45" s="538"/>
    </row>
    <row r="46" spans="1:15" ht="13.5" customHeight="1">
      <c r="A46" s="1695"/>
      <c r="B46" s="7" t="s">
        <v>19</v>
      </c>
      <c r="C46" s="32" t="s">
        <v>20</v>
      </c>
      <c r="D46" s="50">
        <f t="shared" si="4"/>
        <v>148</v>
      </c>
      <c r="E46" s="47">
        <v>-3.8961038961038961</v>
      </c>
      <c r="F46" s="49">
        <v>74</v>
      </c>
      <c r="G46" s="49">
        <v>12</v>
      </c>
      <c r="H46" s="46">
        <v>2</v>
      </c>
      <c r="I46" s="49">
        <v>21</v>
      </c>
      <c r="J46" s="49">
        <v>8</v>
      </c>
      <c r="K46" s="49">
        <v>7</v>
      </c>
      <c r="L46" s="49">
        <v>13</v>
      </c>
      <c r="M46" s="76">
        <v>13</v>
      </c>
      <c r="N46" s="538"/>
    </row>
    <row r="47" spans="1:15" ht="13.5" customHeight="1">
      <c r="A47" s="1695"/>
      <c r="B47" s="7"/>
      <c r="C47" s="32" t="s">
        <v>21</v>
      </c>
      <c r="D47" s="50">
        <f t="shared" si="4"/>
        <v>118</v>
      </c>
      <c r="E47" s="47">
        <v>-37.566137566137563</v>
      </c>
      <c r="F47" s="49">
        <v>59</v>
      </c>
      <c r="G47" s="49">
        <v>14</v>
      </c>
      <c r="H47" s="46">
        <v>2</v>
      </c>
      <c r="I47" s="49">
        <v>15</v>
      </c>
      <c r="J47" s="49">
        <v>1</v>
      </c>
      <c r="K47" s="49">
        <v>10</v>
      </c>
      <c r="L47" s="49">
        <v>4</v>
      </c>
      <c r="M47" s="76">
        <v>15</v>
      </c>
      <c r="N47" s="538"/>
    </row>
    <row r="48" spans="1:15" ht="13.5" customHeight="1">
      <c r="A48" s="1695"/>
      <c r="B48" s="7"/>
      <c r="C48" s="32" t="s">
        <v>22</v>
      </c>
      <c r="D48" s="50">
        <f t="shared" si="4"/>
        <v>171</v>
      </c>
      <c r="E48" s="47">
        <v>8.2278481012658222</v>
      </c>
      <c r="F48" s="49">
        <v>83</v>
      </c>
      <c r="G48" s="49">
        <v>9</v>
      </c>
      <c r="H48" s="46">
        <v>2</v>
      </c>
      <c r="I48" s="49">
        <v>30</v>
      </c>
      <c r="J48" s="49">
        <v>6</v>
      </c>
      <c r="K48" s="49">
        <v>9</v>
      </c>
      <c r="L48" s="49">
        <v>13</v>
      </c>
      <c r="M48" s="76">
        <v>21</v>
      </c>
      <c r="N48" s="538"/>
    </row>
    <row r="49" spans="1:14" ht="13.5" customHeight="1">
      <c r="A49" s="1695"/>
      <c r="B49" s="7"/>
      <c r="C49" s="32" t="s">
        <v>23</v>
      </c>
      <c r="D49" s="50">
        <f t="shared" si="4"/>
        <v>199</v>
      </c>
      <c r="E49" s="47">
        <v>-8.2949308755760374</v>
      </c>
      <c r="F49" s="49">
        <v>96</v>
      </c>
      <c r="G49" s="49">
        <v>13</v>
      </c>
      <c r="H49" s="46">
        <v>4</v>
      </c>
      <c r="I49" s="49">
        <v>29</v>
      </c>
      <c r="J49" s="49">
        <v>10</v>
      </c>
      <c r="K49" s="49">
        <v>18</v>
      </c>
      <c r="L49" s="49">
        <v>11</v>
      </c>
      <c r="M49" s="76">
        <v>22</v>
      </c>
      <c r="N49" s="538"/>
    </row>
    <row r="50" spans="1:14" ht="13.5" customHeight="1">
      <c r="A50" s="1695"/>
      <c r="B50" s="7"/>
      <c r="C50" s="32" t="s">
        <v>24</v>
      </c>
      <c r="D50" s="50">
        <f t="shared" si="4"/>
        <v>187</v>
      </c>
      <c r="E50" s="47">
        <v>14.02439024390244</v>
      </c>
      <c r="F50" s="49">
        <v>114</v>
      </c>
      <c r="G50" s="49">
        <v>11</v>
      </c>
      <c r="H50" s="46">
        <v>2</v>
      </c>
      <c r="I50" s="49">
        <v>27</v>
      </c>
      <c r="J50" s="49">
        <v>2</v>
      </c>
      <c r="K50" s="49">
        <v>5</v>
      </c>
      <c r="L50" s="49">
        <v>15</v>
      </c>
      <c r="M50" s="76">
        <v>13</v>
      </c>
      <c r="N50" s="538"/>
    </row>
    <row r="51" spans="1:14" ht="13.5" customHeight="1">
      <c r="A51" s="1695"/>
      <c r="B51" s="7"/>
      <c r="C51" s="32" t="s">
        <v>25</v>
      </c>
      <c r="D51" s="50">
        <f t="shared" si="4"/>
        <v>185</v>
      </c>
      <c r="E51" s="47">
        <v>7.5581395348837201</v>
      </c>
      <c r="F51" s="49">
        <v>99</v>
      </c>
      <c r="G51" s="49">
        <v>10</v>
      </c>
      <c r="H51" s="46">
        <v>3</v>
      </c>
      <c r="I51" s="49">
        <v>31</v>
      </c>
      <c r="J51" s="49">
        <v>2</v>
      </c>
      <c r="K51" s="49">
        <v>8</v>
      </c>
      <c r="L51" s="49">
        <v>16</v>
      </c>
      <c r="M51" s="76">
        <v>19</v>
      </c>
      <c r="N51" s="538"/>
    </row>
    <row r="52" spans="1:14" ht="13.5" customHeight="1">
      <c r="A52" s="1695"/>
      <c r="B52" s="7"/>
      <c r="C52" s="32" t="s">
        <v>26</v>
      </c>
      <c r="D52" s="50">
        <f t="shared" si="4"/>
        <v>192</v>
      </c>
      <c r="E52" s="47">
        <v>4.3478260869565215</v>
      </c>
      <c r="F52" s="49">
        <v>94</v>
      </c>
      <c r="G52" s="49">
        <v>17</v>
      </c>
      <c r="H52" s="46">
        <v>3</v>
      </c>
      <c r="I52" s="49">
        <v>25</v>
      </c>
      <c r="J52" s="49">
        <v>12</v>
      </c>
      <c r="K52" s="49">
        <v>2</v>
      </c>
      <c r="L52" s="49">
        <v>10</v>
      </c>
      <c r="M52" s="76">
        <v>32</v>
      </c>
      <c r="N52" s="538"/>
    </row>
    <row r="53" spans="1:14" ht="13.5" customHeight="1">
      <c r="A53" s="1695"/>
      <c r="B53" s="7"/>
      <c r="C53" s="32" t="s">
        <v>27</v>
      </c>
      <c r="D53" s="50">
        <f t="shared" si="4"/>
        <v>176</v>
      </c>
      <c r="E53" s="47">
        <v>-8.8082901554404138</v>
      </c>
      <c r="F53" s="49">
        <v>89</v>
      </c>
      <c r="G53" s="49">
        <v>17</v>
      </c>
      <c r="H53" s="46">
        <v>3</v>
      </c>
      <c r="I53" s="49">
        <v>24</v>
      </c>
      <c r="J53" s="49">
        <v>4</v>
      </c>
      <c r="K53" s="49">
        <v>7</v>
      </c>
      <c r="L53" s="49">
        <v>11</v>
      </c>
      <c r="M53" s="76">
        <v>24</v>
      </c>
      <c r="N53" s="538"/>
    </row>
    <row r="54" spans="1:14" ht="13.5" customHeight="1">
      <c r="A54" s="1695"/>
      <c r="B54" s="7"/>
      <c r="C54" s="32" t="s">
        <v>28</v>
      </c>
      <c r="D54" s="50">
        <f t="shared" si="4"/>
        <v>160</v>
      </c>
      <c r="E54" s="47">
        <v>-1.8404907975460123</v>
      </c>
      <c r="F54" s="49">
        <v>76</v>
      </c>
      <c r="G54" s="49">
        <v>13</v>
      </c>
      <c r="H54" s="46">
        <v>1</v>
      </c>
      <c r="I54" s="49">
        <v>13</v>
      </c>
      <c r="J54" s="49">
        <v>11</v>
      </c>
      <c r="K54" s="49">
        <v>3</v>
      </c>
      <c r="L54" s="49">
        <v>12</v>
      </c>
      <c r="M54" s="76">
        <v>32</v>
      </c>
      <c r="N54" s="538"/>
    </row>
    <row r="55" spans="1:14" ht="13.5" customHeight="1">
      <c r="A55" s="1695"/>
      <c r="B55" s="7" t="s">
        <v>29</v>
      </c>
      <c r="C55" s="32" t="s">
        <v>30</v>
      </c>
      <c r="D55" s="50">
        <f t="shared" si="4"/>
        <v>170</v>
      </c>
      <c r="E55" s="47">
        <v>-1.7341040462427744</v>
      </c>
      <c r="F55" s="49">
        <v>96</v>
      </c>
      <c r="G55" s="49">
        <v>11</v>
      </c>
      <c r="H55" s="46">
        <v>1</v>
      </c>
      <c r="I55" s="49">
        <v>22</v>
      </c>
      <c r="J55" s="49">
        <v>5</v>
      </c>
      <c r="K55" s="49">
        <v>7</v>
      </c>
      <c r="L55" s="49">
        <v>11</v>
      </c>
      <c r="M55" s="76">
        <v>18</v>
      </c>
      <c r="N55" s="538"/>
    </row>
    <row r="56" spans="1:14" ht="13.5" customHeight="1">
      <c r="A56" s="1695"/>
      <c r="B56" s="7"/>
      <c r="C56" s="32" t="s">
        <v>31</v>
      </c>
      <c r="D56" s="50">
        <f t="shared" si="4"/>
        <v>200</v>
      </c>
      <c r="E56" s="47">
        <v>-13.419913419913421</v>
      </c>
      <c r="F56" s="49">
        <v>105</v>
      </c>
      <c r="G56" s="49">
        <v>24</v>
      </c>
      <c r="H56" s="46">
        <v>5</v>
      </c>
      <c r="I56" s="49">
        <v>22</v>
      </c>
      <c r="J56" s="49">
        <v>7</v>
      </c>
      <c r="K56" s="49">
        <v>8</v>
      </c>
      <c r="L56" s="49">
        <v>15</v>
      </c>
      <c r="M56" s="76">
        <v>19</v>
      </c>
      <c r="N56" s="538"/>
    </row>
    <row r="57" spans="1:14" ht="13.5" customHeight="1" thickBot="1">
      <c r="A57" s="1696"/>
      <c r="B57" s="13"/>
      <c r="C57" s="39" t="s">
        <v>32</v>
      </c>
      <c r="D57" s="51">
        <f t="shared" si="4"/>
        <v>223</v>
      </c>
      <c r="E57" s="78">
        <v>7.7294685990338161</v>
      </c>
      <c r="F57" s="52">
        <v>97</v>
      </c>
      <c r="G57" s="52">
        <v>25</v>
      </c>
      <c r="H57" s="48">
        <v>2</v>
      </c>
      <c r="I57" s="52">
        <v>31</v>
      </c>
      <c r="J57" s="52">
        <v>6</v>
      </c>
      <c r="K57" s="52">
        <v>12</v>
      </c>
      <c r="L57" s="52">
        <v>17</v>
      </c>
      <c r="M57" s="79">
        <v>35</v>
      </c>
      <c r="N57" s="538"/>
    </row>
    <row r="58" spans="1:14">
      <c r="N58" s="7"/>
    </row>
  </sheetData>
  <mergeCells count="29">
    <mergeCell ref="B25:C25"/>
    <mergeCell ref="B11:C11"/>
    <mergeCell ref="B28:C28"/>
    <mergeCell ref="L2:M2"/>
    <mergeCell ref="B3:C3"/>
    <mergeCell ref="D3:D6"/>
    <mergeCell ref="F3:F6"/>
    <mergeCell ref="G3:G6"/>
    <mergeCell ref="I3:I6"/>
    <mergeCell ref="J3:J6"/>
    <mergeCell ref="K3:K6"/>
    <mergeCell ref="L3:L6"/>
    <mergeCell ref="M3:M6"/>
    <mergeCell ref="A1:M1"/>
    <mergeCell ref="B45:C45"/>
    <mergeCell ref="A7:A23"/>
    <mergeCell ref="A24:A40"/>
    <mergeCell ref="A41:A57"/>
    <mergeCell ref="B10:C10"/>
    <mergeCell ref="B27:C27"/>
    <mergeCell ref="B44:C44"/>
    <mergeCell ref="B41:C41"/>
    <mergeCell ref="B42:C42"/>
    <mergeCell ref="B24:C24"/>
    <mergeCell ref="B9:C9"/>
    <mergeCell ref="B26:C26"/>
    <mergeCell ref="B43:C43"/>
    <mergeCell ref="B7:C7"/>
    <mergeCell ref="B8:C8"/>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4.25" style="2" customWidth="1"/>
    <col min="15" max="15" width="4.5" style="2" customWidth="1"/>
    <col min="16" max="16384" width="9" style="2"/>
  </cols>
  <sheetData>
    <row r="1" spans="1:14" ht="30" customHeight="1">
      <c r="A1" s="1681" t="s">
        <v>1251</v>
      </c>
      <c r="B1" s="1681"/>
      <c r="C1" s="1681"/>
      <c r="D1" s="1681"/>
      <c r="E1" s="1681"/>
      <c r="F1" s="1681"/>
      <c r="G1" s="1681"/>
      <c r="H1" s="1681"/>
      <c r="I1" s="1681"/>
      <c r="J1" s="1681"/>
      <c r="K1" s="1681"/>
      <c r="L1" s="1681"/>
      <c r="M1" s="1681"/>
    </row>
    <row r="2" spans="1:14" ht="23.25" customHeight="1" thickBot="1">
      <c r="A2" s="1" t="s">
        <v>373</v>
      </c>
      <c r="L2" s="1682"/>
      <c r="M2" s="1682"/>
    </row>
    <row r="3" spans="1:14" ht="15" customHeight="1">
      <c r="A3" s="3"/>
      <c r="B3" s="1683" t="s">
        <v>1</v>
      </c>
      <c r="C3" s="1684"/>
      <c r="D3" s="1685" t="s">
        <v>2</v>
      </c>
      <c r="E3" s="4"/>
      <c r="F3" s="1688" t="s">
        <v>3</v>
      </c>
      <c r="G3" s="1691" t="s">
        <v>4</v>
      </c>
      <c r="H3" s="5"/>
      <c r="I3" s="1688" t="s">
        <v>5</v>
      </c>
      <c r="J3" s="1688" t="s">
        <v>6</v>
      </c>
      <c r="K3" s="1688" t="s">
        <v>7</v>
      </c>
      <c r="L3" s="1688" t="s">
        <v>8</v>
      </c>
      <c r="M3" s="1692" t="s">
        <v>9</v>
      </c>
    </row>
    <row r="4" spans="1:14" ht="15" customHeight="1">
      <c r="A4" s="6"/>
      <c r="B4" s="7"/>
      <c r="C4" s="8"/>
      <c r="D4" s="1686"/>
      <c r="E4" s="9" t="s">
        <v>10</v>
      </c>
      <c r="F4" s="1689"/>
      <c r="G4" s="1689"/>
      <c r="H4" s="10" t="s">
        <v>11</v>
      </c>
      <c r="I4" s="1689"/>
      <c r="J4" s="1689"/>
      <c r="K4" s="1689"/>
      <c r="L4" s="1689"/>
      <c r="M4" s="1693"/>
    </row>
    <row r="5" spans="1:14" ht="15" customHeight="1">
      <c r="A5" s="6"/>
      <c r="B5" s="7"/>
      <c r="C5" s="8"/>
      <c r="D5" s="1686"/>
      <c r="E5" s="11" t="s">
        <v>12</v>
      </c>
      <c r="F5" s="1689"/>
      <c r="G5" s="1689"/>
      <c r="H5" s="10" t="s">
        <v>13</v>
      </c>
      <c r="I5" s="1689"/>
      <c r="J5" s="1689"/>
      <c r="K5" s="1689"/>
      <c r="L5" s="1689"/>
      <c r="M5" s="1693"/>
    </row>
    <row r="6" spans="1:14" ht="15" customHeight="1" thickBot="1">
      <c r="A6" s="12" t="s">
        <v>14</v>
      </c>
      <c r="B6" s="13"/>
      <c r="C6" s="14"/>
      <c r="D6" s="1687"/>
      <c r="E6" s="15" t="s">
        <v>15</v>
      </c>
      <c r="F6" s="1690"/>
      <c r="G6" s="1690"/>
      <c r="H6" s="152"/>
      <c r="I6" s="1690"/>
      <c r="J6" s="1690"/>
      <c r="K6" s="1690"/>
      <c r="L6" s="1690"/>
      <c r="M6" s="1694"/>
    </row>
    <row r="7" spans="1:14" ht="15.95" customHeight="1">
      <c r="A7" s="1695" t="s">
        <v>44</v>
      </c>
      <c r="B7" s="1819" t="s">
        <v>17</v>
      </c>
      <c r="C7" s="1818"/>
      <c r="D7" s="67">
        <v>1363</v>
      </c>
      <c r="E7" s="68">
        <v>-5.4785020804438282</v>
      </c>
      <c r="F7" s="125">
        <v>677</v>
      </c>
      <c r="G7" s="125">
        <v>103</v>
      </c>
      <c r="H7" s="20">
        <v>26</v>
      </c>
      <c r="I7" s="125">
        <v>225</v>
      </c>
      <c r="J7" s="125">
        <v>76</v>
      </c>
      <c r="K7" s="125">
        <v>53</v>
      </c>
      <c r="L7" s="125">
        <v>74</v>
      </c>
      <c r="M7" s="126">
        <v>155</v>
      </c>
      <c r="N7" s="7"/>
    </row>
    <row r="8" spans="1:14" ht="15.95" customHeight="1">
      <c r="A8" s="1695"/>
      <c r="B8" s="1699">
        <v>29</v>
      </c>
      <c r="C8" s="1700"/>
      <c r="D8" s="67">
        <v>1396</v>
      </c>
      <c r="E8" s="68">
        <v>2.4211298606016141</v>
      </c>
      <c r="F8" s="69">
        <v>707</v>
      </c>
      <c r="G8" s="69">
        <v>87</v>
      </c>
      <c r="H8" s="23">
        <v>26</v>
      </c>
      <c r="I8" s="69">
        <v>215</v>
      </c>
      <c r="J8" s="69">
        <v>60</v>
      </c>
      <c r="K8" s="69">
        <v>57</v>
      </c>
      <c r="L8" s="69">
        <v>81</v>
      </c>
      <c r="M8" s="70">
        <v>189</v>
      </c>
    </row>
    <row r="9" spans="1:14" ht="15.95" customHeight="1">
      <c r="A9" s="1695"/>
      <c r="B9" s="1699">
        <v>30</v>
      </c>
      <c r="C9" s="1700"/>
      <c r="D9" s="67">
        <v>1271</v>
      </c>
      <c r="E9" s="68">
        <v>-8.9541547277936964</v>
      </c>
      <c r="F9" s="69">
        <v>734</v>
      </c>
      <c r="G9" s="69">
        <v>73</v>
      </c>
      <c r="H9" s="25">
        <v>29</v>
      </c>
      <c r="I9" s="69">
        <v>115</v>
      </c>
      <c r="J9" s="69">
        <v>70</v>
      </c>
      <c r="K9" s="69">
        <v>73</v>
      </c>
      <c r="L9" s="69">
        <v>71</v>
      </c>
      <c r="M9" s="70">
        <v>135</v>
      </c>
    </row>
    <row r="10" spans="1:14" ht="15.95" customHeight="1">
      <c r="A10" s="1695"/>
      <c r="B10" s="1699" t="s">
        <v>18</v>
      </c>
      <c r="C10" s="1700"/>
      <c r="D10" s="67">
        <v>1119</v>
      </c>
      <c r="E10" s="68">
        <v>-11.959087332808812</v>
      </c>
      <c r="F10" s="69">
        <v>530</v>
      </c>
      <c r="G10" s="69">
        <v>88</v>
      </c>
      <c r="H10" s="25">
        <v>23</v>
      </c>
      <c r="I10" s="69">
        <v>188</v>
      </c>
      <c r="J10" s="69">
        <v>54</v>
      </c>
      <c r="K10" s="69">
        <v>53</v>
      </c>
      <c r="L10" s="69">
        <v>74</v>
      </c>
      <c r="M10" s="70">
        <v>132</v>
      </c>
    </row>
    <row r="11" spans="1:14" ht="15.95" customHeight="1">
      <c r="A11" s="1695"/>
      <c r="B11" s="1699">
        <v>2</v>
      </c>
      <c r="C11" s="1700"/>
      <c r="D11" s="71">
        <f t="shared" ref="D11:D23" si="0">SUM(F11:G11,I11:M11)</f>
        <v>1018</v>
      </c>
      <c r="E11" s="72">
        <f>IF(ISERROR((D11-D10)/D10*100),"―",(D11-D10)/D10*100)</f>
        <v>-9.025915996425379</v>
      </c>
      <c r="F11" s="73">
        <f t="shared" ref="F11:M11" si="1">SUM(F12:F23)</f>
        <v>488</v>
      </c>
      <c r="G11" s="73">
        <f t="shared" si="1"/>
        <v>68</v>
      </c>
      <c r="H11" s="30">
        <f t="shared" si="1"/>
        <v>18</v>
      </c>
      <c r="I11" s="73">
        <f t="shared" si="1"/>
        <v>163</v>
      </c>
      <c r="J11" s="73">
        <f t="shared" si="1"/>
        <v>56</v>
      </c>
      <c r="K11" s="73">
        <f t="shared" si="1"/>
        <v>75</v>
      </c>
      <c r="L11" s="73">
        <f t="shared" si="1"/>
        <v>59</v>
      </c>
      <c r="M11" s="74">
        <f t="shared" si="1"/>
        <v>109</v>
      </c>
    </row>
    <row r="12" spans="1:14" ht="13.5" customHeight="1">
      <c r="A12" s="1695"/>
      <c r="B12" s="7" t="s">
        <v>19</v>
      </c>
      <c r="C12" s="32" t="s">
        <v>20</v>
      </c>
      <c r="D12" s="50">
        <f t="shared" si="0"/>
        <v>86</v>
      </c>
      <c r="E12" s="47">
        <v>-7.5268817204301079</v>
      </c>
      <c r="F12" s="49">
        <v>39</v>
      </c>
      <c r="G12" s="49">
        <v>8</v>
      </c>
      <c r="H12" s="46">
        <v>2</v>
      </c>
      <c r="I12" s="49">
        <v>11</v>
      </c>
      <c r="J12" s="49">
        <v>3</v>
      </c>
      <c r="K12" s="49">
        <v>8</v>
      </c>
      <c r="L12" s="49">
        <v>2</v>
      </c>
      <c r="M12" s="76">
        <v>15</v>
      </c>
    </row>
    <row r="13" spans="1:14" ht="13.5" customHeight="1">
      <c r="A13" s="1695"/>
      <c r="B13" s="7"/>
      <c r="C13" s="32" t="s">
        <v>21</v>
      </c>
      <c r="D13" s="50">
        <f t="shared" si="0"/>
        <v>74</v>
      </c>
      <c r="E13" s="47">
        <v>-17.777777777777779</v>
      </c>
      <c r="F13" s="49">
        <v>34</v>
      </c>
      <c r="G13" s="49">
        <v>5</v>
      </c>
      <c r="H13" s="46">
        <v>1</v>
      </c>
      <c r="I13" s="49">
        <v>9</v>
      </c>
      <c r="J13" s="49">
        <v>4</v>
      </c>
      <c r="K13" s="49">
        <v>11</v>
      </c>
      <c r="L13" s="49">
        <v>3</v>
      </c>
      <c r="M13" s="76">
        <v>8</v>
      </c>
    </row>
    <row r="14" spans="1:14" ht="13.5" customHeight="1">
      <c r="A14" s="1695"/>
      <c r="B14" s="7"/>
      <c r="C14" s="32" t="s">
        <v>22</v>
      </c>
      <c r="D14" s="50">
        <f t="shared" si="0"/>
        <v>71</v>
      </c>
      <c r="E14" s="47">
        <v>-29.702970297029701</v>
      </c>
      <c r="F14" s="49">
        <v>36</v>
      </c>
      <c r="G14" s="49">
        <v>4</v>
      </c>
      <c r="H14" s="46">
        <v>1</v>
      </c>
      <c r="I14" s="49">
        <v>11</v>
      </c>
      <c r="J14" s="49">
        <v>3</v>
      </c>
      <c r="K14" s="49">
        <v>10</v>
      </c>
      <c r="L14" s="49">
        <v>0</v>
      </c>
      <c r="M14" s="76">
        <v>7</v>
      </c>
    </row>
    <row r="15" spans="1:14" ht="13.5" customHeight="1">
      <c r="A15" s="1695"/>
      <c r="B15" s="7"/>
      <c r="C15" s="32" t="s">
        <v>23</v>
      </c>
      <c r="D15" s="50">
        <f t="shared" si="0"/>
        <v>81</v>
      </c>
      <c r="E15" s="47">
        <v>-27.027027027027028</v>
      </c>
      <c r="F15" s="49">
        <v>31</v>
      </c>
      <c r="G15" s="49">
        <v>0</v>
      </c>
      <c r="H15" s="46">
        <v>0</v>
      </c>
      <c r="I15" s="49">
        <v>21</v>
      </c>
      <c r="J15" s="49">
        <v>7</v>
      </c>
      <c r="K15" s="49">
        <v>5</v>
      </c>
      <c r="L15" s="49">
        <v>2</v>
      </c>
      <c r="M15" s="76">
        <v>15</v>
      </c>
    </row>
    <row r="16" spans="1:14" ht="13.5" customHeight="1">
      <c r="A16" s="1695"/>
      <c r="B16" s="7"/>
      <c r="C16" s="32" t="s">
        <v>24</v>
      </c>
      <c r="D16" s="50">
        <f t="shared" si="0"/>
        <v>51</v>
      </c>
      <c r="E16" s="47">
        <v>-42.045454545454547</v>
      </c>
      <c r="F16" s="49">
        <v>24</v>
      </c>
      <c r="G16" s="49">
        <v>1</v>
      </c>
      <c r="H16" s="46">
        <v>1</v>
      </c>
      <c r="I16" s="49">
        <v>7</v>
      </c>
      <c r="J16" s="49">
        <v>5</v>
      </c>
      <c r="K16" s="49">
        <v>4</v>
      </c>
      <c r="L16" s="49">
        <v>8</v>
      </c>
      <c r="M16" s="76">
        <v>2</v>
      </c>
    </row>
    <row r="17" spans="1:15" ht="13.5" customHeight="1">
      <c r="A17" s="1695"/>
      <c r="B17" s="7"/>
      <c r="C17" s="32" t="s">
        <v>25</v>
      </c>
      <c r="D17" s="50">
        <f t="shared" si="0"/>
        <v>80</v>
      </c>
      <c r="E17" s="47">
        <v>-29.20353982300885</v>
      </c>
      <c r="F17" s="49">
        <v>39</v>
      </c>
      <c r="G17" s="49">
        <v>3</v>
      </c>
      <c r="H17" s="46">
        <v>1</v>
      </c>
      <c r="I17" s="49">
        <v>17</v>
      </c>
      <c r="J17" s="49">
        <v>5</v>
      </c>
      <c r="K17" s="49">
        <v>7</v>
      </c>
      <c r="L17" s="49">
        <v>5</v>
      </c>
      <c r="M17" s="76">
        <v>4</v>
      </c>
      <c r="N17" s="521"/>
    </row>
    <row r="18" spans="1:15" ht="13.5" customHeight="1">
      <c r="A18" s="1695"/>
      <c r="B18" s="7"/>
      <c r="C18" s="32" t="s">
        <v>26</v>
      </c>
      <c r="D18" s="50">
        <f t="shared" si="0"/>
        <v>88</v>
      </c>
      <c r="E18" s="47">
        <v>7.3170731707317067</v>
      </c>
      <c r="F18" s="49">
        <v>52</v>
      </c>
      <c r="G18" s="49">
        <v>8</v>
      </c>
      <c r="H18" s="46">
        <v>2</v>
      </c>
      <c r="I18" s="49">
        <v>13</v>
      </c>
      <c r="J18" s="49">
        <v>1</v>
      </c>
      <c r="K18" s="49">
        <v>2</v>
      </c>
      <c r="L18" s="49">
        <v>1</v>
      </c>
      <c r="M18" s="76">
        <v>11</v>
      </c>
    </row>
    <row r="19" spans="1:15" ht="13.5" customHeight="1">
      <c r="A19" s="1695"/>
      <c r="B19" s="7"/>
      <c r="C19" s="32" t="s">
        <v>27</v>
      </c>
      <c r="D19" s="50">
        <f t="shared" si="0"/>
        <v>76</v>
      </c>
      <c r="E19" s="47">
        <v>15.151515151515152</v>
      </c>
      <c r="F19" s="49">
        <v>38</v>
      </c>
      <c r="G19" s="49">
        <v>12</v>
      </c>
      <c r="H19" s="46">
        <v>2</v>
      </c>
      <c r="I19" s="49">
        <v>9</v>
      </c>
      <c r="J19" s="49">
        <v>3</v>
      </c>
      <c r="K19" s="49">
        <v>4</v>
      </c>
      <c r="L19" s="49">
        <v>4</v>
      </c>
      <c r="M19" s="76">
        <v>6</v>
      </c>
    </row>
    <row r="20" spans="1:15" ht="13.5" customHeight="1">
      <c r="A20" s="1695"/>
      <c r="B20" s="7"/>
      <c r="C20" s="32" t="s">
        <v>28</v>
      </c>
      <c r="D20" s="50">
        <f t="shared" si="0"/>
        <v>76</v>
      </c>
      <c r="E20" s="47">
        <v>-1.2987012987012987</v>
      </c>
      <c r="F20" s="49">
        <v>34</v>
      </c>
      <c r="G20" s="49">
        <v>11</v>
      </c>
      <c r="H20" s="46">
        <v>2</v>
      </c>
      <c r="I20" s="49">
        <v>6</v>
      </c>
      <c r="J20" s="49">
        <v>5</v>
      </c>
      <c r="K20" s="49">
        <v>4</v>
      </c>
      <c r="L20" s="49">
        <v>5</v>
      </c>
      <c r="M20" s="76">
        <v>11</v>
      </c>
      <c r="O20" s="538"/>
    </row>
    <row r="21" spans="1:15" ht="13.5" customHeight="1">
      <c r="A21" s="1695"/>
      <c r="B21" s="7" t="s">
        <v>29</v>
      </c>
      <c r="C21" s="32" t="s">
        <v>30</v>
      </c>
      <c r="D21" s="50">
        <f t="shared" si="0"/>
        <v>87</v>
      </c>
      <c r="E21" s="47">
        <v>-12.121212121212121</v>
      </c>
      <c r="F21" s="49">
        <v>33</v>
      </c>
      <c r="G21" s="49">
        <v>5</v>
      </c>
      <c r="H21" s="46">
        <v>3</v>
      </c>
      <c r="I21" s="49">
        <v>21</v>
      </c>
      <c r="J21" s="49">
        <v>5</v>
      </c>
      <c r="K21" s="49">
        <v>9</v>
      </c>
      <c r="L21" s="49">
        <v>5</v>
      </c>
      <c r="M21" s="76">
        <v>9</v>
      </c>
      <c r="O21" s="538"/>
    </row>
    <row r="22" spans="1:15" ht="13.5" customHeight="1">
      <c r="A22" s="1695"/>
      <c r="B22" s="7"/>
      <c r="C22" s="32" t="s">
        <v>31</v>
      </c>
      <c r="D22" s="50">
        <f t="shared" si="0"/>
        <v>109</v>
      </c>
      <c r="E22" s="47">
        <v>2.8301886792452833</v>
      </c>
      <c r="F22" s="49">
        <v>48</v>
      </c>
      <c r="G22" s="49">
        <v>6</v>
      </c>
      <c r="H22" s="46">
        <v>3</v>
      </c>
      <c r="I22" s="49">
        <v>20</v>
      </c>
      <c r="J22" s="49">
        <v>9</v>
      </c>
      <c r="K22" s="49">
        <v>2</v>
      </c>
      <c r="L22" s="49">
        <v>11</v>
      </c>
      <c r="M22" s="76">
        <v>13</v>
      </c>
      <c r="O22" s="538"/>
    </row>
    <row r="23" spans="1:15" ht="13.5" customHeight="1" thickBot="1">
      <c r="A23" s="1696"/>
      <c r="B23" s="13"/>
      <c r="C23" s="39" t="s">
        <v>32</v>
      </c>
      <c r="D23" s="51">
        <f t="shared" si="0"/>
        <v>139</v>
      </c>
      <c r="E23" s="78">
        <v>49.462365591397848</v>
      </c>
      <c r="F23" s="52">
        <v>80</v>
      </c>
      <c r="G23" s="52">
        <v>5</v>
      </c>
      <c r="H23" s="48">
        <v>0</v>
      </c>
      <c r="I23" s="52">
        <v>18</v>
      </c>
      <c r="J23" s="52">
        <v>6</v>
      </c>
      <c r="K23" s="52">
        <v>9</v>
      </c>
      <c r="L23" s="52">
        <v>13</v>
      </c>
      <c r="M23" s="79">
        <v>8</v>
      </c>
      <c r="O23" s="538"/>
    </row>
    <row r="24" spans="1:15" ht="15.95" customHeight="1">
      <c r="A24" s="1703" t="s">
        <v>50</v>
      </c>
      <c r="B24" s="1819" t="s">
        <v>17</v>
      </c>
      <c r="C24" s="1818"/>
      <c r="D24" s="67">
        <v>1089</v>
      </c>
      <c r="E24" s="68">
        <v>-8.5642317380352644</v>
      </c>
      <c r="F24" s="125">
        <v>529</v>
      </c>
      <c r="G24" s="125">
        <v>84</v>
      </c>
      <c r="H24" s="540">
        <v>22</v>
      </c>
      <c r="I24" s="125">
        <v>181</v>
      </c>
      <c r="J24" s="125">
        <v>69</v>
      </c>
      <c r="K24" s="125">
        <v>47</v>
      </c>
      <c r="L24" s="125">
        <v>67</v>
      </c>
      <c r="M24" s="126">
        <v>112</v>
      </c>
      <c r="N24" s="7"/>
      <c r="O24" s="538"/>
    </row>
    <row r="25" spans="1:15" ht="15.95" customHeight="1">
      <c r="A25" s="1695"/>
      <c r="B25" s="1699">
        <v>29</v>
      </c>
      <c r="C25" s="1700"/>
      <c r="D25" s="67">
        <v>1144</v>
      </c>
      <c r="E25" s="68">
        <v>5.0505050505050502</v>
      </c>
      <c r="F25" s="69">
        <v>582</v>
      </c>
      <c r="G25" s="69">
        <v>63</v>
      </c>
      <c r="H25" s="23">
        <v>22</v>
      </c>
      <c r="I25" s="69">
        <v>173</v>
      </c>
      <c r="J25" s="69">
        <v>55</v>
      </c>
      <c r="K25" s="69">
        <v>49</v>
      </c>
      <c r="L25" s="69">
        <v>62</v>
      </c>
      <c r="M25" s="70">
        <v>160</v>
      </c>
      <c r="O25" s="538"/>
    </row>
    <row r="26" spans="1:15" ht="15.95" customHeight="1">
      <c r="A26" s="1695"/>
      <c r="B26" s="1699">
        <v>30</v>
      </c>
      <c r="C26" s="1700"/>
      <c r="D26" s="67">
        <v>1056</v>
      </c>
      <c r="E26" s="68">
        <v>-7.6923076923076925</v>
      </c>
      <c r="F26" s="69">
        <v>618</v>
      </c>
      <c r="G26" s="69">
        <v>56</v>
      </c>
      <c r="H26" s="25">
        <v>23</v>
      </c>
      <c r="I26" s="69">
        <v>93</v>
      </c>
      <c r="J26" s="69">
        <v>56</v>
      </c>
      <c r="K26" s="69">
        <v>62</v>
      </c>
      <c r="L26" s="69">
        <v>62</v>
      </c>
      <c r="M26" s="70">
        <v>109</v>
      </c>
      <c r="O26" s="538"/>
    </row>
    <row r="27" spans="1:15" ht="15.95" customHeight="1">
      <c r="A27" s="1695"/>
      <c r="B27" s="1699" t="s">
        <v>18</v>
      </c>
      <c r="C27" s="1700"/>
      <c r="D27" s="67">
        <v>891</v>
      </c>
      <c r="E27" s="68">
        <v>-15.625</v>
      </c>
      <c r="F27" s="69">
        <v>406</v>
      </c>
      <c r="G27" s="69">
        <v>68</v>
      </c>
      <c r="H27" s="25">
        <v>19</v>
      </c>
      <c r="I27" s="69">
        <v>140</v>
      </c>
      <c r="J27" s="69">
        <v>48</v>
      </c>
      <c r="K27" s="69">
        <v>45</v>
      </c>
      <c r="L27" s="69">
        <v>60</v>
      </c>
      <c r="M27" s="70">
        <v>124</v>
      </c>
      <c r="O27" s="538"/>
    </row>
    <row r="28" spans="1:15" ht="15.95" customHeight="1">
      <c r="A28" s="1695"/>
      <c r="B28" s="1699">
        <v>2</v>
      </c>
      <c r="C28" s="1700"/>
      <c r="D28" s="71">
        <f t="shared" ref="D28:D40" si="2">SUM(F28:G28,I28:M28)</f>
        <v>803</v>
      </c>
      <c r="E28" s="72">
        <f>IF(ISERROR((D28-D27)/D27*100),"―",(D28-D27)/D27*100)</f>
        <v>-9.8765432098765427</v>
      </c>
      <c r="F28" s="73">
        <f t="shared" ref="F28:M28" si="3">SUM(F29:F40)</f>
        <v>375</v>
      </c>
      <c r="G28" s="73">
        <f t="shared" si="3"/>
        <v>57</v>
      </c>
      <c r="H28" s="30">
        <f t="shared" si="3"/>
        <v>15</v>
      </c>
      <c r="I28" s="73">
        <f t="shared" si="3"/>
        <v>123</v>
      </c>
      <c r="J28" s="73">
        <f t="shared" si="3"/>
        <v>43</v>
      </c>
      <c r="K28" s="73">
        <f t="shared" si="3"/>
        <v>63</v>
      </c>
      <c r="L28" s="73">
        <f t="shared" si="3"/>
        <v>49</v>
      </c>
      <c r="M28" s="74">
        <f t="shared" si="3"/>
        <v>93</v>
      </c>
      <c r="O28" s="538"/>
    </row>
    <row r="29" spans="1:15" ht="13.5" customHeight="1">
      <c r="A29" s="1695"/>
      <c r="B29" s="7" t="s">
        <v>19</v>
      </c>
      <c r="C29" s="32" t="s">
        <v>20</v>
      </c>
      <c r="D29" s="50">
        <f t="shared" si="2"/>
        <v>68</v>
      </c>
      <c r="E29" s="47">
        <v>1.4925373134328357</v>
      </c>
      <c r="F29" s="49">
        <v>32</v>
      </c>
      <c r="G29" s="49">
        <v>6</v>
      </c>
      <c r="H29" s="46">
        <v>0</v>
      </c>
      <c r="I29" s="49">
        <v>6</v>
      </c>
      <c r="J29" s="49">
        <v>2</v>
      </c>
      <c r="K29" s="49">
        <v>7</v>
      </c>
      <c r="L29" s="49">
        <v>2</v>
      </c>
      <c r="M29" s="76">
        <v>13</v>
      </c>
      <c r="O29" s="538"/>
    </row>
    <row r="30" spans="1:15" ht="13.5" customHeight="1">
      <c r="A30" s="1695"/>
      <c r="B30" s="7"/>
      <c r="C30" s="32" t="s">
        <v>21</v>
      </c>
      <c r="D30" s="50">
        <f t="shared" si="2"/>
        <v>58</v>
      </c>
      <c r="E30" s="47">
        <v>-14.705882352941178</v>
      </c>
      <c r="F30" s="49">
        <v>27</v>
      </c>
      <c r="G30" s="49">
        <v>4</v>
      </c>
      <c r="H30" s="46">
        <v>1</v>
      </c>
      <c r="I30" s="49">
        <v>6</v>
      </c>
      <c r="J30" s="49">
        <v>4</v>
      </c>
      <c r="K30" s="49">
        <v>8</v>
      </c>
      <c r="L30" s="49">
        <v>3</v>
      </c>
      <c r="M30" s="76">
        <v>6</v>
      </c>
      <c r="O30" s="538"/>
    </row>
    <row r="31" spans="1:15" ht="13.5" customHeight="1">
      <c r="A31" s="1695"/>
      <c r="B31" s="7"/>
      <c r="C31" s="32" t="s">
        <v>22</v>
      </c>
      <c r="D31" s="50">
        <f t="shared" si="2"/>
        <v>60</v>
      </c>
      <c r="E31" s="47">
        <v>-15.492957746478872</v>
      </c>
      <c r="F31" s="49">
        <v>30</v>
      </c>
      <c r="G31" s="49">
        <v>3</v>
      </c>
      <c r="H31" s="46">
        <v>1</v>
      </c>
      <c r="I31" s="49">
        <v>11</v>
      </c>
      <c r="J31" s="49">
        <v>3</v>
      </c>
      <c r="K31" s="49">
        <v>9</v>
      </c>
      <c r="L31" s="49">
        <v>0</v>
      </c>
      <c r="M31" s="76">
        <v>4</v>
      </c>
      <c r="N31" s="516"/>
      <c r="O31" s="538"/>
    </row>
    <row r="32" spans="1:15" ht="13.5" customHeight="1">
      <c r="A32" s="1695"/>
      <c r="B32" s="7"/>
      <c r="C32" s="32" t="s">
        <v>23</v>
      </c>
      <c r="D32" s="50">
        <f t="shared" si="2"/>
        <v>68</v>
      </c>
      <c r="E32" s="47">
        <v>-28.421052631578945</v>
      </c>
      <c r="F32" s="49">
        <v>24</v>
      </c>
      <c r="G32" s="49">
        <v>0</v>
      </c>
      <c r="H32" s="46">
        <v>0</v>
      </c>
      <c r="I32" s="49">
        <v>19</v>
      </c>
      <c r="J32" s="49">
        <v>5</v>
      </c>
      <c r="K32" s="49">
        <v>4</v>
      </c>
      <c r="L32" s="49">
        <v>2</v>
      </c>
      <c r="M32" s="76">
        <v>14</v>
      </c>
      <c r="O32" s="538"/>
    </row>
    <row r="33" spans="1:15" ht="13.5" customHeight="1">
      <c r="A33" s="1695"/>
      <c r="B33" s="7"/>
      <c r="C33" s="32" t="s">
        <v>24</v>
      </c>
      <c r="D33" s="50">
        <f t="shared" si="2"/>
        <v>39</v>
      </c>
      <c r="E33" s="47">
        <v>-47.297297297297298</v>
      </c>
      <c r="F33" s="49">
        <v>17</v>
      </c>
      <c r="G33" s="49">
        <v>1</v>
      </c>
      <c r="H33" s="46">
        <v>1</v>
      </c>
      <c r="I33" s="49">
        <v>7</v>
      </c>
      <c r="J33" s="49">
        <v>3</v>
      </c>
      <c r="K33" s="49">
        <v>4</v>
      </c>
      <c r="L33" s="49">
        <v>6</v>
      </c>
      <c r="M33" s="76">
        <v>1</v>
      </c>
      <c r="O33" s="538"/>
    </row>
    <row r="34" spans="1:15" ht="13.5" customHeight="1">
      <c r="A34" s="1695"/>
      <c r="B34" s="7"/>
      <c r="C34" s="32" t="s">
        <v>25</v>
      </c>
      <c r="D34" s="50">
        <f t="shared" si="2"/>
        <v>62</v>
      </c>
      <c r="E34" s="47">
        <v>-31.111111111111111</v>
      </c>
      <c r="F34" s="49">
        <v>30</v>
      </c>
      <c r="G34" s="49">
        <v>2</v>
      </c>
      <c r="H34" s="46">
        <v>1</v>
      </c>
      <c r="I34" s="49">
        <v>13</v>
      </c>
      <c r="J34" s="49">
        <v>2</v>
      </c>
      <c r="K34" s="49">
        <v>6</v>
      </c>
      <c r="L34" s="49">
        <v>5</v>
      </c>
      <c r="M34" s="76">
        <v>4</v>
      </c>
      <c r="O34" s="538"/>
    </row>
    <row r="35" spans="1:15" ht="13.5" customHeight="1">
      <c r="A35" s="1695"/>
      <c r="B35" s="7"/>
      <c r="C35" s="32" t="s">
        <v>26</v>
      </c>
      <c r="D35" s="50">
        <f t="shared" si="2"/>
        <v>73</v>
      </c>
      <c r="E35" s="47">
        <v>15.873015873015872</v>
      </c>
      <c r="F35" s="49">
        <v>46</v>
      </c>
      <c r="G35" s="49">
        <v>6</v>
      </c>
      <c r="H35" s="46">
        <v>2</v>
      </c>
      <c r="I35" s="49">
        <v>9</v>
      </c>
      <c r="J35" s="49">
        <v>1</v>
      </c>
      <c r="K35" s="49">
        <v>1</v>
      </c>
      <c r="L35" s="49">
        <v>1</v>
      </c>
      <c r="M35" s="76">
        <v>9</v>
      </c>
      <c r="O35" s="538"/>
    </row>
    <row r="36" spans="1:15" ht="13.5" customHeight="1">
      <c r="A36" s="1695"/>
      <c r="B36" s="7"/>
      <c r="C36" s="32" t="s">
        <v>27</v>
      </c>
      <c r="D36" s="50">
        <f t="shared" si="2"/>
        <v>67</v>
      </c>
      <c r="E36" s="47">
        <v>26.415094339622641</v>
      </c>
      <c r="F36" s="49">
        <v>35</v>
      </c>
      <c r="G36" s="49">
        <v>10</v>
      </c>
      <c r="H36" s="46">
        <v>2</v>
      </c>
      <c r="I36" s="49">
        <v>8</v>
      </c>
      <c r="J36" s="49">
        <v>2</v>
      </c>
      <c r="K36" s="49">
        <v>3</v>
      </c>
      <c r="L36" s="49">
        <v>3</v>
      </c>
      <c r="M36" s="76">
        <v>6</v>
      </c>
      <c r="N36" s="521"/>
      <c r="O36" s="538"/>
    </row>
    <row r="37" spans="1:15" ht="13.5" customHeight="1">
      <c r="A37" s="1695"/>
      <c r="B37" s="7"/>
      <c r="C37" s="32" t="s">
        <v>28</v>
      </c>
      <c r="D37" s="50">
        <f t="shared" si="2"/>
        <v>64</v>
      </c>
      <c r="E37" s="47">
        <v>-9.8591549295774641</v>
      </c>
      <c r="F37" s="49">
        <v>27</v>
      </c>
      <c r="G37" s="49">
        <v>10</v>
      </c>
      <c r="H37" s="46">
        <v>2</v>
      </c>
      <c r="I37" s="49">
        <v>3</v>
      </c>
      <c r="J37" s="49">
        <v>4</v>
      </c>
      <c r="K37" s="49">
        <v>4</v>
      </c>
      <c r="L37" s="49">
        <v>5</v>
      </c>
      <c r="M37" s="76">
        <v>11</v>
      </c>
      <c r="O37" s="538"/>
    </row>
    <row r="38" spans="1:15" ht="13.5" customHeight="1">
      <c r="A38" s="1695"/>
      <c r="B38" s="7" t="s">
        <v>29</v>
      </c>
      <c r="C38" s="32" t="s">
        <v>30</v>
      </c>
      <c r="D38" s="50">
        <f t="shared" si="2"/>
        <v>61</v>
      </c>
      <c r="E38" s="47">
        <v>-29.069767441860467</v>
      </c>
      <c r="F38" s="49">
        <v>20</v>
      </c>
      <c r="G38" s="49">
        <v>5</v>
      </c>
      <c r="H38" s="46">
        <v>3</v>
      </c>
      <c r="I38" s="49">
        <v>13</v>
      </c>
      <c r="J38" s="49">
        <v>4</v>
      </c>
      <c r="K38" s="49">
        <v>7</v>
      </c>
      <c r="L38" s="49">
        <v>5</v>
      </c>
      <c r="M38" s="76">
        <v>7</v>
      </c>
      <c r="O38" s="538"/>
    </row>
    <row r="39" spans="1:15" ht="13.5" customHeight="1">
      <c r="A39" s="1695"/>
      <c r="B39" s="7"/>
      <c r="C39" s="32" t="s">
        <v>31</v>
      </c>
      <c r="D39" s="50">
        <f t="shared" si="2"/>
        <v>81</v>
      </c>
      <c r="E39" s="47">
        <v>-3.5714285714285712</v>
      </c>
      <c r="F39" s="49">
        <v>30</v>
      </c>
      <c r="G39" s="49">
        <v>5</v>
      </c>
      <c r="H39" s="46">
        <v>2</v>
      </c>
      <c r="I39" s="49">
        <v>17</v>
      </c>
      <c r="J39" s="49">
        <v>8</v>
      </c>
      <c r="K39" s="49">
        <v>1</v>
      </c>
      <c r="L39" s="49">
        <v>8</v>
      </c>
      <c r="M39" s="76">
        <v>12</v>
      </c>
      <c r="O39" s="538"/>
    </row>
    <row r="40" spans="1:15" ht="13.5" customHeight="1" thickBot="1">
      <c r="A40" s="1696"/>
      <c r="B40" s="13"/>
      <c r="C40" s="39" t="s">
        <v>32</v>
      </c>
      <c r="D40" s="51">
        <f t="shared" si="2"/>
        <v>102</v>
      </c>
      <c r="E40" s="78">
        <v>47.826086956521742</v>
      </c>
      <c r="F40" s="52">
        <v>57</v>
      </c>
      <c r="G40" s="52">
        <v>5</v>
      </c>
      <c r="H40" s="48">
        <v>0</v>
      </c>
      <c r="I40" s="52">
        <v>11</v>
      </c>
      <c r="J40" s="52">
        <v>5</v>
      </c>
      <c r="K40" s="52">
        <v>9</v>
      </c>
      <c r="L40" s="52">
        <v>9</v>
      </c>
      <c r="M40" s="79">
        <v>6</v>
      </c>
      <c r="O40" s="538"/>
    </row>
    <row r="41" spans="1:15" ht="15.95" customHeight="1">
      <c r="A41" s="1703" t="s">
        <v>34</v>
      </c>
      <c r="B41" s="1819" t="s">
        <v>17</v>
      </c>
      <c r="C41" s="1818"/>
      <c r="D41" s="67">
        <v>1211</v>
      </c>
      <c r="E41" s="68">
        <v>-5.6118472330475448</v>
      </c>
      <c r="F41" s="125">
        <v>614</v>
      </c>
      <c r="G41" s="125">
        <v>90</v>
      </c>
      <c r="H41" s="539">
        <v>22</v>
      </c>
      <c r="I41" s="125">
        <v>195</v>
      </c>
      <c r="J41" s="125">
        <v>72</v>
      </c>
      <c r="K41" s="125">
        <v>45</v>
      </c>
      <c r="L41" s="125">
        <v>67</v>
      </c>
      <c r="M41" s="126">
        <v>128</v>
      </c>
      <c r="O41" s="538"/>
    </row>
    <row r="42" spans="1:15" ht="15.95" customHeight="1">
      <c r="A42" s="1695"/>
      <c r="B42" s="1699">
        <v>29</v>
      </c>
      <c r="C42" s="1700"/>
      <c r="D42" s="67">
        <v>1232</v>
      </c>
      <c r="E42" s="68">
        <v>1.7341040462427744</v>
      </c>
      <c r="F42" s="69">
        <v>617</v>
      </c>
      <c r="G42" s="69">
        <v>83</v>
      </c>
      <c r="H42" s="23">
        <v>25</v>
      </c>
      <c r="I42" s="69">
        <v>195</v>
      </c>
      <c r="J42" s="69">
        <v>47</v>
      </c>
      <c r="K42" s="69">
        <v>53</v>
      </c>
      <c r="L42" s="69">
        <v>68</v>
      </c>
      <c r="M42" s="70">
        <v>169</v>
      </c>
      <c r="O42" s="538"/>
    </row>
    <row r="43" spans="1:15" ht="15.95" customHeight="1">
      <c r="A43" s="1695"/>
      <c r="B43" s="1699">
        <v>30</v>
      </c>
      <c r="C43" s="1700"/>
      <c r="D43" s="67">
        <v>1130</v>
      </c>
      <c r="E43" s="68">
        <v>-8.279220779220779</v>
      </c>
      <c r="F43" s="69">
        <v>641</v>
      </c>
      <c r="G43" s="69">
        <v>68</v>
      </c>
      <c r="H43" s="25">
        <v>29</v>
      </c>
      <c r="I43" s="69">
        <v>101</v>
      </c>
      <c r="J43" s="69">
        <v>68</v>
      </c>
      <c r="K43" s="69">
        <v>66</v>
      </c>
      <c r="L43" s="69">
        <v>64</v>
      </c>
      <c r="M43" s="70">
        <v>122</v>
      </c>
      <c r="O43" s="538"/>
    </row>
    <row r="44" spans="1:15" ht="15.95" customHeight="1">
      <c r="A44" s="1695"/>
      <c r="B44" s="1699" t="s">
        <v>18</v>
      </c>
      <c r="C44" s="1700"/>
      <c r="D44" s="67">
        <v>1018</v>
      </c>
      <c r="E44" s="68">
        <v>-9.9115044247787605</v>
      </c>
      <c r="F44" s="69">
        <v>489</v>
      </c>
      <c r="G44" s="69">
        <v>84</v>
      </c>
      <c r="H44" s="25">
        <v>23</v>
      </c>
      <c r="I44" s="69">
        <v>167</v>
      </c>
      <c r="J44" s="69">
        <v>50</v>
      </c>
      <c r="K44" s="69">
        <v>43</v>
      </c>
      <c r="L44" s="69">
        <v>65</v>
      </c>
      <c r="M44" s="70">
        <v>120</v>
      </c>
      <c r="O44" s="538"/>
    </row>
    <row r="45" spans="1:15" ht="15.95" customHeight="1">
      <c r="A45" s="1695"/>
      <c r="B45" s="1699">
        <v>2</v>
      </c>
      <c r="C45" s="1700"/>
      <c r="D45" s="71">
        <f t="shared" ref="D45:D57" si="4">SUM(F45:G45,I45:M45)</f>
        <v>918</v>
      </c>
      <c r="E45" s="72">
        <f>IF(ISERROR((D45-D44)/D44*100),"―",(D45-D44)/D44*100)</f>
        <v>-9.8231827111984273</v>
      </c>
      <c r="F45" s="73">
        <f t="shared" ref="F45:M45" si="5">SUM(F46:F57)</f>
        <v>436</v>
      </c>
      <c r="G45" s="73">
        <f t="shared" si="5"/>
        <v>61</v>
      </c>
      <c r="H45" s="30">
        <f t="shared" si="5"/>
        <v>18</v>
      </c>
      <c r="I45" s="73">
        <f t="shared" si="5"/>
        <v>149</v>
      </c>
      <c r="J45" s="73">
        <f t="shared" si="5"/>
        <v>52</v>
      </c>
      <c r="K45" s="73">
        <f t="shared" si="5"/>
        <v>62</v>
      </c>
      <c r="L45" s="73">
        <f t="shared" si="5"/>
        <v>54</v>
      </c>
      <c r="M45" s="74">
        <f t="shared" si="5"/>
        <v>104</v>
      </c>
      <c r="O45" s="538"/>
    </row>
    <row r="46" spans="1:15" ht="13.5" customHeight="1">
      <c r="A46" s="1695"/>
      <c r="B46" s="7" t="s">
        <v>19</v>
      </c>
      <c r="C46" s="32" t="s">
        <v>20</v>
      </c>
      <c r="D46" s="50">
        <f t="shared" si="4"/>
        <v>83</v>
      </c>
      <c r="E46" s="47">
        <v>-2.3529411764705883</v>
      </c>
      <c r="F46" s="49">
        <v>37</v>
      </c>
      <c r="G46" s="49">
        <v>8</v>
      </c>
      <c r="H46" s="46">
        <v>2</v>
      </c>
      <c r="I46" s="49">
        <v>10</v>
      </c>
      <c r="J46" s="49">
        <v>3</v>
      </c>
      <c r="K46" s="49">
        <v>8</v>
      </c>
      <c r="L46" s="49">
        <v>2</v>
      </c>
      <c r="M46" s="76">
        <v>15</v>
      </c>
      <c r="O46" s="538"/>
    </row>
    <row r="47" spans="1:15" ht="13.5" customHeight="1">
      <c r="A47" s="1695"/>
      <c r="B47" s="7"/>
      <c r="C47" s="32" t="s">
        <v>21</v>
      </c>
      <c r="D47" s="50">
        <f t="shared" si="4"/>
        <v>65</v>
      </c>
      <c r="E47" s="47">
        <v>-17.721518987341771</v>
      </c>
      <c r="F47" s="49">
        <v>33</v>
      </c>
      <c r="G47" s="49">
        <v>5</v>
      </c>
      <c r="H47" s="46">
        <v>1</v>
      </c>
      <c r="I47" s="49">
        <v>5</v>
      </c>
      <c r="J47" s="49">
        <v>3</v>
      </c>
      <c r="K47" s="49">
        <v>8</v>
      </c>
      <c r="L47" s="49">
        <v>3</v>
      </c>
      <c r="M47" s="76">
        <v>8</v>
      </c>
      <c r="O47" s="538"/>
    </row>
    <row r="48" spans="1:15" ht="13.5" customHeight="1">
      <c r="A48" s="1695"/>
      <c r="B48" s="7"/>
      <c r="C48" s="32" t="s">
        <v>22</v>
      </c>
      <c r="D48" s="50">
        <f t="shared" si="4"/>
        <v>66</v>
      </c>
      <c r="E48" s="47">
        <v>-29.787234042553191</v>
      </c>
      <c r="F48" s="49">
        <v>34</v>
      </c>
      <c r="G48" s="49">
        <v>4</v>
      </c>
      <c r="H48" s="46">
        <v>1</v>
      </c>
      <c r="I48" s="49">
        <v>9</v>
      </c>
      <c r="J48" s="49">
        <v>3</v>
      </c>
      <c r="K48" s="49">
        <v>9</v>
      </c>
      <c r="L48" s="49">
        <v>0</v>
      </c>
      <c r="M48" s="76">
        <v>7</v>
      </c>
      <c r="O48" s="538"/>
    </row>
    <row r="49" spans="1:15" ht="13.5" customHeight="1">
      <c r="A49" s="1695"/>
      <c r="B49" s="7"/>
      <c r="C49" s="32" t="s">
        <v>23</v>
      </c>
      <c r="D49" s="50">
        <f t="shared" si="4"/>
        <v>75</v>
      </c>
      <c r="E49" s="47">
        <v>-27.884615384615387</v>
      </c>
      <c r="F49" s="49">
        <v>28</v>
      </c>
      <c r="G49" s="49">
        <v>0</v>
      </c>
      <c r="H49" s="46">
        <v>0</v>
      </c>
      <c r="I49" s="49">
        <v>20</v>
      </c>
      <c r="J49" s="49">
        <v>6</v>
      </c>
      <c r="K49" s="49">
        <v>5</v>
      </c>
      <c r="L49" s="49">
        <v>2</v>
      </c>
      <c r="M49" s="76">
        <v>14</v>
      </c>
      <c r="O49" s="538"/>
    </row>
    <row r="50" spans="1:15" ht="13.5" customHeight="1">
      <c r="A50" s="1695"/>
      <c r="B50" s="7"/>
      <c r="C50" s="32" t="s">
        <v>24</v>
      </c>
      <c r="D50" s="50">
        <f t="shared" si="4"/>
        <v>45</v>
      </c>
      <c r="E50" s="47">
        <v>-46.428571428571431</v>
      </c>
      <c r="F50" s="49">
        <v>20</v>
      </c>
      <c r="G50" s="49">
        <v>1</v>
      </c>
      <c r="H50" s="46">
        <v>1</v>
      </c>
      <c r="I50" s="49">
        <v>7</v>
      </c>
      <c r="J50" s="49">
        <v>3</v>
      </c>
      <c r="K50" s="49">
        <v>4</v>
      </c>
      <c r="L50" s="49">
        <v>8</v>
      </c>
      <c r="M50" s="76">
        <v>2</v>
      </c>
      <c r="O50" s="538"/>
    </row>
    <row r="51" spans="1:15" ht="13.5" customHeight="1">
      <c r="A51" s="1695"/>
      <c r="B51" s="7"/>
      <c r="C51" s="32" t="s">
        <v>25</v>
      </c>
      <c r="D51" s="50">
        <f t="shared" si="4"/>
        <v>72</v>
      </c>
      <c r="E51" s="47">
        <v>-30.097087378640776</v>
      </c>
      <c r="F51" s="49">
        <v>35</v>
      </c>
      <c r="G51" s="49">
        <v>3</v>
      </c>
      <c r="H51" s="46">
        <v>1</v>
      </c>
      <c r="I51" s="49">
        <v>15</v>
      </c>
      <c r="J51" s="49">
        <v>5</v>
      </c>
      <c r="K51" s="49">
        <v>6</v>
      </c>
      <c r="L51" s="49">
        <v>4</v>
      </c>
      <c r="M51" s="76">
        <v>4</v>
      </c>
      <c r="O51" s="538"/>
    </row>
    <row r="52" spans="1:15" ht="13.5" customHeight="1">
      <c r="A52" s="1695"/>
      <c r="B52" s="7"/>
      <c r="C52" s="32" t="s">
        <v>26</v>
      </c>
      <c r="D52" s="50">
        <f t="shared" si="4"/>
        <v>81</v>
      </c>
      <c r="E52" s="47">
        <v>15.714285714285714</v>
      </c>
      <c r="F52" s="49">
        <v>45</v>
      </c>
      <c r="G52" s="49">
        <v>8</v>
      </c>
      <c r="H52" s="46">
        <v>2</v>
      </c>
      <c r="I52" s="49">
        <v>13</v>
      </c>
      <c r="J52" s="49">
        <v>1</v>
      </c>
      <c r="K52" s="49">
        <v>2</v>
      </c>
      <c r="L52" s="49">
        <v>1</v>
      </c>
      <c r="M52" s="76">
        <v>11</v>
      </c>
      <c r="O52" s="538"/>
    </row>
    <row r="53" spans="1:15" ht="13.5" customHeight="1">
      <c r="A53" s="1695"/>
      <c r="B53" s="7"/>
      <c r="C53" s="32" t="s">
        <v>27</v>
      </c>
      <c r="D53" s="50">
        <f t="shared" si="4"/>
        <v>62</v>
      </c>
      <c r="E53" s="47">
        <v>6.8965517241379306</v>
      </c>
      <c r="F53" s="49">
        <v>28</v>
      </c>
      <c r="G53" s="49">
        <v>12</v>
      </c>
      <c r="H53" s="46">
        <v>2</v>
      </c>
      <c r="I53" s="49">
        <v>8</v>
      </c>
      <c r="J53" s="49">
        <v>3</v>
      </c>
      <c r="K53" s="49">
        <v>2</v>
      </c>
      <c r="L53" s="49">
        <v>4</v>
      </c>
      <c r="M53" s="76">
        <v>5</v>
      </c>
      <c r="O53" s="538"/>
    </row>
    <row r="54" spans="1:15" ht="13.5" customHeight="1">
      <c r="A54" s="1695"/>
      <c r="B54" s="7"/>
      <c r="C54" s="32" t="s">
        <v>28</v>
      </c>
      <c r="D54" s="50">
        <f t="shared" si="4"/>
        <v>67</v>
      </c>
      <c r="E54" s="47">
        <v>-4.2857142857142856</v>
      </c>
      <c r="F54" s="49">
        <v>33</v>
      </c>
      <c r="G54" s="49">
        <v>6</v>
      </c>
      <c r="H54" s="46">
        <v>2</v>
      </c>
      <c r="I54" s="49">
        <v>6</v>
      </c>
      <c r="J54" s="49">
        <v>5</v>
      </c>
      <c r="K54" s="49">
        <v>3</v>
      </c>
      <c r="L54" s="49">
        <v>5</v>
      </c>
      <c r="M54" s="76">
        <v>9</v>
      </c>
      <c r="O54" s="538"/>
    </row>
    <row r="55" spans="1:15" ht="13.5" customHeight="1">
      <c r="A55" s="1695"/>
      <c r="B55" s="7" t="s">
        <v>29</v>
      </c>
      <c r="C55" s="32" t="s">
        <v>30</v>
      </c>
      <c r="D55" s="50">
        <f t="shared" si="4"/>
        <v>77</v>
      </c>
      <c r="E55" s="47">
        <v>-10.465116279069768</v>
      </c>
      <c r="F55" s="49">
        <v>27</v>
      </c>
      <c r="G55" s="49">
        <v>5</v>
      </c>
      <c r="H55" s="46">
        <v>3</v>
      </c>
      <c r="I55" s="49">
        <v>21</v>
      </c>
      <c r="J55" s="49">
        <v>5</v>
      </c>
      <c r="K55" s="49">
        <v>7</v>
      </c>
      <c r="L55" s="49">
        <v>4</v>
      </c>
      <c r="M55" s="76">
        <v>8</v>
      </c>
      <c r="O55" s="538"/>
    </row>
    <row r="56" spans="1:15" ht="13.5" customHeight="1">
      <c r="A56" s="1695"/>
      <c r="B56" s="7"/>
      <c r="C56" s="32" t="s">
        <v>31</v>
      </c>
      <c r="D56" s="50">
        <f t="shared" si="4"/>
        <v>102</v>
      </c>
      <c r="E56" s="47">
        <v>2</v>
      </c>
      <c r="F56" s="49">
        <v>45</v>
      </c>
      <c r="G56" s="49">
        <v>5</v>
      </c>
      <c r="H56" s="46">
        <v>3</v>
      </c>
      <c r="I56" s="49">
        <v>19</v>
      </c>
      <c r="J56" s="49">
        <v>9</v>
      </c>
      <c r="K56" s="49">
        <v>2</v>
      </c>
      <c r="L56" s="49">
        <v>9</v>
      </c>
      <c r="M56" s="76">
        <v>13</v>
      </c>
      <c r="O56" s="538"/>
    </row>
    <row r="57" spans="1:15" ht="13.5" customHeight="1" thickBot="1">
      <c r="A57" s="1696"/>
      <c r="B57" s="13"/>
      <c r="C57" s="39" t="s">
        <v>32</v>
      </c>
      <c r="D57" s="51">
        <f t="shared" si="4"/>
        <v>123</v>
      </c>
      <c r="E57" s="78">
        <v>44.705882352941181</v>
      </c>
      <c r="F57" s="52">
        <v>71</v>
      </c>
      <c r="G57" s="52">
        <v>4</v>
      </c>
      <c r="H57" s="48">
        <v>0</v>
      </c>
      <c r="I57" s="52">
        <v>16</v>
      </c>
      <c r="J57" s="52">
        <v>6</v>
      </c>
      <c r="K57" s="52">
        <v>6</v>
      </c>
      <c r="L57" s="52">
        <v>12</v>
      </c>
      <c r="M57" s="79">
        <v>8</v>
      </c>
      <c r="O57" s="538"/>
    </row>
    <row r="58" spans="1:15">
      <c r="O58" s="7"/>
    </row>
    <row r="59" spans="1:15">
      <c r="O59" s="7"/>
    </row>
  </sheetData>
  <mergeCells count="29">
    <mergeCell ref="B25:C25"/>
    <mergeCell ref="B11:C11"/>
    <mergeCell ref="B28:C28"/>
    <mergeCell ref="L2:M2"/>
    <mergeCell ref="B3:C3"/>
    <mergeCell ref="D3:D6"/>
    <mergeCell ref="F3:F6"/>
    <mergeCell ref="G3:G6"/>
    <mergeCell ref="I3:I6"/>
    <mergeCell ref="J3:J6"/>
    <mergeCell ref="K3:K6"/>
    <mergeCell ref="L3:L6"/>
    <mergeCell ref="M3:M6"/>
    <mergeCell ref="A1:M1"/>
    <mergeCell ref="B45:C45"/>
    <mergeCell ref="A7:A23"/>
    <mergeCell ref="A24:A40"/>
    <mergeCell ref="A41:A57"/>
    <mergeCell ref="B10:C10"/>
    <mergeCell ref="B27:C27"/>
    <mergeCell ref="B44:C44"/>
    <mergeCell ref="B41:C41"/>
    <mergeCell ref="B42:C42"/>
    <mergeCell ref="B24:C24"/>
    <mergeCell ref="B9:C9"/>
    <mergeCell ref="B26:C26"/>
    <mergeCell ref="B43:C43"/>
    <mergeCell ref="B7:C7"/>
    <mergeCell ref="B8:C8"/>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5.5" style="2" customWidth="1"/>
    <col min="15" max="15" width="5" style="2" customWidth="1"/>
    <col min="16" max="16384" width="9" style="2"/>
  </cols>
  <sheetData>
    <row r="1" spans="1:14" ht="30" customHeight="1">
      <c r="A1" s="1681" t="s">
        <v>1251</v>
      </c>
      <c r="B1" s="1681"/>
      <c r="C1" s="1681"/>
      <c r="D1" s="1681"/>
      <c r="E1" s="1681"/>
      <c r="F1" s="1681"/>
      <c r="G1" s="1681"/>
      <c r="H1" s="1681"/>
      <c r="I1" s="1681"/>
      <c r="J1" s="1681"/>
      <c r="K1" s="1681"/>
      <c r="L1" s="1681"/>
      <c r="M1" s="1681"/>
    </row>
    <row r="2" spans="1:14" ht="23.25" customHeight="1" thickBot="1">
      <c r="A2" s="1" t="s">
        <v>374</v>
      </c>
      <c r="L2" s="1682"/>
      <c r="M2" s="1682"/>
    </row>
    <row r="3" spans="1:14" ht="15" customHeight="1">
      <c r="A3" s="3"/>
      <c r="B3" s="1683" t="s">
        <v>1</v>
      </c>
      <c r="C3" s="1684"/>
      <c r="D3" s="1685" t="s">
        <v>2</v>
      </c>
      <c r="E3" s="4"/>
      <c r="F3" s="1688" t="s">
        <v>3</v>
      </c>
      <c r="G3" s="1691" t="s">
        <v>4</v>
      </c>
      <c r="H3" s="5"/>
      <c r="I3" s="1688" t="s">
        <v>5</v>
      </c>
      <c r="J3" s="1688" t="s">
        <v>6</v>
      </c>
      <c r="K3" s="1688" t="s">
        <v>7</v>
      </c>
      <c r="L3" s="1688" t="s">
        <v>8</v>
      </c>
      <c r="M3" s="1692" t="s">
        <v>9</v>
      </c>
    </row>
    <row r="4" spans="1:14" ht="15" customHeight="1">
      <c r="A4" s="6"/>
      <c r="B4" s="7"/>
      <c r="C4" s="8"/>
      <c r="D4" s="1686"/>
      <c r="E4" s="9" t="s">
        <v>10</v>
      </c>
      <c r="F4" s="1689"/>
      <c r="G4" s="1689"/>
      <c r="H4" s="10" t="s">
        <v>11</v>
      </c>
      <c r="I4" s="1689"/>
      <c r="J4" s="1689"/>
      <c r="K4" s="1689"/>
      <c r="L4" s="1689"/>
      <c r="M4" s="1693"/>
    </row>
    <row r="5" spans="1:14" ht="15" customHeight="1">
      <c r="A5" s="6"/>
      <c r="B5" s="7"/>
      <c r="C5" s="8"/>
      <c r="D5" s="1686"/>
      <c r="E5" s="11" t="s">
        <v>12</v>
      </c>
      <c r="F5" s="1689"/>
      <c r="G5" s="1689"/>
      <c r="H5" s="10" t="s">
        <v>13</v>
      </c>
      <c r="I5" s="1689"/>
      <c r="J5" s="1689"/>
      <c r="K5" s="1689"/>
      <c r="L5" s="1689"/>
      <c r="M5" s="1693"/>
    </row>
    <row r="6" spans="1:14" ht="15" customHeight="1" thickBot="1">
      <c r="A6" s="12" t="s">
        <v>14</v>
      </c>
      <c r="B6" s="13"/>
      <c r="C6" s="14"/>
      <c r="D6" s="1687"/>
      <c r="E6" s="15" t="s">
        <v>15</v>
      </c>
      <c r="F6" s="1690"/>
      <c r="G6" s="1690"/>
      <c r="H6" s="152"/>
      <c r="I6" s="1690"/>
      <c r="J6" s="1690"/>
      <c r="K6" s="1690"/>
      <c r="L6" s="1690"/>
      <c r="M6" s="1694"/>
    </row>
    <row r="7" spans="1:14" ht="15.95" customHeight="1">
      <c r="A7" s="1695" t="s">
        <v>44</v>
      </c>
      <c r="B7" s="1819" t="s">
        <v>17</v>
      </c>
      <c r="C7" s="1818"/>
      <c r="D7" s="67">
        <v>489</v>
      </c>
      <c r="E7" s="68">
        <v>7.4725274725274726</v>
      </c>
      <c r="F7" s="125">
        <v>251</v>
      </c>
      <c r="G7" s="125">
        <v>46</v>
      </c>
      <c r="H7" s="20">
        <v>17</v>
      </c>
      <c r="I7" s="125">
        <v>44</v>
      </c>
      <c r="J7" s="125">
        <v>28</v>
      </c>
      <c r="K7" s="125">
        <v>24</v>
      </c>
      <c r="L7" s="125">
        <v>40</v>
      </c>
      <c r="M7" s="126">
        <v>56</v>
      </c>
    </row>
    <row r="8" spans="1:14" ht="15.95" customHeight="1">
      <c r="A8" s="1695"/>
      <c r="B8" s="1699">
        <v>29</v>
      </c>
      <c r="C8" s="1700"/>
      <c r="D8" s="67">
        <v>484</v>
      </c>
      <c r="E8" s="68">
        <v>-1.0224948875255624</v>
      </c>
      <c r="F8" s="69">
        <v>247</v>
      </c>
      <c r="G8" s="69">
        <v>27</v>
      </c>
      <c r="H8" s="23">
        <v>11</v>
      </c>
      <c r="I8" s="69">
        <v>49</v>
      </c>
      <c r="J8" s="69">
        <v>21</v>
      </c>
      <c r="K8" s="69">
        <v>36</v>
      </c>
      <c r="L8" s="69">
        <v>31</v>
      </c>
      <c r="M8" s="70">
        <v>73</v>
      </c>
      <c r="N8" s="516"/>
    </row>
    <row r="9" spans="1:14" ht="15.95" customHeight="1">
      <c r="A9" s="1695"/>
      <c r="B9" s="1699">
        <v>30</v>
      </c>
      <c r="C9" s="1700"/>
      <c r="D9" s="67">
        <v>438</v>
      </c>
      <c r="E9" s="68">
        <v>-9.5041322314049594</v>
      </c>
      <c r="F9" s="69">
        <v>239</v>
      </c>
      <c r="G9" s="69">
        <v>46</v>
      </c>
      <c r="H9" s="25">
        <v>16</v>
      </c>
      <c r="I9" s="69">
        <v>33</v>
      </c>
      <c r="J9" s="69">
        <v>21</v>
      </c>
      <c r="K9" s="69">
        <v>25</v>
      </c>
      <c r="L9" s="69">
        <v>19</v>
      </c>
      <c r="M9" s="70">
        <v>55</v>
      </c>
      <c r="N9" s="516"/>
    </row>
    <row r="10" spans="1:14" ht="15.95" customHeight="1">
      <c r="A10" s="1695"/>
      <c r="B10" s="1699" t="s">
        <v>18</v>
      </c>
      <c r="C10" s="1700"/>
      <c r="D10" s="67">
        <v>483</v>
      </c>
      <c r="E10" s="68">
        <v>10.273972602739725</v>
      </c>
      <c r="F10" s="69">
        <v>219</v>
      </c>
      <c r="G10" s="69">
        <v>35</v>
      </c>
      <c r="H10" s="25">
        <v>19</v>
      </c>
      <c r="I10" s="69">
        <v>70</v>
      </c>
      <c r="J10" s="69">
        <v>26</v>
      </c>
      <c r="K10" s="69">
        <v>35</v>
      </c>
      <c r="L10" s="69">
        <v>19</v>
      </c>
      <c r="M10" s="70">
        <v>79</v>
      </c>
      <c r="N10" s="516"/>
    </row>
    <row r="11" spans="1:14" ht="15.95" customHeight="1">
      <c r="A11" s="1695"/>
      <c r="B11" s="1699">
        <v>2</v>
      </c>
      <c r="C11" s="1700"/>
      <c r="D11" s="71">
        <f t="shared" ref="D11:D23" si="0">SUM(F11:G11,I11:M11)</f>
        <v>425</v>
      </c>
      <c r="E11" s="72">
        <f>IF(ISERROR((D11-D10)/D10*100),"―",(D11-D10)/D10*100)</f>
        <v>-12.008281573498964</v>
      </c>
      <c r="F11" s="73">
        <f t="shared" ref="F11:M11" si="1">SUM(F12:F23)</f>
        <v>180</v>
      </c>
      <c r="G11" s="73">
        <f t="shared" si="1"/>
        <v>39</v>
      </c>
      <c r="H11" s="30">
        <f t="shared" si="1"/>
        <v>13</v>
      </c>
      <c r="I11" s="73">
        <f t="shared" si="1"/>
        <v>51</v>
      </c>
      <c r="J11" s="73">
        <f t="shared" si="1"/>
        <v>26</v>
      </c>
      <c r="K11" s="73">
        <f t="shared" si="1"/>
        <v>39</v>
      </c>
      <c r="L11" s="73">
        <f t="shared" si="1"/>
        <v>28</v>
      </c>
      <c r="M11" s="74">
        <f t="shared" si="1"/>
        <v>62</v>
      </c>
      <c r="N11" s="516"/>
    </row>
    <row r="12" spans="1:14" ht="13.5" customHeight="1">
      <c r="A12" s="1695"/>
      <c r="B12" s="7" t="s">
        <v>19</v>
      </c>
      <c r="C12" s="32" t="s">
        <v>20</v>
      </c>
      <c r="D12" s="50">
        <f t="shared" si="0"/>
        <v>37</v>
      </c>
      <c r="E12" s="47">
        <v>-11.904761904761903</v>
      </c>
      <c r="F12" s="49">
        <v>12</v>
      </c>
      <c r="G12" s="49">
        <v>7</v>
      </c>
      <c r="H12" s="46">
        <v>1</v>
      </c>
      <c r="I12" s="49">
        <v>4</v>
      </c>
      <c r="J12" s="49">
        <v>2</v>
      </c>
      <c r="K12" s="49">
        <v>2</v>
      </c>
      <c r="L12" s="49">
        <v>3</v>
      </c>
      <c r="M12" s="76">
        <v>7</v>
      </c>
      <c r="N12" s="521"/>
    </row>
    <row r="13" spans="1:14" ht="13.5" customHeight="1">
      <c r="A13" s="1695"/>
      <c r="B13" s="7"/>
      <c r="C13" s="32" t="s">
        <v>21</v>
      </c>
      <c r="D13" s="50">
        <f t="shared" si="0"/>
        <v>30</v>
      </c>
      <c r="E13" s="47">
        <v>-33.333333333333329</v>
      </c>
      <c r="F13" s="49">
        <v>16</v>
      </c>
      <c r="G13" s="49">
        <v>5</v>
      </c>
      <c r="H13" s="46">
        <v>4</v>
      </c>
      <c r="I13" s="49">
        <v>1</v>
      </c>
      <c r="J13" s="49">
        <v>0</v>
      </c>
      <c r="K13" s="49">
        <v>3</v>
      </c>
      <c r="L13" s="49">
        <v>0</v>
      </c>
      <c r="M13" s="76">
        <v>5</v>
      </c>
      <c r="N13" s="521"/>
    </row>
    <row r="14" spans="1:14" ht="13.5" customHeight="1">
      <c r="A14" s="1695"/>
      <c r="B14" s="7"/>
      <c r="C14" s="32" t="s">
        <v>22</v>
      </c>
      <c r="D14" s="50">
        <f t="shared" si="0"/>
        <v>34</v>
      </c>
      <c r="E14" s="47">
        <v>-8.1081081081081088</v>
      </c>
      <c r="F14" s="49">
        <v>8</v>
      </c>
      <c r="G14" s="49">
        <v>1</v>
      </c>
      <c r="H14" s="46">
        <v>1</v>
      </c>
      <c r="I14" s="49">
        <v>5</v>
      </c>
      <c r="J14" s="49">
        <v>2</v>
      </c>
      <c r="K14" s="49">
        <v>7</v>
      </c>
      <c r="L14" s="49">
        <v>6</v>
      </c>
      <c r="M14" s="76">
        <v>5</v>
      </c>
      <c r="N14" s="521"/>
    </row>
    <row r="15" spans="1:14" ht="13.5" customHeight="1">
      <c r="A15" s="1695"/>
      <c r="B15" s="7"/>
      <c r="C15" s="32" t="s">
        <v>23</v>
      </c>
      <c r="D15" s="50">
        <f t="shared" si="0"/>
        <v>33</v>
      </c>
      <c r="E15" s="47">
        <v>-10.810810810810811</v>
      </c>
      <c r="F15" s="49">
        <v>12</v>
      </c>
      <c r="G15" s="49">
        <v>2</v>
      </c>
      <c r="H15" s="46">
        <v>1</v>
      </c>
      <c r="I15" s="49">
        <v>3</v>
      </c>
      <c r="J15" s="49">
        <v>3</v>
      </c>
      <c r="K15" s="49">
        <v>4</v>
      </c>
      <c r="L15" s="49">
        <v>5</v>
      </c>
      <c r="M15" s="76">
        <v>4</v>
      </c>
      <c r="N15" s="521"/>
    </row>
    <row r="16" spans="1:14" ht="13.5" customHeight="1">
      <c r="A16" s="1695"/>
      <c r="B16" s="7"/>
      <c r="C16" s="32" t="s">
        <v>24</v>
      </c>
      <c r="D16" s="50">
        <f t="shared" si="0"/>
        <v>23</v>
      </c>
      <c r="E16" s="47">
        <v>-8</v>
      </c>
      <c r="F16" s="49">
        <v>14</v>
      </c>
      <c r="G16" s="49">
        <v>1</v>
      </c>
      <c r="H16" s="46">
        <v>0</v>
      </c>
      <c r="I16" s="49">
        <v>1</v>
      </c>
      <c r="J16" s="49">
        <v>3</v>
      </c>
      <c r="K16" s="49">
        <v>0</v>
      </c>
      <c r="L16" s="49">
        <v>0</v>
      </c>
      <c r="M16" s="76">
        <v>4</v>
      </c>
    </row>
    <row r="17" spans="1:14" ht="13.5" customHeight="1">
      <c r="A17" s="1695"/>
      <c r="B17" s="7"/>
      <c r="C17" s="32" t="s">
        <v>25</v>
      </c>
      <c r="D17" s="50">
        <f t="shared" si="0"/>
        <v>28</v>
      </c>
      <c r="E17" s="47">
        <v>-22.222222222222221</v>
      </c>
      <c r="F17" s="49">
        <v>11</v>
      </c>
      <c r="G17" s="49">
        <v>0</v>
      </c>
      <c r="H17" s="46">
        <v>0</v>
      </c>
      <c r="I17" s="49">
        <v>4</v>
      </c>
      <c r="J17" s="49">
        <v>1</v>
      </c>
      <c r="K17" s="49">
        <v>3</v>
      </c>
      <c r="L17" s="49">
        <v>2</v>
      </c>
      <c r="M17" s="76">
        <v>7</v>
      </c>
      <c r="N17" s="521"/>
    </row>
    <row r="18" spans="1:14" ht="13.5" customHeight="1">
      <c r="A18" s="1695"/>
      <c r="B18" s="7"/>
      <c r="C18" s="32" t="s">
        <v>26</v>
      </c>
      <c r="D18" s="50">
        <f t="shared" si="0"/>
        <v>27</v>
      </c>
      <c r="E18" s="47">
        <v>-25</v>
      </c>
      <c r="F18" s="49">
        <v>16</v>
      </c>
      <c r="G18" s="49">
        <v>1</v>
      </c>
      <c r="H18" s="46">
        <v>0</v>
      </c>
      <c r="I18" s="49">
        <v>2</v>
      </c>
      <c r="J18" s="49">
        <v>3</v>
      </c>
      <c r="K18" s="49">
        <v>0</v>
      </c>
      <c r="L18" s="49">
        <v>0</v>
      </c>
      <c r="M18" s="76">
        <v>5</v>
      </c>
      <c r="N18" s="521"/>
    </row>
    <row r="19" spans="1:14" ht="13.5" customHeight="1">
      <c r="A19" s="1695"/>
      <c r="B19" s="7"/>
      <c r="C19" s="32" t="s">
        <v>27</v>
      </c>
      <c r="D19" s="50">
        <f t="shared" si="0"/>
        <v>32</v>
      </c>
      <c r="E19" s="47">
        <v>-30.434782608695656</v>
      </c>
      <c r="F19" s="49">
        <v>13</v>
      </c>
      <c r="G19" s="49">
        <v>4</v>
      </c>
      <c r="H19" s="46">
        <v>1</v>
      </c>
      <c r="I19" s="49">
        <v>0</v>
      </c>
      <c r="J19" s="49">
        <v>4</v>
      </c>
      <c r="K19" s="49">
        <v>1</v>
      </c>
      <c r="L19" s="49">
        <v>4</v>
      </c>
      <c r="M19" s="76">
        <v>6</v>
      </c>
      <c r="N19" s="521"/>
    </row>
    <row r="20" spans="1:14" ht="13.5" customHeight="1">
      <c r="A20" s="1695"/>
      <c r="B20" s="7"/>
      <c r="C20" s="32" t="s">
        <v>28</v>
      </c>
      <c r="D20" s="50">
        <f t="shared" si="0"/>
        <v>24</v>
      </c>
      <c r="E20" s="47">
        <v>-48.936170212765958</v>
      </c>
      <c r="F20" s="49">
        <v>9</v>
      </c>
      <c r="G20" s="49">
        <v>4</v>
      </c>
      <c r="H20" s="46">
        <v>1</v>
      </c>
      <c r="I20" s="49">
        <v>9</v>
      </c>
      <c r="J20" s="49">
        <v>1</v>
      </c>
      <c r="K20" s="49">
        <v>0</v>
      </c>
      <c r="L20" s="49">
        <v>0</v>
      </c>
      <c r="M20" s="76">
        <v>1</v>
      </c>
    </row>
    <row r="21" spans="1:14" ht="13.5" customHeight="1">
      <c r="A21" s="1695"/>
      <c r="B21" s="7" t="s">
        <v>29</v>
      </c>
      <c r="C21" s="32" t="s">
        <v>30</v>
      </c>
      <c r="D21" s="50">
        <f t="shared" si="0"/>
        <v>43</v>
      </c>
      <c r="E21" s="47">
        <v>7.5</v>
      </c>
      <c r="F21" s="49">
        <v>18</v>
      </c>
      <c r="G21" s="49">
        <v>3</v>
      </c>
      <c r="H21" s="46">
        <v>2</v>
      </c>
      <c r="I21" s="49">
        <v>4</v>
      </c>
      <c r="J21" s="49">
        <v>5</v>
      </c>
      <c r="K21" s="49">
        <v>6</v>
      </c>
      <c r="L21" s="49">
        <v>3</v>
      </c>
      <c r="M21" s="76">
        <v>4</v>
      </c>
      <c r="N21" s="521"/>
    </row>
    <row r="22" spans="1:14" ht="13.5" customHeight="1">
      <c r="A22" s="1695"/>
      <c r="B22" s="7"/>
      <c r="C22" s="32" t="s">
        <v>31</v>
      </c>
      <c r="D22" s="50">
        <f t="shared" si="0"/>
        <v>55</v>
      </c>
      <c r="E22" s="47">
        <v>17.021276595744681</v>
      </c>
      <c r="F22" s="49">
        <v>25</v>
      </c>
      <c r="G22" s="49">
        <v>4</v>
      </c>
      <c r="H22" s="46">
        <v>1</v>
      </c>
      <c r="I22" s="49">
        <v>8</v>
      </c>
      <c r="J22" s="49">
        <v>1</v>
      </c>
      <c r="K22" s="49">
        <v>5</v>
      </c>
      <c r="L22" s="49">
        <v>5</v>
      </c>
      <c r="M22" s="76">
        <v>7</v>
      </c>
    </row>
    <row r="23" spans="1:14" ht="13.5" customHeight="1" thickBot="1">
      <c r="A23" s="1696"/>
      <c r="B23" s="13"/>
      <c r="C23" s="39" t="s">
        <v>32</v>
      </c>
      <c r="D23" s="51">
        <f t="shared" si="0"/>
        <v>59</v>
      </c>
      <c r="E23" s="78">
        <v>31.111111111111111</v>
      </c>
      <c r="F23" s="52">
        <v>26</v>
      </c>
      <c r="G23" s="52">
        <v>7</v>
      </c>
      <c r="H23" s="48">
        <v>1</v>
      </c>
      <c r="I23" s="52">
        <v>10</v>
      </c>
      <c r="J23" s="52">
        <v>1</v>
      </c>
      <c r="K23" s="52">
        <v>8</v>
      </c>
      <c r="L23" s="52">
        <v>0</v>
      </c>
      <c r="M23" s="79">
        <v>7</v>
      </c>
      <c r="N23" s="521"/>
    </row>
    <row r="24" spans="1:14" ht="15.95" customHeight="1">
      <c r="A24" s="1703" t="s">
        <v>50</v>
      </c>
      <c r="B24" s="1819" t="s">
        <v>17</v>
      </c>
      <c r="C24" s="1818"/>
      <c r="D24" s="67">
        <v>437</v>
      </c>
      <c r="E24" s="68">
        <v>7.3710073710073711</v>
      </c>
      <c r="F24" s="125">
        <v>239</v>
      </c>
      <c r="G24" s="125">
        <v>37</v>
      </c>
      <c r="H24" s="20">
        <v>17</v>
      </c>
      <c r="I24" s="125">
        <v>38</v>
      </c>
      <c r="J24" s="125">
        <v>26</v>
      </c>
      <c r="K24" s="125">
        <v>21</v>
      </c>
      <c r="L24" s="125">
        <v>34</v>
      </c>
      <c r="M24" s="126">
        <v>42</v>
      </c>
      <c r="N24" s="7"/>
    </row>
    <row r="25" spans="1:14" ht="15.95" customHeight="1">
      <c r="A25" s="1695"/>
      <c r="B25" s="1699">
        <v>29</v>
      </c>
      <c r="C25" s="1700"/>
      <c r="D25" s="67">
        <v>437</v>
      </c>
      <c r="E25" s="68">
        <v>0</v>
      </c>
      <c r="F25" s="69">
        <v>233</v>
      </c>
      <c r="G25" s="69">
        <v>22</v>
      </c>
      <c r="H25" s="23">
        <v>9</v>
      </c>
      <c r="I25" s="69">
        <v>38</v>
      </c>
      <c r="J25" s="69">
        <v>19</v>
      </c>
      <c r="K25" s="69">
        <v>32</v>
      </c>
      <c r="L25" s="69">
        <v>31</v>
      </c>
      <c r="M25" s="70">
        <v>62</v>
      </c>
    </row>
    <row r="26" spans="1:14" ht="15.95" customHeight="1">
      <c r="A26" s="1695"/>
      <c r="B26" s="1699">
        <v>30</v>
      </c>
      <c r="C26" s="1700"/>
      <c r="D26" s="67">
        <v>382</v>
      </c>
      <c r="E26" s="68">
        <v>-12.585812356979407</v>
      </c>
      <c r="F26" s="69">
        <v>214</v>
      </c>
      <c r="G26" s="69">
        <v>37</v>
      </c>
      <c r="H26" s="25">
        <v>16</v>
      </c>
      <c r="I26" s="69">
        <v>24</v>
      </c>
      <c r="J26" s="69">
        <v>21</v>
      </c>
      <c r="K26" s="69">
        <v>19</v>
      </c>
      <c r="L26" s="69">
        <v>17</v>
      </c>
      <c r="M26" s="70">
        <v>50</v>
      </c>
    </row>
    <row r="27" spans="1:14" ht="15.95" customHeight="1">
      <c r="A27" s="1695"/>
      <c r="B27" s="1699" t="s">
        <v>18</v>
      </c>
      <c r="C27" s="1700"/>
      <c r="D27" s="67">
        <v>408</v>
      </c>
      <c r="E27" s="68">
        <v>6.8062827225130889</v>
      </c>
      <c r="F27" s="69">
        <v>183</v>
      </c>
      <c r="G27" s="69">
        <v>27</v>
      </c>
      <c r="H27" s="25">
        <v>16</v>
      </c>
      <c r="I27" s="69">
        <v>63</v>
      </c>
      <c r="J27" s="69">
        <v>26</v>
      </c>
      <c r="K27" s="69">
        <v>27</v>
      </c>
      <c r="L27" s="69">
        <v>13</v>
      </c>
      <c r="M27" s="70">
        <v>69</v>
      </c>
    </row>
    <row r="28" spans="1:14" ht="15.95" customHeight="1">
      <c r="A28" s="1695"/>
      <c r="B28" s="1699">
        <v>2</v>
      </c>
      <c r="C28" s="1700"/>
      <c r="D28" s="71">
        <f>SUM(F28:G28,I28:M28)</f>
        <v>367</v>
      </c>
      <c r="E28" s="72">
        <f>IF(ISERROR((D28-D27)/D27*100),"―",(D28-D27)/D27*100)</f>
        <v>-10.049019607843137</v>
      </c>
      <c r="F28" s="73">
        <f t="shared" ref="F28:M28" si="2">SUM(F29:F40)</f>
        <v>158</v>
      </c>
      <c r="G28" s="73">
        <f t="shared" si="2"/>
        <v>28</v>
      </c>
      <c r="H28" s="30">
        <f t="shared" si="2"/>
        <v>12</v>
      </c>
      <c r="I28" s="73">
        <f t="shared" si="2"/>
        <v>46</v>
      </c>
      <c r="J28" s="73">
        <f t="shared" si="2"/>
        <v>18</v>
      </c>
      <c r="K28" s="73">
        <f t="shared" si="2"/>
        <v>34</v>
      </c>
      <c r="L28" s="73">
        <f t="shared" si="2"/>
        <v>23</v>
      </c>
      <c r="M28" s="74">
        <f t="shared" si="2"/>
        <v>60</v>
      </c>
    </row>
    <row r="29" spans="1:14" ht="13.5" customHeight="1">
      <c r="A29" s="1695"/>
      <c r="B29" s="7" t="s">
        <v>19</v>
      </c>
      <c r="C29" s="32" t="s">
        <v>20</v>
      </c>
      <c r="D29" s="50">
        <f>SUM(G29,F29,I29:M29)</f>
        <v>32</v>
      </c>
      <c r="E29" s="47">
        <v>-17.948717948717949</v>
      </c>
      <c r="F29" s="49">
        <v>10</v>
      </c>
      <c r="G29" s="49">
        <v>5</v>
      </c>
      <c r="H29" s="46">
        <v>1</v>
      </c>
      <c r="I29" s="49">
        <v>4</v>
      </c>
      <c r="J29" s="49">
        <v>2</v>
      </c>
      <c r="K29" s="49">
        <v>1</v>
      </c>
      <c r="L29" s="49">
        <v>3</v>
      </c>
      <c r="M29" s="76">
        <v>7</v>
      </c>
      <c r="N29" s="521"/>
    </row>
    <row r="30" spans="1:14" ht="13.5" customHeight="1">
      <c r="A30" s="1695"/>
      <c r="B30" s="7"/>
      <c r="C30" s="32" t="s">
        <v>21</v>
      </c>
      <c r="D30" s="50">
        <f t="shared" ref="D30:D40" si="3">SUM(F30:G30,I30:M30)</f>
        <v>28</v>
      </c>
      <c r="E30" s="47">
        <v>-28.205128205128204</v>
      </c>
      <c r="F30" s="49">
        <v>15</v>
      </c>
      <c r="G30" s="49">
        <v>4</v>
      </c>
      <c r="H30" s="46">
        <v>4</v>
      </c>
      <c r="I30" s="49">
        <v>1</v>
      </c>
      <c r="J30" s="49">
        <v>0</v>
      </c>
      <c r="K30" s="49">
        <v>3</v>
      </c>
      <c r="L30" s="49">
        <v>0</v>
      </c>
      <c r="M30" s="76">
        <v>5</v>
      </c>
      <c r="N30" s="521"/>
    </row>
    <row r="31" spans="1:14" ht="13.5" customHeight="1">
      <c r="A31" s="1695"/>
      <c r="B31" s="7"/>
      <c r="C31" s="32" t="s">
        <v>22</v>
      </c>
      <c r="D31" s="50">
        <f t="shared" si="3"/>
        <v>30</v>
      </c>
      <c r="E31" s="47">
        <v>-9.0909090909090917</v>
      </c>
      <c r="F31" s="49">
        <v>8</v>
      </c>
      <c r="G31" s="49">
        <v>1</v>
      </c>
      <c r="H31" s="46">
        <v>1</v>
      </c>
      <c r="I31" s="49">
        <v>4</v>
      </c>
      <c r="J31" s="49">
        <v>1</v>
      </c>
      <c r="K31" s="49">
        <v>5</v>
      </c>
      <c r="L31" s="49">
        <v>6</v>
      </c>
      <c r="M31" s="76">
        <v>5</v>
      </c>
      <c r="N31" s="521"/>
    </row>
    <row r="32" spans="1:14" ht="13.5" customHeight="1">
      <c r="A32" s="1695"/>
      <c r="B32" s="7"/>
      <c r="C32" s="32" t="s">
        <v>23</v>
      </c>
      <c r="D32" s="50">
        <f t="shared" si="3"/>
        <v>28</v>
      </c>
      <c r="E32" s="47">
        <v>0</v>
      </c>
      <c r="F32" s="49">
        <v>11</v>
      </c>
      <c r="G32" s="49">
        <v>1</v>
      </c>
      <c r="H32" s="46">
        <v>1</v>
      </c>
      <c r="I32" s="49">
        <v>2</v>
      </c>
      <c r="J32" s="49">
        <v>3</v>
      </c>
      <c r="K32" s="49">
        <v>3</v>
      </c>
      <c r="L32" s="49">
        <v>4</v>
      </c>
      <c r="M32" s="76">
        <v>4</v>
      </c>
      <c r="N32" s="521"/>
    </row>
    <row r="33" spans="1:14" ht="13.5" customHeight="1">
      <c r="A33" s="1695"/>
      <c r="B33" s="7"/>
      <c r="C33" s="32" t="s">
        <v>24</v>
      </c>
      <c r="D33" s="50">
        <f t="shared" si="3"/>
        <v>20</v>
      </c>
      <c r="E33" s="47">
        <v>-13.043478260869565</v>
      </c>
      <c r="F33" s="49">
        <v>12</v>
      </c>
      <c r="G33" s="49">
        <v>0</v>
      </c>
      <c r="H33" s="46">
        <v>0</v>
      </c>
      <c r="I33" s="49">
        <v>1</v>
      </c>
      <c r="J33" s="49">
        <v>3</v>
      </c>
      <c r="K33" s="49">
        <v>0</v>
      </c>
      <c r="L33" s="49">
        <v>0</v>
      </c>
      <c r="M33" s="76">
        <v>4</v>
      </c>
    </row>
    <row r="34" spans="1:14" ht="13.5" customHeight="1">
      <c r="A34" s="1695"/>
      <c r="B34" s="7"/>
      <c r="C34" s="32" t="s">
        <v>25</v>
      </c>
      <c r="D34" s="50">
        <f t="shared" si="3"/>
        <v>27</v>
      </c>
      <c r="E34" s="47">
        <v>-3.5714285714285712</v>
      </c>
      <c r="F34" s="49">
        <v>10</v>
      </c>
      <c r="G34" s="49">
        <v>0</v>
      </c>
      <c r="H34" s="46">
        <v>0</v>
      </c>
      <c r="I34" s="49">
        <v>4</v>
      </c>
      <c r="J34" s="49">
        <v>1</v>
      </c>
      <c r="K34" s="49">
        <v>3</v>
      </c>
      <c r="L34" s="49">
        <v>2</v>
      </c>
      <c r="M34" s="76">
        <v>7</v>
      </c>
    </row>
    <row r="35" spans="1:14" ht="13.5" customHeight="1">
      <c r="A35" s="1695"/>
      <c r="B35" s="7"/>
      <c r="C35" s="32" t="s">
        <v>26</v>
      </c>
      <c r="D35" s="50">
        <f t="shared" si="3"/>
        <v>20</v>
      </c>
      <c r="E35" s="47">
        <v>-33.333333333333329</v>
      </c>
      <c r="F35" s="49">
        <v>13</v>
      </c>
      <c r="G35" s="49">
        <v>1</v>
      </c>
      <c r="H35" s="46">
        <v>0</v>
      </c>
      <c r="I35" s="49">
        <v>1</v>
      </c>
      <c r="J35" s="49">
        <v>1</v>
      </c>
      <c r="K35" s="49">
        <v>0</v>
      </c>
      <c r="L35" s="49">
        <v>0</v>
      </c>
      <c r="M35" s="76">
        <v>4</v>
      </c>
      <c r="N35" s="521"/>
    </row>
    <row r="36" spans="1:14" ht="13.5" customHeight="1">
      <c r="A36" s="1695"/>
      <c r="B36" s="7"/>
      <c r="C36" s="32" t="s">
        <v>27</v>
      </c>
      <c r="D36" s="50">
        <f t="shared" si="3"/>
        <v>22</v>
      </c>
      <c r="E36" s="47">
        <v>-47.619047619047613</v>
      </c>
      <c r="F36" s="49">
        <v>12</v>
      </c>
      <c r="G36" s="49">
        <v>2</v>
      </c>
      <c r="H36" s="46">
        <v>0</v>
      </c>
      <c r="I36" s="49">
        <v>0</v>
      </c>
      <c r="J36" s="49">
        <v>1</v>
      </c>
      <c r="K36" s="49">
        <v>1</v>
      </c>
      <c r="L36" s="49">
        <v>1</v>
      </c>
      <c r="M36" s="76">
        <v>5</v>
      </c>
      <c r="N36" s="521"/>
    </row>
    <row r="37" spans="1:14" ht="13.5" customHeight="1">
      <c r="A37" s="1695"/>
      <c r="B37" s="7"/>
      <c r="C37" s="32" t="s">
        <v>28</v>
      </c>
      <c r="D37" s="50">
        <f t="shared" si="3"/>
        <v>21</v>
      </c>
      <c r="E37" s="47">
        <v>-43.243243243243242</v>
      </c>
      <c r="F37" s="49">
        <v>9</v>
      </c>
      <c r="G37" s="49">
        <v>3</v>
      </c>
      <c r="H37" s="46">
        <v>1</v>
      </c>
      <c r="I37" s="49">
        <v>8</v>
      </c>
      <c r="J37" s="49">
        <v>0</v>
      </c>
      <c r="K37" s="49">
        <v>0</v>
      </c>
      <c r="L37" s="49">
        <v>0</v>
      </c>
      <c r="M37" s="76">
        <v>1</v>
      </c>
    </row>
    <row r="38" spans="1:14" ht="13.5" customHeight="1">
      <c r="A38" s="1695"/>
      <c r="B38" s="7" t="s">
        <v>29</v>
      </c>
      <c r="C38" s="32" t="s">
        <v>30</v>
      </c>
      <c r="D38" s="50">
        <f t="shared" si="3"/>
        <v>38</v>
      </c>
      <c r="E38" s="47">
        <v>35.714285714285715</v>
      </c>
      <c r="F38" s="49">
        <v>15</v>
      </c>
      <c r="G38" s="49">
        <v>2</v>
      </c>
      <c r="H38" s="46">
        <v>2</v>
      </c>
      <c r="I38" s="49">
        <v>4</v>
      </c>
      <c r="J38" s="49">
        <v>5</v>
      </c>
      <c r="K38" s="49">
        <v>6</v>
      </c>
      <c r="L38" s="49">
        <v>2</v>
      </c>
      <c r="M38" s="76">
        <v>4</v>
      </c>
      <c r="N38" s="521"/>
    </row>
    <row r="39" spans="1:14" ht="13.5" customHeight="1">
      <c r="A39" s="1695"/>
      <c r="B39" s="7"/>
      <c r="C39" s="32" t="s">
        <v>31</v>
      </c>
      <c r="D39" s="50">
        <f t="shared" si="3"/>
        <v>49</v>
      </c>
      <c r="E39" s="47">
        <v>28.947368421052634</v>
      </c>
      <c r="F39" s="49">
        <v>21</v>
      </c>
      <c r="G39" s="49">
        <v>4</v>
      </c>
      <c r="H39" s="46">
        <v>1</v>
      </c>
      <c r="I39" s="49">
        <v>7</v>
      </c>
      <c r="J39" s="49">
        <v>1</v>
      </c>
      <c r="K39" s="49">
        <v>4</v>
      </c>
      <c r="L39" s="49">
        <v>5</v>
      </c>
      <c r="M39" s="76">
        <v>7</v>
      </c>
    </row>
    <row r="40" spans="1:14" ht="13.5" customHeight="1" thickBot="1">
      <c r="A40" s="1696"/>
      <c r="B40" s="13"/>
      <c r="C40" s="39" t="s">
        <v>32</v>
      </c>
      <c r="D40" s="51">
        <f t="shared" si="3"/>
        <v>52</v>
      </c>
      <c r="E40" s="78">
        <v>20.930232558139537</v>
      </c>
      <c r="F40" s="52">
        <v>22</v>
      </c>
      <c r="G40" s="52">
        <v>5</v>
      </c>
      <c r="H40" s="48">
        <v>1</v>
      </c>
      <c r="I40" s="52">
        <v>10</v>
      </c>
      <c r="J40" s="52">
        <v>0</v>
      </c>
      <c r="K40" s="52">
        <v>8</v>
      </c>
      <c r="L40" s="52">
        <v>0</v>
      </c>
      <c r="M40" s="79">
        <v>7</v>
      </c>
      <c r="N40" s="521"/>
    </row>
    <row r="41" spans="1:14" ht="15.95" customHeight="1">
      <c r="A41" s="1703" t="s">
        <v>34</v>
      </c>
      <c r="B41" s="1819" t="s">
        <v>17</v>
      </c>
      <c r="C41" s="1818"/>
      <c r="D41" s="67">
        <v>419</v>
      </c>
      <c r="E41" s="68">
        <v>6.0759493670886071</v>
      </c>
      <c r="F41" s="125">
        <v>227</v>
      </c>
      <c r="G41" s="125">
        <v>37</v>
      </c>
      <c r="H41" s="20">
        <v>12</v>
      </c>
      <c r="I41" s="125">
        <v>28</v>
      </c>
      <c r="J41" s="125">
        <v>26</v>
      </c>
      <c r="K41" s="125">
        <v>23</v>
      </c>
      <c r="L41" s="125">
        <v>31</v>
      </c>
      <c r="M41" s="126">
        <v>47</v>
      </c>
      <c r="N41" s="7"/>
    </row>
    <row r="42" spans="1:14" ht="15.95" customHeight="1">
      <c r="A42" s="1695"/>
      <c r="B42" s="1699">
        <v>29</v>
      </c>
      <c r="C42" s="1700"/>
      <c r="D42" s="67">
        <v>415</v>
      </c>
      <c r="E42" s="68">
        <v>-0.95465393794749409</v>
      </c>
      <c r="F42" s="69">
        <v>216</v>
      </c>
      <c r="G42" s="69">
        <v>24</v>
      </c>
      <c r="H42" s="23">
        <v>11</v>
      </c>
      <c r="I42" s="69">
        <v>34</v>
      </c>
      <c r="J42" s="69">
        <v>16</v>
      </c>
      <c r="K42" s="69">
        <v>33</v>
      </c>
      <c r="L42" s="69">
        <v>23</v>
      </c>
      <c r="M42" s="70">
        <v>69</v>
      </c>
    </row>
    <row r="43" spans="1:14" ht="15.95" customHeight="1">
      <c r="A43" s="1695"/>
      <c r="B43" s="1699">
        <v>30</v>
      </c>
      <c r="C43" s="1700"/>
      <c r="D43" s="67">
        <v>380</v>
      </c>
      <c r="E43" s="68">
        <v>-8.4337349397590362</v>
      </c>
      <c r="F43" s="69">
        <v>205</v>
      </c>
      <c r="G43" s="69">
        <v>39</v>
      </c>
      <c r="H43" s="25">
        <v>14</v>
      </c>
      <c r="I43" s="69">
        <v>26</v>
      </c>
      <c r="J43" s="69">
        <v>20</v>
      </c>
      <c r="K43" s="69">
        <v>22</v>
      </c>
      <c r="L43" s="69">
        <v>15</v>
      </c>
      <c r="M43" s="70">
        <v>53</v>
      </c>
    </row>
    <row r="44" spans="1:14" ht="15.95" customHeight="1">
      <c r="A44" s="1695"/>
      <c r="B44" s="1699" t="s">
        <v>18</v>
      </c>
      <c r="C44" s="1700"/>
      <c r="D44" s="67">
        <v>428</v>
      </c>
      <c r="E44" s="68">
        <v>12.631578947368421</v>
      </c>
      <c r="F44" s="69">
        <v>192</v>
      </c>
      <c r="G44" s="69">
        <v>32</v>
      </c>
      <c r="H44" s="25">
        <v>18</v>
      </c>
      <c r="I44" s="69">
        <v>58</v>
      </c>
      <c r="J44" s="69">
        <v>26</v>
      </c>
      <c r="K44" s="69">
        <v>30</v>
      </c>
      <c r="L44" s="69">
        <v>18</v>
      </c>
      <c r="M44" s="70">
        <v>72</v>
      </c>
    </row>
    <row r="45" spans="1:14" ht="15.95" customHeight="1">
      <c r="A45" s="1695"/>
      <c r="B45" s="1699">
        <v>2</v>
      </c>
      <c r="C45" s="1700"/>
      <c r="D45" s="71">
        <f t="shared" ref="D45:D57" si="4">SUM(F45:G45,I45:M45)</f>
        <v>375</v>
      </c>
      <c r="E45" s="72">
        <f>IF(ISERROR((D45-D44)/D44*100),"―",(D45-D44)/D44*100)</f>
        <v>-12.383177570093459</v>
      </c>
      <c r="F45" s="73">
        <f t="shared" ref="F45:M45" si="5">SUM(F46:F57)</f>
        <v>159</v>
      </c>
      <c r="G45" s="73">
        <f t="shared" si="5"/>
        <v>37</v>
      </c>
      <c r="H45" s="30">
        <f t="shared" si="5"/>
        <v>11</v>
      </c>
      <c r="I45" s="73">
        <f t="shared" si="5"/>
        <v>44</v>
      </c>
      <c r="J45" s="73">
        <f t="shared" si="5"/>
        <v>22</v>
      </c>
      <c r="K45" s="73">
        <f t="shared" si="5"/>
        <v>36</v>
      </c>
      <c r="L45" s="73">
        <f t="shared" si="5"/>
        <v>27</v>
      </c>
      <c r="M45" s="74">
        <f t="shared" si="5"/>
        <v>50</v>
      </c>
    </row>
    <row r="46" spans="1:14" ht="13.5" customHeight="1">
      <c r="A46" s="1695"/>
      <c r="B46" s="7" t="s">
        <v>19</v>
      </c>
      <c r="C46" s="32" t="s">
        <v>20</v>
      </c>
      <c r="D46" s="50">
        <f t="shared" si="4"/>
        <v>35</v>
      </c>
      <c r="E46" s="47">
        <v>0</v>
      </c>
      <c r="F46" s="49">
        <v>11</v>
      </c>
      <c r="G46" s="49">
        <v>7</v>
      </c>
      <c r="H46" s="46">
        <v>1</v>
      </c>
      <c r="I46" s="49">
        <v>4</v>
      </c>
      <c r="J46" s="49">
        <v>2</v>
      </c>
      <c r="K46" s="49">
        <v>2</v>
      </c>
      <c r="L46" s="49">
        <v>3</v>
      </c>
      <c r="M46" s="76">
        <v>6</v>
      </c>
      <c r="N46" s="521"/>
    </row>
    <row r="47" spans="1:14" ht="13.5" customHeight="1">
      <c r="A47" s="1695"/>
      <c r="B47" s="7"/>
      <c r="C47" s="32" t="s">
        <v>21</v>
      </c>
      <c r="D47" s="50">
        <f t="shared" si="4"/>
        <v>22</v>
      </c>
      <c r="E47" s="47">
        <v>-43.589743589743591</v>
      </c>
      <c r="F47" s="49">
        <v>12</v>
      </c>
      <c r="G47" s="49">
        <v>3</v>
      </c>
      <c r="H47" s="46">
        <v>2</v>
      </c>
      <c r="I47" s="49">
        <v>0</v>
      </c>
      <c r="J47" s="49">
        <v>0</v>
      </c>
      <c r="K47" s="49">
        <v>2</v>
      </c>
      <c r="L47" s="49">
        <v>0</v>
      </c>
      <c r="M47" s="76">
        <v>5</v>
      </c>
      <c r="N47" s="521"/>
    </row>
    <row r="48" spans="1:14" ht="13.5" customHeight="1">
      <c r="A48" s="1695"/>
      <c r="B48" s="7"/>
      <c r="C48" s="32" t="s">
        <v>22</v>
      </c>
      <c r="D48" s="50">
        <f t="shared" si="4"/>
        <v>28</v>
      </c>
      <c r="E48" s="47">
        <v>-15.151515151515152</v>
      </c>
      <c r="F48" s="49">
        <v>7</v>
      </c>
      <c r="G48" s="49">
        <v>1</v>
      </c>
      <c r="H48" s="46">
        <v>1</v>
      </c>
      <c r="I48" s="49">
        <v>4</v>
      </c>
      <c r="J48" s="49">
        <v>0</v>
      </c>
      <c r="K48" s="49">
        <v>6</v>
      </c>
      <c r="L48" s="49">
        <v>6</v>
      </c>
      <c r="M48" s="76">
        <v>4</v>
      </c>
      <c r="N48" s="521"/>
    </row>
    <row r="49" spans="1:14" ht="13.5" customHeight="1">
      <c r="A49" s="1695"/>
      <c r="B49" s="7"/>
      <c r="C49" s="32" t="s">
        <v>23</v>
      </c>
      <c r="D49" s="50">
        <f t="shared" si="4"/>
        <v>27</v>
      </c>
      <c r="E49" s="47">
        <v>-20.588235294117645</v>
      </c>
      <c r="F49" s="49">
        <v>8</v>
      </c>
      <c r="G49" s="49">
        <v>2</v>
      </c>
      <c r="H49" s="46">
        <v>1</v>
      </c>
      <c r="I49" s="49">
        <v>3</v>
      </c>
      <c r="J49" s="49">
        <v>3</v>
      </c>
      <c r="K49" s="49">
        <v>4</v>
      </c>
      <c r="L49" s="49">
        <v>4</v>
      </c>
      <c r="M49" s="76">
        <v>3</v>
      </c>
      <c r="N49" s="521"/>
    </row>
    <row r="50" spans="1:14" ht="13.5" customHeight="1">
      <c r="A50" s="1695"/>
      <c r="B50" s="7"/>
      <c r="C50" s="32" t="s">
        <v>24</v>
      </c>
      <c r="D50" s="50">
        <f t="shared" si="4"/>
        <v>19</v>
      </c>
      <c r="E50" s="47">
        <v>-17.391304347826086</v>
      </c>
      <c r="F50" s="49">
        <v>14</v>
      </c>
      <c r="G50" s="49">
        <v>1</v>
      </c>
      <c r="H50" s="46">
        <v>0</v>
      </c>
      <c r="I50" s="49">
        <v>0</v>
      </c>
      <c r="J50" s="49">
        <v>2</v>
      </c>
      <c r="K50" s="49">
        <v>0</v>
      </c>
      <c r="L50" s="49">
        <v>0</v>
      </c>
      <c r="M50" s="76">
        <v>2</v>
      </c>
      <c r="N50" s="521"/>
    </row>
    <row r="51" spans="1:14" ht="13.5" customHeight="1">
      <c r="A51" s="1695"/>
      <c r="B51" s="7"/>
      <c r="C51" s="32" t="s">
        <v>25</v>
      </c>
      <c r="D51" s="50">
        <f t="shared" si="4"/>
        <v>26</v>
      </c>
      <c r="E51" s="47">
        <v>-16.129032258064516</v>
      </c>
      <c r="F51" s="49">
        <v>11</v>
      </c>
      <c r="G51" s="49">
        <v>0</v>
      </c>
      <c r="H51" s="46">
        <v>0</v>
      </c>
      <c r="I51" s="49">
        <v>4</v>
      </c>
      <c r="J51" s="49">
        <v>1</v>
      </c>
      <c r="K51" s="49">
        <v>3</v>
      </c>
      <c r="L51" s="49">
        <v>2</v>
      </c>
      <c r="M51" s="76">
        <v>5</v>
      </c>
    </row>
    <row r="52" spans="1:14" ht="13.5" customHeight="1">
      <c r="A52" s="1695"/>
      <c r="B52" s="7"/>
      <c r="C52" s="32" t="s">
        <v>26</v>
      </c>
      <c r="D52" s="50">
        <f t="shared" si="4"/>
        <v>25</v>
      </c>
      <c r="E52" s="47">
        <v>-13.793103448275861</v>
      </c>
      <c r="F52" s="49">
        <v>15</v>
      </c>
      <c r="G52" s="49">
        <v>1</v>
      </c>
      <c r="H52" s="46">
        <v>0</v>
      </c>
      <c r="I52" s="49">
        <v>1</v>
      </c>
      <c r="J52" s="49">
        <v>3</v>
      </c>
      <c r="K52" s="49">
        <v>0</v>
      </c>
      <c r="L52" s="49">
        <v>0</v>
      </c>
      <c r="M52" s="76">
        <v>5</v>
      </c>
      <c r="N52" s="521"/>
    </row>
    <row r="53" spans="1:14" ht="13.5" customHeight="1">
      <c r="A53" s="1695"/>
      <c r="B53" s="7"/>
      <c r="C53" s="32" t="s">
        <v>27</v>
      </c>
      <c r="D53" s="50">
        <f t="shared" si="4"/>
        <v>27</v>
      </c>
      <c r="E53" s="47">
        <v>-35.714285714285715</v>
      </c>
      <c r="F53" s="49">
        <v>10</v>
      </c>
      <c r="G53" s="49">
        <v>4</v>
      </c>
      <c r="H53" s="46">
        <v>1</v>
      </c>
      <c r="I53" s="49">
        <v>0</v>
      </c>
      <c r="J53" s="49">
        <v>3</v>
      </c>
      <c r="K53" s="49">
        <v>1</v>
      </c>
      <c r="L53" s="49">
        <v>4</v>
      </c>
      <c r="M53" s="76">
        <v>5</v>
      </c>
      <c r="N53" s="521"/>
    </row>
    <row r="54" spans="1:14" ht="13.5" customHeight="1">
      <c r="A54" s="1695"/>
      <c r="B54" s="7"/>
      <c r="C54" s="32" t="s">
        <v>28</v>
      </c>
      <c r="D54" s="50">
        <f t="shared" si="4"/>
        <v>22</v>
      </c>
      <c r="E54" s="47">
        <v>-46.341463414634148</v>
      </c>
      <c r="F54" s="49">
        <v>9</v>
      </c>
      <c r="G54" s="49">
        <v>4</v>
      </c>
      <c r="H54" s="46">
        <v>1</v>
      </c>
      <c r="I54" s="49">
        <v>8</v>
      </c>
      <c r="J54" s="49">
        <v>1</v>
      </c>
      <c r="K54" s="49">
        <v>0</v>
      </c>
      <c r="L54" s="49">
        <v>0</v>
      </c>
      <c r="M54" s="76">
        <v>0</v>
      </c>
    </row>
    <row r="55" spans="1:14" ht="13.5" customHeight="1">
      <c r="A55" s="1695"/>
      <c r="B55" s="7" t="s">
        <v>29</v>
      </c>
      <c r="C55" s="32" t="s">
        <v>30</v>
      </c>
      <c r="D55" s="50">
        <f t="shared" si="4"/>
        <v>36</v>
      </c>
      <c r="E55" s="47">
        <v>0</v>
      </c>
      <c r="F55" s="49">
        <v>14</v>
      </c>
      <c r="G55" s="49">
        <v>3</v>
      </c>
      <c r="H55" s="46">
        <v>2</v>
      </c>
      <c r="I55" s="49">
        <v>4</v>
      </c>
      <c r="J55" s="49">
        <v>5</v>
      </c>
      <c r="K55" s="49">
        <v>5</v>
      </c>
      <c r="L55" s="49">
        <v>3</v>
      </c>
      <c r="M55" s="76">
        <v>2</v>
      </c>
      <c r="N55" s="521"/>
    </row>
    <row r="56" spans="1:14" ht="13.5" customHeight="1">
      <c r="A56" s="1695"/>
      <c r="B56" s="7"/>
      <c r="C56" s="32" t="s">
        <v>31</v>
      </c>
      <c r="D56" s="50">
        <f t="shared" si="4"/>
        <v>53</v>
      </c>
      <c r="E56" s="47">
        <v>15.217391304347828</v>
      </c>
      <c r="F56" s="49">
        <v>25</v>
      </c>
      <c r="G56" s="49">
        <v>4</v>
      </c>
      <c r="H56" s="46">
        <v>1</v>
      </c>
      <c r="I56" s="49">
        <v>7</v>
      </c>
      <c r="J56" s="49">
        <v>1</v>
      </c>
      <c r="K56" s="49">
        <v>5</v>
      </c>
      <c r="L56" s="49">
        <v>5</v>
      </c>
      <c r="M56" s="76">
        <v>6</v>
      </c>
    </row>
    <row r="57" spans="1:14" ht="13.5" customHeight="1" thickBot="1">
      <c r="A57" s="1696"/>
      <c r="B57" s="13"/>
      <c r="C57" s="39" t="s">
        <v>32</v>
      </c>
      <c r="D57" s="51">
        <f t="shared" si="4"/>
        <v>55</v>
      </c>
      <c r="E57" s="78">
        <v>41.025641025641022</v>
      </c>
      <c r="F57" s="52">
        <v>23</v>
      </c>
      <c r="G57" s="52">
        <v>7</v>
      </c>
      <c r="H57" s="48">
        <v>1</v>
      </c>
      <c r="I57" s="52">
        <v>9</v>
      </c>
      <c r="J57" s="52">
        <v>1</v>
      </c>
      <c r="K57" s="52">
        <v>8</v>
      </c>
      <c r="L57" s="52">
        <v>0</v>
      </c>
      <c r="M57" s="79">
        <v>7</v>
      </c>
      <c r="N57" s="521"/>
    </row>
  </sheetData>
  <mergeCells count="29">
    <mergeCell ref="B25:C25"/>
    <mergeCell ref="B11:C11"/>
    <mergeCell ref="B28:C28"/>
    <mergeCell ref="L2:M2"/>
    <mergeCell ref="B3:C3"/>
    <mergeCell ref="D3:D6"/>
    <mergeCell ref="F3:F6"/>
    <mergeCell ref="G3:G6"/>
    <mergeCell ref="I3:I6"/>
    <mergeCell ref="J3:J6"/>
    <mergeCell ref="K3:K6"/>
    <mergeCell ref="L3:L6"/>
    <mergeCell ref="M3:M6"/>
    <mergeCell ref="A1:M1"/>
    <mergeCell ref="B45:C45"/>
    <mergeCell ref="A7:A23"/>
    <mergeCell ref="A24:A40"/>
    <mergeCell ref="A41:A57"/>
    <mergeCell ref="B10:C10"/>
    <mergeCell ref="B27:C27"/>
    <mergeCell ref="B44:C44"/>
    <mergeCell ref="B41:C41"/>
    <mergeCell ref="B42:C42"/>
    <mergeCell ref="B24:C24"/>
    <mergeCell ref="B9:C9"/>
    <mergeCell ref="B26:C26"/>
    <mergeCell ref="B43:C43"/>
    <mergeCell ref="B7:C7"/>
    <mergeCell ref="B8:C8"/>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6.25" style="2" customWidth="1"/>
    <col min="15" max="15" width="3.25" style="2" customWidth="1"/>
    <col min="16" max="16384" width="9" style="2"/>
  </cols>
  <sheetData>
    <row r="1" spans="1:14" ht="30" customHeight="1">
      <c r="A1" s="1681" t="s">
        <v>1251</v>
      </c>
      <c r="B1" s="1681"/>
      <c r="C1" s="1681"/>
      <c r="D1" s="1681"/>
      <c r="E1" s="1681"/>
      <c r="F1" s="1681"/>
      <c r="G1" s="1681"/>
      <c r="H1" s="1681"/>
      <c r="I1" s="1681"/>
      <c r="J1" s="1681"/>
      <c r="K1" s="1681"/>
      <c r="L1" s="1681"/>
      <c r="M1" s="1681"/>
    </row>
    <row r="2" spans="1:14" ht="23.25" customHeight="1" thickBot="1">
      <c r="A2" s="1" t="s">
        <v>375</v>
      </c>
      <c r="L2" s="1682"/>
      <c r="M2" s="1682"/>
    </row>
    <row r="3" spans="1:14" ht="15" customHeight="1">
      <c r="A3" s="3"/>
      <c r="B3" s="1683" t="s">
        <v>1</v>
      </c>
      <c r="C3" s="1684"/>
      <c r="D3" s="1685" t="s">
        <v>2</v>
      </c>
      <c r="E3" s="4"/>
      <c r="F3" s="1688" t="s">
        <v>3</v>
      </c>
      <c r="G3" s="1691" t="s">
        <v>4</v>
      </c>
      <c r="H3" s="5"/>
      <c r="I3" s="1688" t="s">
        <v>5</v>
      </c>
      <c r="J3" s="1688" t="s">
        <v>6</v>
      </c>
      <c r="K3" s="1688" t="s">
        <v>7</v>
      </c>
      <c r="L3" s="1688" t="s">
        <v>8</v>
      </c>
      <c r="M3" s="1692" t="s">
        <v>9</v>
      </c>
    </row>
    <row r="4" spans="1:14" ht="15" customHeight="1">
      <c r="A4" s="6"/>
      <c r="B4" s="7"/>
      <c r="C4" s="8"/>
      <c r="D4" s="1686"/>
      <c r="E4" s="9" t="s">
        <v>10</v>
      </c>
      <c r="F4" s="1689"/>
      <c r="G4" s="1689"/>
      <c r="H4" s="10" t="s">
        <v>11</v>
      </c>
      <c r="I4" s="1689"/>
      <c r="J4" s="1689"/>
      <c r="K4" s="1689"/>
      <c r="L4" s="1689"/>
      <c r="M4" s="1693"/>
    </row>
    <row r="5" spans="1:14" ht="15" customHeight="1">
      <c r="A5" s="6"/>
      <c r="B5" s="7"/>
      <c r="C5" s="8"/>
      <c r="D5" s="1686"/>
      <c r="E5" s="11" t="s">
        <v>12</v>
      </c>
      <c r="F5" s="1689"/>
      <c r="G5" s="1689"/>
      <c r="H5" s="10" t="s">
        <v>13</v>
      </c>
      <c r="I5" s="1689"/>
      <c r="J5" s="1689"/>
      <c r="K5" s="1689"/>
      <c r="L5" s="1689"/>
      <c r="M5" s="1693"/>
    </row>
    <row r="6" spans="1:14" ht="15" customHeight="1" thickBot="1">
      <c r="A6" s="12" t="s">
        <v>14</v>
      </c>
      <c r="B6" s="13"/>
      <c r="C6" s="14"/>
      <c r="D6" s="1687"/>
      <c r="E6" s="15" t="s">
        <v>15</v>
      </c>
      <c r="F6" s="1690"/>
      <c r="G6" s="1690"/>
      <c r="H6" s="152"/>
      <c r="I6" s="1690"/>
      <c r="J6" s="1690"/>
      <c r="K6" s="1690"/>
      <c r="L6" s="1690"/>
      <c r="M6" s="1694"/>
    </row>
    <row r="7" spans="1:14" ht="15.95" customHeight="1">
      <c r="A7" s="1703" t="s">
        <v>44</v>
      </c>
      <c r="B7" s="1819" t="s">
        <v>17</v>
      </c>
      <c r="C7" s="1818"/>
      <c r="D7" s="67">
        <v>18905</v>
      </c>
      <c r="E7" s="68">
        <v>-3.1704568735914771</v>
      </c>
      <c r="F7" s="527">
        <v>9102</v>
      </c>
      <c r="G7" s="527">
        <v>1656</v>
      </c>
      <c r="H7" s="45">
        <v>461</v>
      </c>
      <c r="I7" s="527">
        <v>2463</v>
      </c>
      <c r="J7" s="527">
        <v>1042</v>
      </c>
      <c r="K7" s="527">
        <v>1387</v>
      </c>
      <c r="L7" s="527">
        <v>1210</v>
      </c>
      <c r="M7" s="526">
        <v>2045</v>
      </c>
      <c r="N7" s="7"/>
    </row>
    <row r="8" spans="1:14" ht="15.95" customHeight="1">
      <c r="A8" s="1695"/>
      <c r="B8" s="1699">
        <v>29</v>
      </c>
      <c r="C8" s="1700"/>
      <c r="D8" s="67">
        <v>17698</v>
      </c>
      <c r="E8" s="68">
        <v>-6.3845543507008733</v>
      </c>
      <c r="F8" s="69">
        <v>8474</v>
      </c>
      <c r="G8" s="69">
        <v>1524</v>
      </c>
      <c r="H8" s="23">
        <v>443</v>
      </c>
      <c r="I8" s="69">
        <v>2369</v>
      </c>
      <c r="J8" s="69">
        <v>1067</v>
      </c>
      <c r="K8" s="69">
        <v>1465</v>
      </c>
      <c r="L8" s="69">
        <v>1030</v>
      </c>
      <c r="M8" s="70">
        <v>1769</v>
      </c>
    </row>
    <row r="9" spans="1:14" ht="15.95" customHeight="1">
      <c r="A9" s="1695"/>
      <c r="B9" s="1699">
        <v>30</v>
      </c>
      <c r="C9" s="1700"/>
      <c r="D9" s="67">
        <v>15722</v>
      </c>
      <c r="E9" s="68">
        <v>-11.165103401514296</v>
      </c>
      <c r="F9" s="69">
        <v>7512</v>
      </c>
      <c r="G9" s="69">
        <v>1303</v>
      </c>
      <c r="H9" s="25">
        <v>397</v>
      </c>
      <c r="I9" s="69">
        <v>1991</v>
      </c>
      <c r="J9" s="69">
        <v>1080</v>
      </c>
      <c r="K9" s="69">
        <v>1294</v>
      </c>
      <c r="L9" s="69">
        <v>923</v>
      </c>
      <c r="M9" s="70">
        <v>1619</v>
      </c>
    </row>
    <row r="10" spans="1:14" ht="15.95" customHeight="1">
      <c r="A10" s="1695"/>
      <c r="B10" s="1699" t="s">
        <v>18</v>
      </c>
      <c r="C10" s="1700"/>
      <c r="D10" s="67">
        <v>15171</v>
      </c>
      <c r="E10" s="68">
        <v>-3.5046431751685536</v>
      </c>
      <c r="F10" s="69">
        <v>7395</v>
      </c>
      <c r="G10" s="69">
        <v>1175</v>
      </c>
      <c r="H10" s="25">
        <v>330</v>
      </c>
      <c r="I10" s="69">
        <v>1868</v>
      </c>
      <c r="J10" s="69">
        <v>969</v>
      </c>
      <c r="K10" s="69">
        <v>1159</v>
      </c>
      <c r="L10" s="69">
        <v>1020</v>
      </c>
      <c r="M10" s="70">
        <v>1585</v>
      </c>
    </row>
    <row r="11" spans="1:14" ht="15.95" customHeight="1">
      <c r="A11" s="1695"/>
      <c r="B11" s="1699">
        <v>2</v>
      </c>
      <c r="C11" s="1700"/>
      <c r="D11" s="71">
        <f t="shared" ref="D11:D23" si="0">SUM(F11:G11,I11:M11)</f>
        <v>14710</v>
      </c>
      <c r="E11" s="72">
        <f>IF(ISERROR((D11-D10)/D10*100),"―",(D11-D10)/D10*100)</f>
        <v>-3.0386922417770745</v>
      </c>
      <c r="F11" s="73">
        <f t="shared" ref="F11:M11" si="1">SUM(F12:F23)</f>
        <v>7342</v>
      </c>
      <c r="G11" s="73">
        <f t="shared" si="1"/>
        <v>1155</v>
      </c>
      <c r="H11" s="30">
        <f t="shared" si="1"/>
        <v>275</v>
      </c>
      <c r="I11" s="73">
        <f t="shared" si="1"/>
        <v>2044</v>
      </c>
      <c r="J11" s="73">
        <f t="shared" si="1"/>
        <v>817</v>
      </c>
      <c r="K11" s="73">
        <f t="shared" si="1"/>
        <v>989</v>
      </c>
      <c r="L11" s="73">
        <f t="shared" si="1"/>
        <v>872</v>
      </c>
      <c r="M11" s="74">
        <f t="shared" si="1"/>
        <v>1491</v>
      </c>
    </row>
    <row r="12" spans="1:14" ht="13.5" customHeight="1">
      <c r="A12" s="1695"/>
      <c r="B12" s="7" t="s">
        <v>19</v>
      </c>
      <c r="C12" s="32" t="s">
        <v>20</v>
      </c>
      <c r="D12" s="50">
        <f t="shared" si="0"/>
        <v>1229</v>
      </c>
      <c r="E12" s="47">
        <v>-9.1648189209164812</v>
      </c>
      <c r="F12" s="49">
        <v>594</v>
      </c>
      <c r="G12" s="49">
        <v>93</v>
      </c>
      <c r="H12" s="46">
        <v>27</v>
      </c>
      <c r="I12" s="49">
        <v>176</v>
      </c>
      <c r="J12" s="49">
        <v>78</v>
      </c>
      <c r="K12" s="49">
        <v>66</v>
      </c>
      <c r="L12" s="49">
        <v>77</v>
      </c>
      <c r="M12" s="76">
        <v>145</v>
      </c>
    </row>
    <row r="13" spans="1:14" ht="13.5" customHeight="1">
      <c r="A13" s="1695"/>
      <c r="B13" s="7"/>
      <c r="C13" s="32" t="s">
        <v>21</v>
      </c>
      <c r="D13" s="50">
        <f t="shared" si="0"/>
        <v>1036</v>
      </c>
      <c r="E13" s="47">
        <v>-24.76397966594045</v>
      </c>
      <c r="F13" s="49">
        <v>503</v>
      </c>
      <c r="G13" s="49">
        <v>78</v>
      </c>
      <c r="H13" s="46">
        <v>15</v>
      </c>
      <c r="I13" s="49">
        <v>167</v>
      </c>
      <c r="J13" s="49">
        <v>57</v>
      </c>
      <c r="K13" s="49">
        <v>73</v>
      </c>
      <c r="L13" s="49">
        <v>65</v>
      </c>
      <c r="M13" s="76">
        <v>93</v>
      </c>
      <c r="N13" s="521"/>
    </row>
    <row r="14" spans="1:14" ht="13.5" customHeight="1">
      <c r="A14" s="1695"/>
      <c r="B14" s="7"/>
      <c r="C14" s="32" t="s">
        <v>22</v>
      </c>
      <c r="D14" s="50">
        <f t="shared" si="0"/>
        <v>1342</v>
      </c>
      <c r="E14" s="47">
        <v>0.90225563909774442</v>
      </c>
      <c r="F14" s="49">
        <v>697</v>
      </c>
      <c r="G14" s="49">
        <v>87</v>
      </c>
      <c r="H14" s="46">
        <v>12</v>
      </c>
      <c r="I14" s="49">
        <v>192</v>
      </c>
      <c r="J14" s="49">
        <v>72</v>
      </c>
      <c r="K14" s="49">
        <v>80</v>
      </c>
      <c r="L14" s="49">
        <v>67</v>
      </c>
      <c r="M14" s="76">
        <v>147</v>
      </c>
      <c r="N14" s="521"/>
    </row>
    <row r="15" spans="1:14" ht="13.5" customHeight="1">
      <c r="A15" s="1695"/>
      <c r="B15" s="7"/>
      <c r="C15" s="32" t="s">
        <v>23</v>
      </c>
      <c r="D15" s="50">
        <f t="shared" si="0"/>
        <v>1137</v>
      </c>
      <c r="E15" s="47">
        <v>-5.6431535269709547</v>
      </c>
      <c r="F15" s="49">
        <v>548</v>
      </c>
      <c r="G15" s="49">
        <v>101</v>
      </c>
      <c r="H15" s="46">
        <v>18</v>
      </c>
      <c r="I15" s="49">
        <v>157</v>
      </c>
      <c r="J15" s="49">
        <v>57</v>
      </c>
      <c r="K15" s="49">
        <v>103</v>
      </c>
      <c r="L15" s="49">
        <v>64</v>
      </c>
      <c r="M15" s="76">
        <v>107</v>
      </c>
      <c r="N15" s="521"/>
    </row>
    <row r="16" spans="1:14" ht="13.5" customHeight="1">
      <c r="A16" s="1695"/>
      <c r="B16" s="7"/>
      <c r="C16" s="32" t="s">
        <v>24</v>
      </c>
      <c r="D16" s="50">
        <f t="shared" si="0"/>
        <v>1008</v>
      </c>
      <c r="E16" s="47">
        <v>2.6476578411405294</v>
      </c>
      <c r="F16" s="49">
        <v>482</v>
      </c>
      <c r="G16" s="49">
        <v>83</v>
      </c>
      <c r="H16" s="46">
        <v>18</v>
      </c>
      <c r="I16" s="49">
        <v>135</v>
      </c>
      <c r="J16" s="49">
        <v>62</v>
      </c>
      <c r="K16" s="49">
        <v>70</v>
      </c>
      <c r="L16" s="49">
        <v>76</v>
      </c>
      <c r="M16" s="76">
        <v>100</v>
      </c>
      <c r="N16" s="521"/>
    </row>
    <row r="17" spans="1:14" ht="13.5" customHeight="1">
      <c r="A17" s="1695"/>
      <c r="B17" s="7"/>
      <c r="C17" s="32" t="s">
        <v>25</v>
      </c>
      <c r="D17" s="50">
        <f t="shared" si="0"/>
        <v>1247</v>
      </c>
      <c r="E17" s="47">
        <v>-6.3813813813813818</v>
      </c>
      <c r="F17" s="49">
        <v>638</v>
      </c>
      <c r="G17" s="49">
        <v>69</v>
      </c>
      <c r="H17" s="46">
        <v>16</v>
      </c>
      <c r="I17" s="49">
        <v>167</v>
      </c>
      <c r="J17" s="49">
        <v>63</v>
      </c>
      <c r="K17" s="49">
        <v>101</v>
      </c>
      <c r="L17" s="49">
        <v>88</v>
      </c>
      <c r="M17" s="76">
        <v>121</v>
      </c>
      <c r="N17" s="521"/>
    </row>
    <row r="18" spans="1:14" ht="13.5" customHeight="1">
      <c r="A18" s="1695"/>
      <c r="B18" s="7"/>
      <c r="C18" s="32" t="s">
        <v>26</v>
      </c>
      <c r="D18" s="50">
        <f t="shared" si="0"/>
        <v>1323</v>
      </c>
      <c r="E18" s="47">
        <v>5.5023923444976077</v>
      </c>
      <c r="F18" s="49">
        <v>662</v>
      </c>
      <c r="G18" s="49">
        <v>115</v>
      </c>
      <c r="H18" s="46">
        <v>27</v>
      </c>
      <c r="I18" s="49">
        <v>184</v>
      </c>
      <c r="J18" s="49">
        <v>75</v>
      </c>
      <c r="K18" s="49">
        <v>85</v>
      </c>
      <c r="L18" s="49">
        <v>73</v>
      </c>
      <c r="M18" s="76">
        <v>129</v>
      </c>
      <c r="N18" s="521"/>
    </row>
    <row r="19" spans="1:14" ht="13.5" customHeight="1">
      <c r="A19" s="1695"/>
      <c r="B19" s="7"/>
      <c r="C19" s="32" t="s">
        <v>27</v>
      </c>
      <c r="D19" s="50">
        <f t="shared" si="0"/>
        <v>1043</v>
      </c>
      <c r="E19" s="47">
        <v>-9.0671316477768098</v>
      </c>
      <c r="F19" s="49">
        <v>508</v>
      </c>
      <c r="G19" s="49">
        <v>101</v>
      </c>
      <c r="H19" s="46">
        <v>21</v>
      </c>
      <c r="I19" s="49">
        <v>143</v>
      </c>
      <c r="J19" s="49">
        <v>59</v>
      </c>
      <c r="K19" s="49">
        <v>76</v>
      </c>
      <c r="L19" s="49">
        <v>77</v>
      </c>
      <c r="M19" s="76">
        <v>79</v>
      </c>
      <c r="N19" s="521"/>
    </row>
    <row r="20" spans="1:14" ht="13.5" customHeight="1">
      <c r="A20" s="1695"/>
      <c r="B20" s="7"/>
      <c r="C20" s="32" t="s">
        <v>28</v>
      </c>
      <c r="D20" s="50">
        <f t="shared" si="0"/>
        <v>862</v>
      </c>
      <c r="E20" s="47">
        <v>-9.9268547544409618</v>
      </c>
      <c r="F20" s="49">
        <v>413</v>
      </c>
      <c r="G20" s="49">
        <v>68</v>
      </c>
      <c r="H20" s="46">
        <v>21</v>
      </c>
      <c r="I20" s="49">
        <v>109</v>
      </c>
      <c r="J20" s="49">
        <v>53</v>
      </c>
      <c r="K20" s="49">
        <v>69</v>
      </c>
      <c r="L20" s="49">
        <v>49</v>
      </c>
      <c r="M20" s="76">
        <v>101</v>
      </c>
    </row>
    <row r="21" spans="1:14" ht="13.5" customHeight="1">
      <c r="A21" s="1695"/>
      <c r="B21" s="7" t="s">
        <v>29</v>
      </c>
      <c r="C21" s="32" t="s">
        <v>30</v>
      </c>
      <c r="D21" s="50">
        <f t="shared" si="0"/>
        <v>1138</v>
      </c>
      <c r="E21" s="47">
        <v>-17.536231884057969</v>
      </c>
      <c r="F21" s="49">
        <v>530</v>
      </c>
      <c r="G21" s="49">
        <v>84</v>
      </c>
      <c r="H21" s="46">
        <v>22</v>
      </c>
      <c r="I21" s="49">
        <v>168</v>
      </c>
      <c r="J21" s="49">
        <v>65</v>
      </c>
      <c r="K21" s="49">
        <v>106</v>
      </c>
      <c r="L21" s="49">
        <v>65</v>
      </c>
      <c r="M21" s="76">
        <v>120</v>
      </c>
    </row>
    <row r="22" spans="1:14" ht="13.5" customHeight="1">
      <c r="A22" s="1695"/>
      <c r="B22" s="7"/>
      <c r="C22" s="32" t="s">
        <v>31</v>
      </c>
      <c r="D22" s="50">
        <f t="shared" si="0"/>
        <v>1603</v>
      </c>
      <c r="E22" s="47">
        <v>22.741194486983154</v>
      </c>
      <c r="F22" s="49">
        <v>878</v>
      </c>
      <c r="G22" s="49">
        <v>125</v>
      </c>
      <c r="H22" s="46">
        <v>39</v>
      </c>
      <c r="I22" s="49">
        <v>182</v>
      </c>
      <c r="J22" s="49">
        <v>66</v>
      </c>
      <c r="K22" s="49">
        <v>77</v>
      </c>
      <c r="L22" s="49">
        <v>95</v>
      </c>
      <c r="M22" s="76">
        <v>180</v>
      </c>
    </row>
    <row r="23" spans="1:14" ht="13.5" customHeight="1" thickBot="1">
      <c r="A23" s="1696"/>
      <c r="B23" s="13"/>
      <c r="C23" s="39" t="s">
        <v>32</v>
      </c>
      <c r="D23" s="51">
        <f t="shared" si="0"/>
        <v>1742</v>
      </c>
      <c r="E23" s="78">
        <v>12.532299741602069</v>
      </c>
      <c r="F23" s="52">
        <v>889</v>
      </c>
      <c r="G23" s="52">
        <v>151</v>
      </c>
      <c r="H23" s="48">
        <v>39</v>
      </c>
      <c r="I23" s="52">
        <v>264</v>
      </c>
      <c r="J23" s="52">
        <v>110</v>
      </c>
      <c r="K23" s="52">
        <v>83</v>
      </c>
      <c r="L23" s="52">
        <v>76</v>
      </c>
      <c r="M23" s="79">
        <v>169</v>
      </c>
    </row>
    <row r="24" spans="1:14" ht="15.95" customHeight="1">
      <c r="A24" s="1703" t="s">
        <v>50</v>
      </c>
      <c r="B24" s="1819" t="s">
        <v>17</v>
      </c>
      <c r="C24" s="1818"/>
      <c r="D24" s="67">
        <v>6228</v>
      </c>
      <c r="E24" s="68">
        <v>-4.1993539455468385</v>
      </c>
      <c r="F24" s="527">
        <v>3066</v>
      </c>
      <c r="G24" s="527">
        <v>589</v>
      </c>
      <c r="H24" s="45">
        <v>165</v>
      </c>
      <c r="I24" s="527">
        <v>776</v>
      </c>
      <c r="J24" s="527">
        <v>242</v>
      </c>
      <c r="K24" s="527">
        <v>447</v>
      </c>
      <c r="L24" s="527">
        <v>422</v>
      </c>
      <c r="M24" s="526">
        <v>686</v>
      </c>
      <c r="N24" s="7"/>
    </row>
    <row r="25" spans="1:14" ht="15.95" customHeight="1">
      <c r="A25" s="1695"/>
      <c r="B25" s="1699">
        <v>29</v>
      </c>
      <c r="C25" s="1700"/>
      <c r="D25" s="67">
        <v>5853</v>
      </c>
      <c r="E25" s="68">
        <v>-6.0211946050096339</v>
      </c>
      <c r="F25" s="69">
        <v>2856</v>
      </c>
      <c r="G25" s="69">
        <v>535</v>
      </c>
      <c r="H25" s="23">
        <v>171</v>
      </c>
      <c r="I25" s="69">
        <v>688</v>
      </c>
      <c r="J25" s="69">
        <v>295</v>
      </c>
      <c r="K25" s="69">
        <v>507</v>
      </c>
      <c r="L25" s="69">
        <v>388</v>
      </c>
      <c r="M25" s="70">
        <v>584</v>
      </c>
    </row>
    <row r="26" spans="1:14" ht="15.95" customHeight="1">
      <c r="A26" s="1695"/>
      <c r="B26" s="1699">
        <v>30</v>
      </c>
      <c r="C26" s="1700"/>
      <c r="D26" s="67">
        <v>5095</v>
      </c>
      <c r="E26" s="68">
        <v>-12.950623611822998</v>
      </c>
      <c r="F26" s="69">
        <v>2657</v>
      </c>
      <c r="G26" s="69">
        <v>427</v>
      </c>
      <c r="H26" s="25">
        <v>138</v>
      </c>
      <c r="I26" s="69">
        <v>553</v>
      </c>
      <c r="J26" s="69">
        <v>285</v>
      </c>
      <c r="K26" s="69">
        <v>343</v>
      </c>
      <c r="L26" s="69">
        <v>308</v>
      </c>
      <c r="M26" s="70">
        <v>522</v>
      </c>
    </row>
    <row r="27" spans="1:14" ht="15.95" customHeight="1">
      <c r="A27" s="1695"/>
      <c r="B27" s="1699" t="s">
        <v>18</v>
      </c>
      <c r="C27" s="1700"/>
      <c r="D27" s="67">
        <v>5016</v>
      </c>
      <c r="E27" s="68">
        <v>-1.5505397448478901</v>
      </c>
      <c r="F27" s="69">
        <v>2558</v>
      </c>
      <c r="G27" s="69">
        <v>369</v>
      </c>
      <c r="H27" s="25">
        <v>114</v>
      </c>
      <c r="I27" s="69">
        <v>482</v>
      </c>
      <c r="J27" s="69">
        <v>265</v>
      </c>
      <c r="K27" s="69">
        <v>358</v>
      </c>
      <c r="L27" s="69">
        <v>355</v>
      </c>
      <c r="M27" s="70">
        <v>629</v>
      </c>
    </row>
    <row r="28" spans="1:14" ht="15.95" customHeight="1">
      <c r="A28" s="1695"/>
      <c r="B28" s="1699">
        <v>2</v>
      </c>
      <c r="C28" s="1700"/>
      <c r="D28" s="71">
        <f t="shared" ref="D28:D40" si="2">SUM(F28:G28,I28:M28)</f>
        <v>5041</v>
      </c>
      <c r="E28" s="72">
        <f>IF(ISERROR((D28-D27)/D27*100),"―",(D28-D27)/D27*100)</f>
        <v>0.49840510366826157</v>
      </c>
      <c r="F28" s="73">
        <f t="shared" ref="F28:M28" si="3">SUM(F29:F40)</f>
        <v>2559</v>
      </c>
      <c r="G28" s="73">
        <f t="shared" si="3"/>
        <v>407</v>
      </c>
      <c r="H28" s="30">
        <f t="shared" si="3"/>
        <v>103</v>
      </c>
      <c r="I28" s="73">
        <f t="shared" si="3"/>
        <v>626</v>
      </c>
      <c r="J28" s="73">
        <f t="shared" si="3"/>
        <v>233</v>
      </c>
      <c r="K28" s="73">
        <f t="shared" si="3"/>
        <v>319</v>
      </c>
      <c r="L28" s="73">
        <f t="shared" si="3"/>
        <v>321</v>
      </c>
      <c r="M28" s="74">
        <f t="shared" si="3"/>
        <v>576</v>
      </c>
    </row>
    <row r="29" spans="1:14" ht="13.5" customHeight="1">
      <c r="A29" s="1695"/>
      <c r="B29" s="7" t="s">
        <v>19</v>
      </c>
      <c r="C29" s="32" t="s">
        <v>20</v>
      </c>
      <c r="D29" s="50">
        <f t="shared" si="2"/>
        <v>454</v>
      </c>
      <c r="E29" s="47">
        <v>-1.5184381778741864</v>
      </c>
      <c r="F29" s="49">
        <v>240</v>
      </c>
      <c r="G29" s="49">
        <v>27</v>
      </c>
      <c r="H29" s="46">
        <v>11</v>
      </c>
      <c r="I29" s="49">
        <v>48</v>
      </c>
      <c r="J29" s="49">
        <v>16</v>
      </c>
      <c r="K29" s="49">
        <v>23</v>
      </c>
      <c r="L29" s="49">
        <v>30</v>
      </c>
      <c r="M29" s="76">
        <v>70</v>
      </c>
      <c r="N29" s="521"/>
    </row>
    <row r="30" spans="1:14" ht="13.5" customHeight="1">
      <c r="A30" s="1695"/>
      <c r="B30" s="7"/>
      <c r="C30" s="32" t="s">
        <v>21</v>
      </c>
      <c r="D30" s="50">
        <f t="shared" si="2"/>
        <v>367</v>
      </c>
      <c r="E30" s="47">
        <v>-8.9330024813895772</v>
      </c>
      <c r="F30" s="49">
        <v>193</v>
      </c>
      <c r="G30" s="49">
        <v>30</v>
      </c>
      <c r="H30" s="46">
        <v>6</v>
      </c>
      <c r="I30" s="49">
        <v>44</v>
      </c>
      <c r="J30" s="49">
        <v>13</v>
      </c>
      <c r="K30" s="49">
        <v>22</v>
      </c>
      <c r="L30" s="49">
        <v>28</v>
      </c>
      <c r="M30" s="76">
        <v>37</v>
      </c>
      <c r="N30" s="521"/>
    </row>
    <row r="31" spans="1:14" ht="13.5" customHeight="1">
      <c r="A31" s="1695"/>
      <c r="B31" s="7"/>
      <c r="C31" s="32" t="s">
        <v>22</v>
      </c>
      <c r="D31" s="50">
        <f t="shared" si="2"/>
        <v>432</v>
      </c>
      <c r="E31" s="47">
        <v>8.2706766917293226</v>
      </c>
      <c r="F31" s="49">
        <v>228</v>
      </c>
      <c r="G31" s="49">
        <v>24</v>
      </c>
      <c r="H31" s="46">
        <v>6</v>
      </c>
      <c r="I31" s="49">
        <v>55</v>
      </c>
      <c r="J31" s="49">
        <v>13</v>
      </c>
      <c r="K31" s="49">
        <v>28</v>
      </c>
      <c r="L31" s="49">
        <v>19</v>
      </c>
      <c r="M31" s="76">
        <v>65</v>
      </c>
      <c r="N31" s="521"/>
    </row>
    <row r="32" spans="1:14" ht="13.5" customHeight="1">
      <c r="A32" s="1695"/>
      <c r="B32" s="7"/>
      <c r="C32" s="32" t="s">
        <v>23</v>
      </c>
      <c r="D32" s="50">
        <f t="shared" si="2"/>
        <v>426</v>
      </c>
      <c r="E32" s="47">
        <v>10.649350649350648</v>
      </c>
      <c r="F32" s="49">
        <v>215</v>
      </c>
      <c r="G32" s="49">
        <v>38</v>
      </c>
      <c r="H32" s="46">
        <v>9</v>
      </c>
      <c r="I32" s="49">
        <v>62</v>
      </c>
      <c r="J32" s="49">
        <v>10</v>
      </c>
      <c r="K32" s="49">
        <v>34</v>
      </c>
      <c r="L32" s="49">
        <v>22</v>
      </c>
      <c r="M32" s="76">
        <v>45</v>
      </c>
      <c r="N32" s="521"/>
    </row>
    <row r="33" spans="1:14" ht="13.5" customHeight="1">
      <c r="A33" s="1695"/>
      <c r="B33" s="7"/>
      <c r="C33" s="32" t="s">
        <v>24</v>
      </c>
      <c r="D33" s="50">
        <f t="shared" si="2"/>
        <v>347</v>
      </c>
      <c r="E33" s="47">
        <v>2.0588235294117645</v>
      </c>
      <c r="F33" s="49">
        <v>164</v>
      </c>
      <c r="G33" s="49">
        <v>27</v>
      </c>
      <c r="H33" s="46">
        <v>7</v>
      </c>
      <c r="I33" s="49">
        <v>46</v>
      </c>
      <c r="J33" s="49">
        <v>17</v>
      </c>
      <c r="K33" s="49">
        <v>22</v>
      </c>
      <c r="L33" s="49">
        <v>19</v>
      </c>
      <c r="M33" s="76">
        <v>52</v>
      </c>
      <c r="N33" s="521"/>
    </row>
    <row r="34" spans="1:14" ht="13.5" customHeight="1">
      <c r="A34" s="1695"/>
      <c r="B34" s="7"/>
      <c r="C34" s="32" t="s">
        <v>25</v>
      </c>
      <c r="D34" s="50">
        <f t="shared" si="2"/>
        <v>437</v>
      </c>
      <c r="E34" s="47">
        <v>6.3260340632603409</v>
      </c>
      <c r="F34" s="49">
        <v>210</v>
      </c>
      <c r="G34" s="49">
        <v>23</v>
      </c>
      <c r="H34" s="46">
        <v>7</v>
      </c>
      <c r="I34" s="49">
        <v>57</v>
      </c>
      <c r="J34" s="49">
        <v>26</v>
      </c>
      <c r="K34" s="49">
        <v>35</v>
      </c>
      <c r="L34" s="49">
        <v>36</v>
      </c>
      <c r="M34" s="76">
        <v>50</v>
      </c>
      <c r="N34" s="521"/>
    </row>
    <row r="35" spans="1:14" ht="13.5" customHeight="1">
      <c r="A35" s="1695"/>
      <c r="B35" s="7"/>
      <c r="C35" s="32" t="s">
        <v>26</v>
      </c>
      <c r="D35" s="50">
        <f t="shared" si="2"/>
        <v>436</v>
      </c>
      <c r="E35" s="47">
        <v>1.160092807424594</v>
      </c>
      <c r="F35" s="49">
        <v>217</v>
      </c>
      <c r="G35" s="49">
        <v>43</v>
      </c>
      <c r="H35" s="46">
        <v>9</v>
      </c>
      <c r="I35" s="49">
        <v>54</v>
      </c>
      <c r="J35" s="49">
        <v>30</v>
      </c>
      <c r="K35" s="49">
        <v>26</v>
      </c>
      <c r="L35" s="49">
        <v>30</v>
      </c>
      <c r="M35" s="76">
        <v>36</v>
      </c>
    </row>
    <row r="36" spans="1:14" ht="13.5" customHeight="1">
      <c r="A36" s="1695"/>
      <c r="B36" s="7"/>
      <c r="C36" s="32" t="s">
        <v>27</v>
      </c>
      <c r="D36" s="50">
        <f t="shared" si="2"/>
        <v>370</v>
      </c>
      <c r="E36" s="47">
        <v>-13.145539906103288</v>
      </c>
      <c r="F36" s="49">
        <v>193</v>
      </c>
      <c r="G36" s="49">
        <v>38</v>
      </c>
      <c r="H36" s="46">
        <v>1</v>
      </c>
      <c r="I36" s="49">
        <v>38</v>
      </c>
      <c r="J36" s="49">
        <v>16</v>
      </c>
      <c r="K36" s="49">
        <v>28</v>
      </c>
      <c r="L36" s="49">
        <v>30</v>
      </c>
      <c r="M36" s="76">
        <v>27</v>
      </c>
      <c r="N36" s="521"/>
    </row>
    <row r="37" spans="1:14" ht="13.5" customHeight="1">
      <c r="A37" s="1695"/>
      <c r="B37" s="7"/>
      <c r="C37" s="32" t="s">
        <v>28</v>
      </c>
      <c r="D37" s="50">
        <f t="shared" si="2"/>
        <v>299</v>
      </c>
      <c r="E37" s="47">
        <v>-17.174515235457065</v>
      </c>
      <c r="F37" s="49">
        <v>137</v>
      </c>
      <c r="G37" s="49">
        <v>23</v>
      </c>
      <c r="H37" s="46">
        <v>9</v>
      </c>
      <c r="I37" s="49">
        <v>36</v>
      </c>
      <c r="J37" s="49">
        <v>19</v>
      </c>
      <c r="K37" s="49">
        <v>23</v>
      </c>
      <c r="L37" s="49">
        <v>25</v>
      </c>
      <c r="M37" s="76">
        <v>36</v>
      </c>
    </row>
    <row r="38" spans="1:14" ht="13.5" customHeight="1">
      <c r="A38" s="1695"/>
      <c r="B38" s="7" t="s">
        <v>29</v>
      </c>
      <c r="C38" s="32" t="s">
        <v>30</v>
      </c>
      <c r="D38" s="50">
        <f t="shared" si="2"/>
        <v>380</v>
      </c>
      <c r="E38" s="47">
        <v>-18.454935622317599</v>
      </c>
      <c r="F38" s="49">
        <v>184</v>
      </c>
      <c r="G38" s="49">
        <v>30</v>
      </c>
      <c r="H38" s="46">
        <v>10</v>
      </c>
      <c r="I38" s="49">
        <v>50</v>
      </c>
      <c r="J38" s="49">
        <v>18</v>
      </c>
      <c r="K38" s="49">
        <v>33</v>
      </c>
      <c r="L38" s="49">
        <v>25</v>
      </c>
      <c r="M38" s="76">
        <v>40</v>
      </c>
    </row>
    <row r="39" spans="1:14" ht="13.5" customHeight="1">
      <c r="A39" s="1695"/>
      <c r="B39" s="7"/>
      <c r="C39" s="32" t="s">
        <v>31</v>
      </c>
      <c r="D39" s="50">
        <f t="shared" si="2"/>
        <v>538</v>
      </c>
      <c r="E39" s="47">
        <v>25.700934579439249</v>
      </c>
      <c r="F39" s="49">
        <v>285</v>
      </c>
      <c r="G39" s="49">
        <v>49</v>
      </c>
      <c r="H39" s="46">
        <v>17</v>
      </c>
      <c r="I39" s="49">
        <v>60</v>
      </c>
      <c r="J39" s="49">
        <v>24</v>
      </c>
      <c r="K39" s="49">
        <v>25</v>
      </c>
      <c r="L39" s="49">
        <v>30</v>
      </c>
      <c r="M39" s="76">
        <v>65</v>
      </c>
      <c r="N39" s="521"/>
    </row>
    <row r="40" spans="1:14" ht="13.5" customHeight="1" thickBot="1">
      <c r="A40" s="1696"/>
      <c r="B40" s="13"/>
      <c r="C40" s="39" t="s">
        <v>32</v>
      </c>
      <c r="D40" s="51">
        <f t="shared" si="2"/>
        <v>555</v>
      </c>
      <c r="E40" s="78">
        <v>9.9009900990099009</v>
      </c>
      <c r="F40" s="52">
        <v>293</v>
      </c>
      <c r="G40" s="52">
        <v>55</v>
      </c>
      <c r="H40" s="48">
        <v>11</v>
      </c>
      <c r="I40" s="52">
        <v>76</v>
      </c>
      <c r="J40" s="52">
        <v>31</v>
      </c>
      <c r="K40" s="52">
        <v>20</v>
      </c>
      <c r="L40" s="52">
        <v>27</v>
      </c>
      <c r="M40" s="79">
        <v>53</v>
      </c>
    </row>
    <row r="41" spans="1:14" ht="15.95" customHeight="1">
      <c r="A41" s="1703" t="s">
        <v>34</v>
      </c>
      <c r="B41" s="1819" t="s">
        <v>17</v>
      </c>
      <c r="C41" s="1818"/>
      <c r="D41" s="67">
        <v>15890</v>
      </c>
      <c r="E41" s="68">
        <v>-1.6768764309139286</v>
      </c>
      <c r="F41" s="527">
        <v>7712</v>
      </c>
      <c r="G41" s="527">
        <v>1448</v>
      </c>
      <c r="H41" s="45">
        <v>396</v>
      </c>
      <c r="I41" s="527">
        <v>2193</v>
      </c>
      <c r="J41" s="527">
        <v>846</v>
      </c>
      <c r="K41" s="527">
        <v>1038</v>
      </c>
      <c r="L41" s="527">
        <v>1035</v>
      </c>
      <c r="M41" s="526">
        <v>1618</v>
      </c>
    </row>
    <row r="42" spans="1:14" ht="15.95" customHeight="1">
      <c r="A42" s="1695"/>
      <c r="B42" s="1699">
        <v>29</v>
      </c>
      <c r="C42" s="1700"/>
      <c r="D42" s="67">
        <v>14932</v>
      </c>
      <c r="E42" s="68">
        <v>-6.0289490245437376</v>
      </c>
      <c r="F42" s="69">
        <v>7263</v>
      </c>
      <c r="G42" s="69">
        <v>1307</v>
      </c>
      <c r="H42" s="23">
        <v>348</v>
      </c>
      <c r="I42" s="69">
        <v>2041</v>
      </c>
      <c r="J42" s="69">
        <v>891</v>
      </c>
      <c r="K42" s="69">
        <v>1137</v>
      </c>
      <c r="L42" s="69">
        <v>853</v>
      </c>
      <c r="M42" s="70">
        <v>1440</v>
      </c>
    </row>
    <row r="43" spans="1:14" ht="15.95" customHeight="1">
      <c r="A43" s="1695"/>
      <c r="B43" s="1699">
        <v>30</v>
      </c>
      <c r="C43" s="1700"/>
      <c r="D43" s="67">
        <v>13193</v>
      </c>
      <c r="E43" s="68">
        <v>-11.646129118671309</v>
      </c>
      <c r="F43" s="69">
        <v>6297</v>
      </c>
      <c r="G43" s="69">
        <v>1158</v>
      </c>
      <c r="H43" s="25">
        <v>348</v>
      </c>
      <c r="I43" s="69">
        <v>1671</v>
      </c>
      <c r="J43" s="69">
        <v>924</v>
      </c>
      <c r="K43" s="69">
        <v>997</v>
      </c>
      <c r="L43" s="69">
        <v>773</v>
      </c>
      <c r="M43" s="70">
        <v>1373</v>
      </c>
    </row>
    <row r="44" spans="1:14" ht="15.95" customHeight="1">
      <c r="A44" s="1695"/>
      <c r="B44" s="1699" t="s">
        <v>18</v>
      </c>
      <c r="C44" s="1700"/>
      <c r="D44" s="67">
        <v>12777</v>
      </c>
      <c r="E44" s="68">
        <v>-3.1531872962934888</v>
      </c>
      <c r="F44" s="69">
        <v>6265</v>
      </c>
      <c r="G44" s="69">
        <v>1036</v>
      </c>
      <c r="H44" s="25">
        <v>288</v>
      </c>
      <c r="I44" s="69">
        <v>1559</v>
      </c>
      <c r="J44" s="69">
        <v>821</v>
      </c>
      <c r="K44" s="69">
        <v>888</v>
      </c>
      <c r="L44" s="69">
        <v>857</v>
      </c>
      <c r="M44" s="70">
        <v>1351</v>
      </c>
    </row>
    <row r="45" spans="1:14" ht="15.95" customHeight="1">
      <c r="A45" s="1695"/>
      <c r="B45" s="1699">
        <v>2</v>
      </c>
      <c r="C45" s="1700"/>
      <c r="D45" s="71">
        <f t="shared" ref="D45:D57" si="4">SUM(F45:G45,I45:M45)</f>
        <v>12345</v>
      </c>
      <c r="E45" s="72">
        <f>IF(ISERROR((D45-D44)/D44*100),"―",(D45-D44)/D44*100)</f>
        <v>-3.3810753698051186</v>
      </c>
      <c r="F45" s="73">
        <f t="shared" ref="F45:M45" si="5">SUM(F46:F57)</f>
        <v>6159</v>
      </c>
      <c r="G45" s="73">
        <f t="shared" si="5"/>
        <v>1003</v>
      </c>
      <c r="H45" s="30">
        <f t="shared" si="5"/>
        <v>245</v>
      </c>
      <c r="I45" s="73">
        <f t="shared" si="5"/>
        <v>1807</v>
      </c>
      <c r="J45" s="73">
        <f t="shared" si="5"/>
        <v>698</v>
      </c>
      <c r="K45" s="73">
        <f t="shared" si="5"/>
        <v>753</v>
      </c>
      <c r="L45" s="73">
        <f t="shared" si="5"/>
        <v>718</v>
      </c>
      <c r="M45" s="74">
        <f t="shared" si="5"/>
        <v>1207</v>
      </c>
    </row>
    <row r="46" spans="1:14" ht="13.5" customHeight="1">
      <c r="A46" s="1695"/>
      <c r="B46" s="7" t="s">
        <v>19</v>
      </c>
      <c r="C46" s="32" t="s">
        <v>20</v>
      </c>
      <c r="D46" s="50">
        <f t="shared" si="4"/>
        <v>1023</v>
      </c>
      <c r="E46" s="47">
        <v>-12.11340206185567</v>
      </c>
      <c r="F46" s="49">
        <v>489</v>
      </c>
      <c r="G46" s="49">
        <v>85</v>
      </c>
      <c r="H46" s="46">
        <v>26</v>
      </c>
      <c r="I46" s="49">
        <v>154</v>
      </c>
      <c r="J46" s="49">
        <v>61</v>
      </c>
      <c r="K46" s="49">
        <v>58</v>
      </c>
      <c r="L46" s="49">
        <v>65</v>
      </c>
      <c r="M46" s="76">
        <v>111</v>
      </c>
    </row>
    <row r="47" spans="1:14" ht="13.5" customHeight="1">
      <c r="A47" s="1695"/>
      <c r="B47" s="7"/>
      <c r="C47" s="32" t="s">
        <v>21</v>
      </c>
      <c r="D47" s="50">
        <f t="shared" si="4"/>
        <v>827</v>
      </c>
      <c r="E47" s="47">
        <v>-27.392449517120284</v>
      </c>
      <c r="F47" s="49">
        <v>388</v>
      </c>
      <c r="G47" s="49">
        <v>64</v>
      </c>
      <c r="H47" s="46">
        <v>11</v>
      </c>
      <c r="I47" s="49">
        <v>138</v>
      </c>
      <c r="J47" s="49">
        <v>50</v>
      </c>
      <c r="K47" s="49">
        <v>63</v>
      </c>
      <c r="L47" s="49">
        <v>55</v>
      </c>
      <c r="M47" s="76">
        <v>69</v>
      </c>
      <c r="N47" s="521"/>
    </row>
    <row r="48" spans="1:14" ht="13.5" customHeight="1">
      <c r="A48" s="1695"/>
      <c r="B48" s="7"/>
      <c r="C48" s="32" t="s">
        <v>22</v>
      </c>
      <c r="D48" s="50">
        <f t="shared" si="4"/>
        <v>1166</v>
      </c>
      <c r="E48" s="47">
        <v>5.2346570397111911</v>
      </c>
      <c r="F48" s="49">
        <v>603</v>
      </c>
      <c r="G48" s="49">
        <v>80</v>
      </c>
      <c r="H48" s="46">
        <v>11</v>
      </c>
      <c r="I48" s="49">
        <v>174</v>
      </c>
      <c r="J48" s="49">
        <v>67</v>
      </c>
      <c r="K48" s="49">
        <v>69</v>
      </c>
      <c r="L48" s="49">
        <v>58</v>
      </c>
      <c r="M48" s="76">
        <v>115</v>
      </c>
      <c r="N48" s="521"/>
    </row>
    <row r="49" spans="1:14" ht="13.5" customHeight="1">
      <c r="A49" s="1695"/>
      <c r="B49" s="7"/>
      <c r="C49" s="32" t="s">
        <v>23</v>
      </c>
      <c r="D49" s="50">
        <f t="shared" si="4"/>
        <v>949</v>
      </c>
      <c r="E49" s="47">
        <v>-9.532888465204957</v>
      </c>
      <c r="F49" s="49">
        <v>443</v>
      </c>
      <c r="G49" s="49">
        <v>89</v>
      </c>
      <c r="H49" s="46">
        <v>15</v>
      </c>
      <c r="I49" s="49">
        <v>143</v>
      </c>
      <c r="J49" s="49">
        <v>52</v>
      </c>
      <c r="K49" s="49">
        <v>81</v>
      </c>
      <c r="L49" s="49">
        <v>54</v>
      </c>
      <c r="M49" s="76">
        <v>87</v>
      </c>
      <c r="N49" s="521"/>
    </row>
    <row r="50" spans="1:14" ht="13.5" customHeight="1">
      <c r="A50" s="1695"/>
      <c r="B50" s="7"/>
      <c r="C50" s="32" t="s">
        <v>24</v>
      </c>
      <c r="D50" s="50">
        <f t="shared" si="4"/>
        <v>859</v>
      </c>
      <c r="E50" s="47">
        <v>0.35046728971962615</v>
      </c>
      <c r="F50" s="49">
        <v>404</v>
      </c>
      <c r="G50" s="49">
        <v>77</v>
      </c>
      <c r="H50" s="46">
        <v>18</v>
      </c>
      <c r="I50" s="49">
        <v>121</v>
      </c>
      <c r="J50" s="49">
        <v>52</v>
      </c>
      <c r="K50" s="49">
        <v>57</v>
      </c>
      <c r="L50" s="49">
        <v>64</v>
      </c>
      <c r="M50" s="76">
        <v>84</v>
      </c>
      <c r="N50" s="521"/>
    </row>
    <row r="51" spans="1:14" ht="13.5" customHeight="1">
      <c r="A51" s="1695"/>
      <c r="B51" s="7"/>
      <c r="C51" s="32" t="s">
        <v>25</v>
      </c>
      <c r="D51" s="50">
        <f t="shared" si="4"/>
        <v>1040</v>
      </c>
      <c r="E51" s="47">
        <v>-6.9767441860465116</v>
      </c>
      <c r="F51" s="49">
        <v>542</v>
      </c>
      <c r="G51" s="49">
        <v>62</v>
      </c>
      <c r="H51" s="46">
        <v>16</v>
      </c>
      <c r="I51" s="49">
        <v>149</v>
      </c>
      <c r="J51" s="49">
        <v>56</v>
      </c>
      <c r="K51" s="49">
        <v>65</v>
      </c>
      <c r="L51" s="49">
        <v>70</v>
      </c>
      <c r="M51" s="76">
        <v>96</v>
      </c>
      <c r="N51" s="521"/>
    </row>
    <row r="52" spans="1:14" ht="13.5" customHeight="1">
      <c r="A52" s="1695"/>
      <c r="B52" s="7"/>
      <c r="C52" s="32" t="s">
        <v>26</v>
      </c>
      <c r="D52" s="50">
        <f t="shared" si="4"/>
        <v>1122</v>
      </c>
      <c r="E52" s="47">
        <v>9.892262487757101</v>
      </c>
      <c r="F52" s="49">
        <v>574</v>
      </c>
      <c r="G52" s="49">
        <v>101</v>
      </c>
      <c r="H52" s="46">
        <v>25</v>
      </c>
      <c r="I52" s="49">
        <v>167</v>
      </c>
      <c r="J52" s="49">
        <v>59</v>
      </c>
      <c r="K52" s="49">
        <v>54</v>
      </c>
      <c r="L52" s="49">
        <v>55</v>
      </c>
      <c r="M52" s="76">
        <v>112</v>
      </c>
    </row>
    <row r="53" spans="1:14" ht="13.5" customHeight="1">
      <c r="A53" s="1695"/>
      <c r="B53" s="7"/>
      <c r="C53" s="32" t="s">
        <v>27</v>
      </c>
      <c r="D53" s="50">
        <f t="shared" si="4"/>
        <v>826</v>
      </c>
      <c r="E53" s="47">
        <v>-9.1309130913091305</v>
      </c>
      <c r="F53" s="49">
        <v>407</v>
      </c>
      <c r="G53" s="49">
        <v>91</v>
      </c>
      <c r="H53" s="46">
        <v>19</v>
      </c>
      <c r="I53" s="49">
        <v>121</v>
      </c>
      <c r="J53" s="49">
        <v>44</v>
      </c>
      <c r="K53" s="49">
        <v>45</v>
      </c>
      <c r="L53" s="49">
        <v>52</v>
      </c>
      <c r="M53" s="76">
        <v>66</v>
      </c>
      <c r="N53" s="521"/>
    </row>
    <row r="54" spans="1:14" ht="13.5" customHeight="1">
      <c r="A54" s="1695"/>
      <c r="B54" s="7"/>
      <c r="C54" s="32" t="s">
        <v>28</v>
      </c>
      <c r="D54" s="50">
        <f t="shared" si="4"/>
        <v>654</v>
      </c>
      <c r="E54" s="47">
        <v>-13.492063492063492</v>
      </c>
      <c r="F54" s="49">
        <v>317</v>
      </c>
      <c r="G54" s="49">
        <v>52</v>
      </c>
      <c r="H54" s="46">
        <v>17</v>
      </c>
      <c r="I54" s="49">
        <v>79</v>
      </c>
      <c r="J54" s="49">
        <v>43</v>
      </c>
      <c r="K54" s="49">
        <v>43</v>
      </c>
      <c r="L54" s="49">
        <v>40</v>
      </c>
      <c r="M54" s="76">
        <v>80</v>
      </c>
    </row>
    <row r="55" spans="1:14" ht="13.5" customHeight="1">
      <c r="A55" s="1695"/>
      <c r="B55" s="7" t="s">
        <v>29</v>
      </c>
      <c r="C55" s="32" t="s">
        <v>30</v>
      </c>
      <c r="D55" s="50">
        <f t="shared" si="4"/>
        <v>958</v>
      </c>
      <c r="E55" s="47">
        <v>-19.087837837837839</v>
      </c>
      <c r="F55" s="49">
        <v>439</v>
      </c>
      <c r="G55" s="49">
        <v>71</v>
      </c>
      <c r="H55" s="46">
        <v>20</v>
      </c>
      <c r="I55" s="49">
        <v>147</v>
      </c>
      <c r="J55" s="49">
        <v>51</v>
      </c>
      <c r="K55" s="49">
        <v>93</v>
      </c>
      <c r="L55" s="49">
        <v>53</v>
      </c>
      <c r="M55" s="76">
        <v>104</v>
      </c>
    </row>
    <row r="56" spans="1:14" ht="13.5" customHeight="1">
      <c r="A56" s="1695"/>
      <c r="B56" s="7"/>
      <c r="C56" s="32" t="s">
        <v>31</v>
      </c>
      <c r="D56" s="50">
        <f t="shared" si="4"/>
        <v>1407</v>
      </c>
      <c r="E56" s="47">
        <v>23.964757709251099</v>
      </c>
      <c r="F56" s="49">
        <v>793</v>
      </c>
      <c r="G56" s="49">
        <v>97</v>
      </c>
      <c r="H56" s="46">
        <v>30</v>
      </c>
      <c r="I56" s="49">
        <v>163</v>
      </c>
      <c r="J56" s="49">
        <v>60</v>
      </c>
      <c r="K56" s="49">
        <v>64</v>
      </c>
      <c r="L56" s="49">
        <v>87</v>
      </c>
      <c r="M56" s="76">
        <v>143</v>
      </c>
      <c r="N56" s="521"/>
    </row>
    <row r="57" spans="1:14" ht="13.5" customHeight="1" thickBot="1">
      <c r="A57" s="1696"/>
      <c r="B57" s="13"/>
      <c r="C57" s="39" t="s">
        <v>32</v>
      </c>
      <c r="D57" s="51">
        <f t="shared" si="4"/>
        <v>1514</v>
      </c>
      <c r="E57" s="78">
        <v>13.153961136023916</v>
      </c>
      <c r="F57" s="52">
        <v>760</v>
      </c>
      <c r="G57" s="52">
        <v>134</v>
      </c>
      <c r="H57" s="48">
        <v>37</v>
      </c>
      <c r="I57" s="52">
        <v>251</v>
      </c>
      <c r="J57" s="52">
        <v>103</v>
      </c>
      <c r="K57" s="52">
        <v>61</v>
      </c>
      <c r="L57" s="52">
        <v>65</v>
      </c>
      <c r="M57" s="79">
        <v>140</v>
      </c>
    </row>
    <row r="58" spans="1:14">
      <c r="H58" s="135"/>
    </row>
    <row r="59" spans="1:14">
      <c r="H59" s="135"/>
    </row>
    <row r="60" spans="1:14">
      <c r="H60" s="135"/>
    </row>
    <row r="61" spans="1:14">
      <c r="H61" s="135"/>
    </row>
    <row r="70" ht="13.5" customHeight="1"/>
    <row r="87" ht="13.5" customHeight="1"/>
    <row r="104" ht="13.5" customHeight="1"/>
  </sheetData>
  <mergeCells count="29">
    <mergeCell ref="B25:C25"/>
    <mergeCell ref="B11:C11"/>
    <mergeCell ref="B28:C28"/>
    <mergeCell ref="L2:M2"/>
    <mergeCell ref="B3:C3"/>
    <mergeCell ref="D3:D6"/>
    <mergeCell ref="F3:F6"/>
    <mergeCell ref="G3:G6"/>
    <mergeCell ref="I3:I6"/>
    <mergeCell ref="J3:J6"/>
    <mergeCell ref="K3:K6"/>
    <mergeCell ref="L3:L6"/>
    <mergeCell ref="M3:M6"/>
    <mergeCell ref="A1:M1"/>
    <mergeCell ref="B45:C45"/>
    <mergeCell ref="A7:A23"/>
    <mergeCell ref="A24:A40"/>
    <mergeCell ref="A41:A57"/>
    <mergeCell ref="B10:C10"/>
    <mergeCell ref="B27:C27"/>
    <mergeCell ref="B44:C44"/>
    <mergeCell ref="B41:C41"/>
    <mergeCell ref="B42:C42"/>
    <mergeCell ref="B24:C24"/>
    <mergeCell ref="B9:C9"/>
    <mergeCell ref="B26:C26"/>
    <mergeCell ref="B43:C43"/>
    <mergeCell ref="B7:C7"/>
    <mergeCell ref="B8:C8"/>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3.5" style="2" customWidth="1"/>
    <col min="15" max="15" width="3.87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3.5" style="2" customWidth="1"/>
    <col min="269" max="269" width="3.87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3.5" style="2" customWidth="1"/>
    <col min="525" max="525" width="3.87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3.5" style="2" customWidth="1"/>
    <col min="781" max="781" width="3.87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3.5" style="2" customWidth="1"/>
    <col min="1037" max="1037" width="3.87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3.5" style="2" customWidth="1"/>
    <col min="1293" max="1293" width="3.87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3.5" style="2" customWidth="1"/>
    <col min="1549" max="1549" width="3.87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3.5" style="2" customWidth="1"/>
    <col min="1805" max="1805" width="3.87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3.5" style="2" customWidth="1"/>
    <col min="2061" max="2061" width="3.87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3.5" style="2" customWidth="1"/>
    <col min="2317" max="2317" width="3.87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3.5" style="2" customWidth="1"/>
    <col min="2573" max="2573" width="3.87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3.5" style="2" customWidth="1"/>
    <col min="2829" max="2829" width="3.87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3.5" style="2" customWidth="1"/>
    <col min="3085" max="3085" width="3.87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3.5" style="2" customWidth="1"/>
    <col min="3341" max="3341" width="3.87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3.5" style="2" customWidth="1"/>
    <col min="3597" max="3597" width="3.87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3.5" style="2" customWidth="1"/>
    <col min="3853" max="3853" width="3.87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3.5" style="2" customWidth="1"/>
    <col min="4109" max="4109" width="3.87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3.5" style="2" customWidth="1"/>
    <col min="4365" max="4365" width="3.87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3.5" style="2" customWidth="1"/>
    <col min="4621" max="4621" width="3.87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3.5" style="2" customWidth="1"/>
    <col min="4877" max="4877" width="3.87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3.5" style="2" customWidth="1"/>
    <col min="5133" max="5133" width="3.87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3.5" style="2" customWidth="1"/>
    <col min="5389" max="5389" width="3.87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3.5" style="2" customWidth="1"/>
    <col min="5645" max="5645" width="3.87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3.5" style="2" customWidth="1"/>
    <col min="5901" max="5901" width="3.87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3.5" style="2" customWidth="1"/>
    <col min="6157" max="6157" width="3.87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3.5" style="2" customWidth="1"/>
    <col min="6413" max="6413" width="3.87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3.5" style="2" customWidth="1"/>
    <col min="6669" max="6669" width="3.87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3.5" style="2" customWidth="1"/>
    <col min="6925" max="6925" width="3.87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3.5" style="2" customWidth="1"/>
    <col min="7181" max="7181" width="3.87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3.5" style="2" customWidth="1"/>
    <col min="7437" max="7437" width="3.87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3.5" style="2" customWidth="1"/>
    <col min="7693" max="7693" width="3.87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3.5" style="2" customWidth="1"/>
    <col min="7949" max="7949" width="3.87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3.5" style="2" customWidth="1"/>
    <col min="8205" max="8205" width="3.87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3.5" style="2" customWidth="1"/>
    <col min="8461" max="8461" width="3.87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3.5" style="2" customWidth="1"/>
    <col min="8717" max="8717" width="3.87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3.5" style="2" customWidth="1"/>
    <col min="8973" max="8973" width="3.87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3.5" style="2" customWidth="1"/>
    <col min="9229" max="9229" width="3.87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3.5" style="2" customWidth="1"/>
    <col min="9485" max="9485" width="3.87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3.5" style="2" customWidth="1"/>
    <col min="9741" max="9741" width="3.87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3.5" style="2" customWidth="1"/>
    <col min="9997" max="9997" width="3.87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3.5" style="2" customWidth="1"/>
    <col min="10253" max="10253" width="3.87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3.5" style="2" customWidth="1"/>
    <col min="10509" max="10509" width="3.87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3.5" style="2" customWidth="1"/>
    <col min="10765" max="10765" width="3.87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3.5" style="2" customWidth="1"/>
    <col min="11021" max="11021" width="3.87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3.5" style="2" customWidth="1"/>
    <col min="11277" max="11277" width="3.87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3.5" style="2" customWidth="1"/>
    <col min="11533" max="11533" width="3.87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3.5" style="2" customWidth="1"/>
    <col min="11789" max="11789" width="3.87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3.5" style="2" customWidth="1"/>
    <col min="12045" max="12045" width="3.87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3.5" style="2" customWidth="1"/>
    <col min="12301" max="12301" width="3.87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3.5" style="2" customWidth="1"/>
    <col min="12557" max="12557" width="3.87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3.5" style="2" customWidth="1"/>
    <col min="12813" max="12813" width="3.87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3.5" style="2" customWidth="1"/>
    <col min="13069" max="13069" width="3.87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3.5" style="2" customWidth="1"/>
    <col min="13325" max="13325" width="3.87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3.5" style="2" customWidth="1"/>
    <col min="13581" max="13581" width="3.87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3.5" style="2" customWidth="1"/>
    <col min="13837" max="13837" width="3.87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3.5" style="2" customWidth="1"/>
    <col min="14093" max="14093" width="3.87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3.5" style="2" customWidth="1"/>
    <col min="14349" max="14349" width="3.87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3.5" style="2" customWidth="1"/>
    <col min="14605" max="14605" width="3.87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3.5" style="2" customWidth="1"/>
    <col min="14861" max="14861" width="3.87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3.5" style="2" customWidth="1"/>
    <col min="15117" max="15117" width="3.87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3.5" style="2" customWidth="1"/>
    <col min="15373" max="15373" width="3.87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3.5" style="2" customWidth="1"/>
    <col min="15629" max="15629" width="3.87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3.5" style="2" customWidth="1"/>
    <col min="15885" max="15885" width="3.87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3.5" style="2" customWidth="1"/>
    <col min="16141" max="16141" width="3.875" style="2" customWidth="1"/>
    <col min="16142" max="16142" width="9.125" style="2" bestFit="1" customWidth="1"/>
    <col min="16143" max="16143" width="9.25" style="2" bestFit="1" customWidth="1"/>
    <col min="16144" max="16384" width="9" style="2"/>
  </cols>
  <sheetData>
    <row r="1" spans="1:13" ht="30" customHeight="1">
      <c r="A1" s="1681" t="s">
        <v>1251</v>
      </c>
      <c r="B1" s="1681"/>
      <c r="C1" s="1681"/>
      <c r="D1" s="1681"/>
      <c r="E1" s="1681"/>
      <c r="F1" s="1681"/>
      <c r="G1" s="1681"/>
      <c r="H1" s="1681"/>
      <c r="I1" s="1681"/>
      <c r="J1" s="1681"/>
      <c r="K1" s="1681"/>
      <c r="L1" s="1681"/>
      <c r="M1" s="1681"/>
    </row>
    <row r="2" spans="1:13" ht="30" customHeight="1" thickBot="1">
      <c r="A2" s="1" t="s">
        <v>376</v>
      </c>
      <c r="L2" s="1682"/>
      <c r="M2" s="1682"/>
    </row>
    <row r="3" spans="1:13" ht="14.25" customHeight="1">
      <c r="A3" s="3"/>
      <c r="B3" s="1683" t="s">
        <v>1</v>
      </c>
      <c r="C3" s="1684"/>
      <c r="D3" s="1685" t="s">
        <v>2</v>
      </c>
      <c r="E3" s="4"/>
      <c r="F3" s="1688" t="s">
        <v>3</v>
      </c>
      <c r="G3" s="1691" t="s">
        <v>4</v>
      </c>
      <c r="H3" s="5"/>
      <c r="I3" s="1688" t="s">
        <v>5</v>
      </c>
      <c r="J3" s="1688" t="s">
        <v>6</v>
      </c>
      <c r="K3" s="1688" t="s">
        <v>7</v>
      </c>
      <c r="L3" s="1688" t="s">
        <v>8</v>
      </c>
      <c r="M3" s="1692" t="s">
        <v>9</v>
      </c>
    </row>
    <row r="4" spans="1:13" ht="12.75" customHeight="1">
      <c r="A4" s="6"/>
      <c r="B4" s="7"/>
      <c r="C4" s="8"/>
      <c r="D4" s="1686"/>
      <c r="E4" s="9" t="s">
        <v>10</v>
      </c>
      <c r="F4" s="1689"/>
      <c r="G4" s="1689"/>
      <c r="H4" s="10" t="s">
        <v>11</v>
      </c>
      <c r="I4" s="1689"/>
      <c r="J4" s="1689"/>
      <c r="K4" s="1689"/>
      <c r="L4" s="1689"/>
      <c r="M4" s="1693"/>
    </row>
    <row r="5" spans="1:13" ht="12.75" customHeight="1">
      <c r="A5" s="6"/>
      <c r="B5" s="7"/>
      <c r="C5" s="8"/>
      <c r="D5" s="1686"/>
      <c r="E5" s="11" t="s">
        <v>12</v>
      </c>
      <c r="F5" s="1689"/>
      <c r="G5" s="1689"/>
      <c r="H5" s="10" t="s">
        <v>13</v>
      </c>
      <c r="I5" s="1689"/>
      <c r="J5" s="1689"/>
      <c r="K5" s="1689"/>
      <c r="L5" s="1689"/>
      <c r="M5" s="1693"/>
    </row>
    <row r="6" spans="1:13" ht="14.25" customHeight="1" thickBot="1">
      <c r="A6" s="6" t="s">
        <v>14</v>
      </c>
      <c r="B6" s="7"/>
      <c r="C6" s="8"/>
      <c r="D6" s="1687"/>
      <c r="E6" s="15" t="s">
        <v>15</v>
      </c>
      <c r="F6" s="1690"/>
      <c r="G6" s="1690"/>
      <c r="H6" s="16"/>
      <c r="I6" s="1690"/>
      <c r="J6" s="1690"/>
      <c r="K6" s="1690"/>
      <c r="L6" s="1690"/>
      <c r="M6" s="1694"/>
    </row>
    <row r="7" spans="1:13" ht="16.7" customHeight="1">
      <c r="A7" s="1703" t="s">
        <v>44</v>
      </c>
      <c r="B7" s="1819" t="s">
        <v>17</v>
      </c>
      <c r="C7" s="1818"/>
      <c r="D7" s="67">
        <v>17108</v>
      </c>
      <c r="E7" s="68">
        <v>-2.6405645344866837</v>
      </c>
      <c r="F7" s="125">
        <v>7679</v>
      </c>
      <c r="G7" s="125">
        <v>1594</v>
      </c>
      <c r="H7" s="20">
        <v>370</v>
      </c>
      <c r="I7" s="125">
        <v>2680</v>
      </c>
      <c r="J7" s="125">
        <v>1114</v>
      </c>
      <c r="K7" s="125">
        <v>1276</v>
      </c>
      <c r="L7" s="125">
        <v>1111</v>
      </c>
      <c r="M7" s="126">
        <v>1654</v>
      </c>
    </row>
    <row r="8" spans="1:13" ht="16.7" customHeight="1">
      <c r="A8" s="1695"/>
      <c r="B8" s="1699">
        <v>29</v>
      </c>
      <c r="C8" s="1700"/>
      <c r="D8" s="67">
        <v>16460</v>
      </c>
      <c r="E8" s="541">
        <v>-3.7877016600420856</v>
      </c>
      <c r="F8" s="542">
        <v>7334</v>
      </c>
      <c r="G8" s="542">
        <v>1573</v>
      </c>
      <c r="H8" s="543">
        <v>415</v>
      </c>
      <c r="I8" s="542">
        <v>2556</v>
      </c>
      <c r="J8" s="542">
        <v>1112</v>
      </c>
      <c r="K8" s="542">
        <v>1303</v>
      </c>
      <c r="L8" s="542">
        <v>1045</v>
      </c>
      <c r="M8" s="544">
        <v>1537</v>
      </c>
    </row>
    <row r="9" spans="1:13" ht="16.7" customHeight="1">
      <c r="A9" s="1695"/>
      <c r="B9" s="1699">
        <v>30</v>
      </c>
      <c r="C9" s="1700"/>
      <c r="D9" s="67">
        <v>15223</v>
      </c>
      <c r="E9" s="541">
        <v>-7.5151883353584443</v>
      </c>
      <c r="F9" s="542">
        <v>6773</v>
      </c>
      <c r="G9" s="542">
        <v>1437</v>
      </c>
      <c r="H9" s="545">
        <v>411</v>
      </c>
      <c r="I9" s="542">
        <v>2312</v>
      </c>
      <c r="J9" s="542">
        <v>1068</v>
      </c>
      <c r="K9" s="542">
        <v>1245</v>
      </c>
      <c r="L9" s="542">
        <v>1014</v>
      </c>
      <c r="M9" s="544">
        <v>1374</v>
      </c>
    </row>
    <row r="10" spans="1:13" ht="16.7" customHeight="1">
      <c r="A10" s="1695"/>
      <c r="B10" s="1699" t="s">
        <v>18</v>
      </c>
      <c r="C10" s="1700"/>
      <c r="D10" s="67">
        <v>13869</v>
      </c>
      <c r="E10" s="541">
        <v>-8.894436050712736</v>
      </c>
      <c r="F10" s="542">
        <v>6205</v>
      </c>
      <c r="G10" s="542">
        <v>1247</v>
      </c>
      <c r="H10" s="545">
        <v>322</v>
      </c>
      <c r="I10" s="542">
        <v>2023</v>
      </c>
      <c r="J10" s="542">
        <v>959</v>
      </c>
      <c r="K10" s="542">
        <v>1111</v>
      </c>
      <c r="L10" s="542">
        <v>972</v>
      </c>
      <c r="M10" s="544">
        <v>1352</v>
      </c>
    </row>
    <row r="11" spans="1:13" ht="16.7" customHeight="1">
      <c r="A11" s="1695"/>
      <c r="B11" s="1699">
        <v>2</v>
      </c>
      <c r="C11" s="1700"/>
      <c r="D11" s="71">
        <f>SUM(F11:G11,I11:M11)</f>
        <v>12046</v>
      </c>
      <c r="E11" s="546">
        <f>IF(ISERROR((D11-D10)/D10*100),"―",(D11-D10)/D10*100)</f>
        <v>-13.144422813468887</v>
      </c>
      <c r="F11" s="547">
        <f>SUM(F12:F23)</f>
        <v>5393</v>
      </c>
      <c r="G11" s="547">
        <f t="shared" ref="G11:M11" si="0">SUM(G12:G23)</f>
        <v>1095</v>
      </c>
      <c r="H11" s="548">
        <f t="shared" si="0"/>
        <v>229</v>
      </c>
      <c r="I11" s="547">
        <f t="shared" si="0"/>
        <v>1928</v>
      </c>
      <c r="J11" s="547">
        <f t="shared" si="0"/>
        <v>767</v>
      </c>
      <c r="K11" s="547">
        <f t="shared" si="0"/>
        <v>944</v>
      </c>
      <c r="L11" s="547">
        <f t="shared" si="0"/>
        <v>768</v>
      </c>
      <c r="M11" s="549">
        <f t="shared" si="0"/>
        <v>1151</v>
      </c>
    </row>
    <row r="12" spans="1:13" ht="13.5" customHeight="1">
      <c r="A12" s="1695"/>
      <c r="B12" s="7" t="s">
        <v>19</v>
      </c>
      <c r="C12" s="32" t="s">
        <v>20</v>
      </c>
      <c r="D12" s="50">
        <f>SUM(F12:G12,I12:M12)</f>
        <v>1128</v>
      </c>
      <c r="E12" s="550">
        <v>-17.302052785923756</v>
      </c>
      <c r="F12" s="547">
        <f>'1-23'!F12+'1-24'!F12</f>
        <v>487</v>
      </c>
      <c r="G12" s="547">
        <f>'1-23'!G12+'1-24'!G12</f>
        <v>109</v>
      </c>
      <c r="H12" s="153">
        <f>'1-23'!H12+'1-24'!H12</f>
        <v>27</v>
      </c>
      <c r="I12" s="547">
        <f>'1-23'!I12+'1-24'!I12</f>
        <v>182</v>
      </c>
      <c r="J12" s="547">
        <f>'1-23'!J12+'1-24'!J12</f>
        <v>65</v>
      </c>
      <c r="K12" s="547">
        <f>'1-23'!K12+'1-24'!K12</f>
        <v>88</v>
      </c>
      <c r="L12" s="547">
        <f>'1-23'!L12+'1-24'!L12</f>
        <v>81</v>
      </c>
      <c r="M12" s="549">
        <f>'1-23'!M12+'1-24'!M12</f>
        <v>116</v>
      </c>
    </row>
    <row r="13" spans="1:13" ht="13.5" customHeight="1">
      <c r="A13" s="1695"/>
      <c r="B13" s="7"/>
      <c r="C13" s="32" t="s">
        <v>21</v>
      </c>
      <c r="D13" s="50">
        <f>SUM(F13:G13,I13:M13)</f>
        <v>855</v>
      </c>
      <c r="E13" s="47">
        <v>-32.835820895522389</v>
      </c>
      <c r="F13" s="139">
        <f>'1-23'!F13+'1-24'!F13</f>
        <v>380</v>
      </c>
      <c r="G13" s="139">
        <f>'1-23'!G13+'1-24'!G13</f>
        <v>93</v>
      </c>
      <c r="H13" s="36">
        <f>'1-23'!H13+'1-24'!H13</f>
        <v>23</v>
      </c>
      <c r="I13" s="139">
        <f>'1-23'!I13+'1-24'!I13</f>
        <v>141</v>
      </c>
      <c r="J13" s="139">
        <f>'1-23'!J13+'1-24'!J13</f>
        <v>53</v>
      </c>
      <c r="K13" s="139">
        <f>'1-23'!K13+'1-24'!K13</f>
        <v>65</v>
      </c>
      <c r="L13" s="139">
        <f>'1-23'!L13+'1-24'!L13</f>
        <v>50</v>
      </c>
      <c r="M13" s="140">
        <f>'1-23'!M13+'1-24'!M13</f>
        <v>73</v>
      </c>
    </row>
    <row r="14" spans="1:13" ht="13.5" customHeight="1">
      <c r="A14" s="1695"/>
      <c r="B14" s="7"/>
      <c r="C14" s="32" t="s">
        <v>22</v>
      </c>
      <c r="D14" s="50">
        <f t="shared" ref="D14:D22" si="1">SUM(F14:G14,I14:M14)</f>
        <v>994</v>
      </c>
      <c r="E14" s="47">
        <v>-19.51417004048583</v>
      </c>
      <c r="F14" s="139">
        <f>'1-23'!F14+'1-24'!F14</f>
        <v>459</v>
      </c>
      <c r="G14" s="139">
        <f>'1-23'!G14+'1-24'!G14</f>
        <v>83</v>
      </c>
      <c r="H14" s="36">
        <f>'1-23'!H14+'1-24'!H14</f>
        <v>12</v>
      </c>
      <c r="I14" s="139">
        <f>'1-23'!I14+'1-24'!I14</f>
        <v>167</v>
      </c>
      <c r="J14" s="139">
        <f>'1-23'!J14+'1-24'!J14</f>
        <v>57</v>
      </c>
      <c r="K14" s="139">
        <f>'1-23'!K14+'1-24'!K14</f>
        <v>79</v>
      </c>
      <c r="L14" s="139">
        <f>'1-23'!L14+'1-24'!L14</f>
        <v>60</v>
      </c>
      <c r="M14" s="140">
        <f>'1-23'!M14+'1-24'!M14</f>
        <v>89</v>
      </c>
    </row>
    <row r="15" spans="1:13" ht="13.5" customHeight="1">
      <c r="A15" s="1695"/>
      <c r="B15" s="7"/>
      <c r="C15" s="32" t="s">
        <v>23</v>
      </c>
      <c r="D15" s="50">
        <f t="shared" si="1"/>
        <v>973</v>
      </c>
      <c r="E15" s="47">
        <v>-18.166526492851133</v>
      </c>
      <c r="F15" s="139">
        <f>'1-23'!F15+'1-24'!F15</f>
        <v>410</v>
      </c>
      <c r="G15" s="139">
        <f>'1-23'!G15+'1-24'!G15</f>
        <v>89</v>
      </c>
      <c r="H15" s="36">
        <f>'1-23'!H15+'1-24'!H15</f>
        <v>14</v>
      </c>
      <c r="I15" s="139">
        <f>'1-23'!I15+'1-24'!I15</f>
        <v>176</v>
      </c>
      <c r="J15" s="139">
        <f>'1-23'!J15+'1-24'!J15</f>
        <v>56</v>
      </c>
      <c r="K15" s="139">
        <f>'1-23'!K15+'1-24'!K15</f>
        <v>90</v>
      </c>
      <c r="L15" s="139">
        <f>'1-23'!L15+'1-24'!L15</f>
        <v>64</v>
      </c>
      <c r="M15" s="140">
        <f>'1-23'!M15+'1-24'!M15</f>
        <v>88</v>
      </c>
    </row>
    <row r="16" spans="1:13" ht="13.5" customHeight="1">
      <c r="A16" s="1695"/>
      <c r="B16" s="7"/>
      <c r="C16" s="32" t="s">
        <v>24</v>
      </c>
      <c r="D16" s="50">
        <f t="shared" si="1"/>
        <v>854</v>
      </c>
      <c r="E16" s="47">
        <v>-15.529179030662711</v>
      </c>
      <c r="F16" s="139">
        <f>'1-23'!F16+'1-24'!F16</f>
        <v>377</v>
      </c>
      <c r="G16" s="139">
        <f>'1-23'!G16+'1-24'!G16</f>
        <v>90</v>
      </c>
      <c r="H16" s="36">
        <f>'1-23'!H16+'1-24'!H16</f>
        <v>20</v>
      </c>
      <c r="I16" s="139">
        <f>'1-23'!I16+'1-24'!I16</f>
        <v>149</v>
      </c>
      <c r="J16" s="139">
        <f>'1-23'!J16+'1-24'!J16</f>
        <v>50</v>
      </c>
      <c r="K16" s="139">
        <f>'1-23'!K16+'1-24'!K16</f>
        <v>72</v>
      </c>
      <c r="L16" s="139">
        <f>'1-23'!L16+'1-24'!L16</f>
        <v>46</v>
      </c>
      <c r="M16" s="140">
        <f>'1-23'!M16+'1-24'!M16</f>
        <v>70</v>
      </c>
    </row>
    <row r="17" spans="1:13" ht="13.5" customHeight="1">
      <c r="A17" s="1695"/>
      <c r="B17" s="7"/>
      <c r="C17" s="32" t="s">
        <v>25</v>
      </c>
      <c r="D17" s="50">
        <f t="shared" si="1"/>
        <v>986</v>
      </c>
      <c r="E17" s="47">
        <v>-15.07321274763135</v>
      </c>
      <c r="F17" s="139">
        <f>'1-23'!F17+'1-24'!F17</f>
        <v>427</v>
      </c>
      <c r="G17" s="139">
        <f>'1-23'!G17+'1-24'!G17</f>
        <v>61</v>
      </c>
      <c r="H17" s="36">
        <f>'1-23'!H17+'1-24'!H17</f>
        <v>7</v>
      </c>
      <c r="I17" s="139">
        <f>'1-23'!I17+'1-24'!I17</f>
        <v>173</v>
      </c>
      <c r="J17" s="139">
        <f>'1-23'!J17+'1-24'!J17</f>
        <v>63</v>
      </c>
      <c r="K17" s="139">
        <f>'1-23'!K17+'1-24'!K17</f>
        <v>97</v>
      </c>
      <c r="L17" s="139">
        <f>'1-23'!L17+'1-24'!L17</f>
        <v>72</v>
      </c>
      <c r="M17" s="140">
        <f>'1-23'!M17+'1-24'!M17</f>
        <v>93</v>
      </c>
    </row>
    <row r="18" spans="1:13" ht="13.5" customHeight="1">
      <c r="A18" s="1695"/>
      <c r="B18" s="7"/>
      <c r="C18" s="32" t="s">
        <v>26</v>
      </c>
      <c r="D18" s="50">
        <f t="shared" si="1"/>
        <v>1091</v>
      </c>
      <c r="E18" s="47">
        <v>-10.72013093289689</v>
      </c>
      <c r="F18" s="139">
        <f>'1-23'!F18+'1-24'!F18</f>
        <v>502</v>
      </c>
      <c r="G18" s="139">
        <f>'1-23'!G18+'1-24'!G18</f>
        <v>92</v>
      </c>
      <c r="H18" s="36">
        <f>'1-23'!H18+'1-24'!H18</f>
        <v>20</v>
      </c>
      <c r="I18" s="139">
        <f>'1-23'!I18+'1-24'!I18</f>
        <v>144</v>
      </c>
      <c r="J18" s="139">
        <f>'1-23'!J18+'1-24'!J18</f>
        <v>81</v>
      </c>
      <c r="K18" s="139">
        <f>'1-23'!K18+'1-24'!K18</f>
        <v>71</v>
      </c>
      <c r="L18" s="139">
        <f>'1-23'!L18+'1-24'!L18</f>
        <v>87</v>
      </c>
      <c r="M18" s="140">
        <f>'1-23'!M18+'1-24'!M18</f>
        <v>114</v>
      </c>
    </row>
    <row r="19" spans="1:13" ht="13.5" customHeight="1">
      <c r="A19" s="1695"/>
      <c r="B19" s="7"/>
      <c r="C19" s="32" t="s">
        <v>27</v>
      </c>
      <c r="D19" s="50">
        <f t="shared" si="1"/>
        <v>932</v>
      </c>
      <c r="E19" s="47">
        <v>-9.6899224806201563</v>
      </c>
      <c r="F19" s="139">
        <f>'1-23'!F19+'1-24'!F19</f>
        <v>423</v>
      </c>
      <c r="G19" s="139">
        <f>'1-23'!G19+'1-24'!G19</f>
        <v>99</v>
      </c>
      <c r="H19" s="36">
        <f>'1-23'!H19+'1-24'!H19</f>
        <v>26</v>
      </c>
      <c r="I19" s="139">
        <f>'1-23'!I19+'1-24'!I19</f>
        <v>131</v>
      </c>
      <c r="J19" s="139">
        <f>'1-23'!J19+'1-24'!J19</f>
        <v>66</v>
      </c>
      <c r="K19" s="139">
        <f>'1-23'!K19+'1-24'!K19</f>
        <v>73</v>
      </c>
      <c r="L19" s="139">
        <f>'1-23'!L19+'1-24'!L19</f>
        <v>63</v>
      </c>
      <c r="M19" s="140">
        <f>'1-23'!M19+'1-24'!M19</f>
        <v>77</v>
      </c>
    </row>
    <row r="20" spans="1:13" ht="13.5" customHeight="1">
      <c r="A20" s="1695"/>
      <c r="B20" s="7"/>
      <c r="C20" s="32" t="s">
        <v>28</v>
      </c>
      <c r="D20" s="50">
        <f t="shared" si="1"/>
        <v>877</v>
      </c>
      <c r="E20" s="47">
        <v>-9.9589322381930181</v>
      </c>
      <c r="F20" s="139">
        <f>'1-23'!F20+'1-24'!F20</f>
        <v>400</v>
      </c>
      <c r="G20" s="139">
        <f>'1-23'!G20+'1-24'!G20</f>
        <v>88</v>
      </c>
      <c r="H20" s="36">
        <f>'1-23'!H20+'1-24'!H20</f>
        <v>20</v>
      </c>
      <c r="I20" s="139">
        <f>'1-23'!I20+'1-24'!I20</f>
        <v>143</v>
      </c>
      <c r="J20" s="139">
        <f>'1-23'!J20+'1-24'!J20</f>
        <v>55</v>
      </c>
      <c r="K20" s="139">
        <f>'1-23'!K20+'1-24'!K20</f>
        <v>55</v>
      </c>
      <c r="L20" s="139">
        <f>'1-23'!L20+'1-24'!L20</f>
        <v>51</v>
      </c>
      <c r="M20" s="140">
        <f>'1-23'!M20+'1-24'!M20</f>
        <v>85</v>
      </c>
    </row>
    <row r="21" spans="1:13" ht="13.5" customHeight="1">
      <c r="A21" s="1695"/>
      <c r="B21" s="7" t="s">
        <v>29</v>
      </c>
      <c r="C21" s="32" t="s">
        <v>30</v>
      </c>
      <c r="D21" s="50">
        <f t="shared" si="1"/>
        <v>840</v>
      </c>
      <c r="E21" s="47">
        <v>-6.8736141906873618</v>
      </c>
      <c r="F21" s="139">
        <f>'1-23'!F21+'1-24'!F21</f>
        <v>380</v>
      </c>
      <c r="G21" s="139">
        <f>'1-23'!G21+'1-24'!G21</f>
        <v>71</v>
      </c>
      <c r="H21" s="36">
        <f>'1-23'!H21+'1-24'!H21</f>
        <v>18</v>
      </c>
      <c r="I21" s="139">
        <f>'1-23'!I21+'1-24'!I21</f>
        <v>132</v>
      </c>
      <c r="J21" s="139">
        <f>'1-23'!J21+'1-24'!J21</f>
        <v>58</v>
      </c>
      <c r="K21" s="139">
        <f>'1-23'!K21+'1-24'!K21</f>
        <v>81</v>
      </c>
      <c r="L21" s="139">
        <f>'1-23'!L21+'1-24'!L21</f>
        <v>49</v>
      </c>
      <c r="M21" s="140">
        <f>'1-23'!M21+'1-24'!M21</f>
        <v>69</v>
      </c>
    </row>
    <row r="22" spans="1:13" ht="13.5" customHeight="1">
      <c r="A22" s="1695"/>
      <c r="B22" s="7"/>
      <c r="C22" s="32" t="s">
        <v>31</v>
      </c>
      <c r="D22" s="50">
        <f t="shared" si="1"/>
        <v>1042</v>
      </c>
      <c r="E22" s="47">
        <v>-4.3158861340679522</v>
      </c>
      <c r="F22" s="139">
        <f>'1-23'!F22+'1-24'!F22</f>
        <v>461</v>
      </c>
      <c r="G22" s="139">
        <f>'1-23'!G22+'1-24'!G22</f>
        <v>91</v>
      </c>
      <c r="H22" s="36">
        <f>'1-23'!H22+'1-24'!H22</f>
        <v>23</v>
      </c>
      <c r="I22" s="139">
        <f>'1-23'!I22+'1-24'!I22</f>
        <v>142</v>
      </c>
      <c r="J22" s="139">
        <f>'1-23'!J22+'1-24'!J22</f>
        <v>84</v>
      </c>
      <c r="K22" s="139">
        <f>'1-23'!K22+'1-24'!K22</f>
        <v>77</v>
      </c>
      <c r="L22" s="139">
        <f>'1-23'!L22+'1-24'!L22</f>
        <v>57</v>
      </c>
      <c r="M22" s="140">
        <f>'1-23'!M22+'1-24'!M22</f>
        <v>130</v>
      </c>
    </row>
    <row r="23" spans="1:13" ht="13.5" customHeight="1" thickBot="1">
      <c r="A23" s="1696"/>
      <c r="B23" s="13"/>
      <c r="C23" s="39" t="s">
        <v>32</v>
      </c>
      <c r="D23" s="51">
        <f>SUM(G23,F23,I23:M23)</f>
        <v>1474</v>
      </c>
      <c r="E23" s="78">
        <v>4.0225829216654905</v>
      </c>
      <c r="F23" s="142">
        <f>'1-23'!F23+'1-24'!F23</f>
        <v>687</v>
      </c>
      <c r="G23" s="142">
        <f>'1-23'!G23+'1-24'!G23</f>
        <v>129</v>
      </c>
      <c r="H23" s="43">
        <f>'1-23'!H23+'1-24'!H23</f>
        <v>19</v>
      </c>
      <c r="I23" s="142">
        <f>'1-23'!I23+'1-24'!I23</f>
        <v>248</v>
      </c>
      <c r="J23" s="142">
        <f>'1-23'!J23+'1-24'!J23</f>
        <v>79</v>
      </c>
      <c r="K23" s="142">
        <f>'1-23'!K23+'1-24'!K23</f>
        <v>96</v>
      </c>
      <c r="L23" s="142">
        <f>'1-23'!L23+'1-24'!L23</f>
        <v>88</v>
      </c>
      <c r="M23" s="143">
        <f>'1-23'!M23+'1-24'!M23</f>
        <v>147</v>
      </c>
    </row>
    <row r="24" spans="1:13" ht="16.7" customHeight="1">
      <c r="A24" s="1703" t="s">
        <v>50</v>
      </c>
      <c r="B24" s="1819" t="s">
        <v>17</v>
      </c>
      <c r="C24" s="1818"/>
      <c r="D24" s="67">
        <v>7574</v>
      </c>
      <c r="E24" s="68">
        <v>-6.7471066239842408</v>
      </c>
      <c r="F24" s="125">
        <v>3432</v>
      </c>
      <c r="G24" s="125">
        <v>691</v>
      </c>
      <c r="H24" s="20">
        <v>159</v>
      </c>
      <c r="I24" s="125">
        <v>1178</v>
      </c>
      <c r="J24" s="125">
        <v>460</v>
      </c>
      <c r="K24" s="125">
        <v>551</v>
      </c>
      <c r="L24" s="125">
        <v>540</v>
      </c>
      <c r="M24" s="126">
        <v>722</v>
      </c>
    </row>
    <row r="25" spans="1:13" ht="16.7" customHeight="1">
      <c r="A25" s="1695"/>
      <c r="B25" s="1699">
        <v>29</v>
      </c>
      <c r="C25" s="1700"/>
      <c r="D25" s="67">
        <v>7348</v>
      </c>
      <c r="E25" s="68">
        <v>-2.9838922630050173</v>
      </c>
      <c r="F25" s="69">
        <v>3331</v>
      </c>
      <c r="G25" s="69">
        <v>684</v>
      </c>
      <c r="H25" s="23">
        <v>189</v>
      </c>
      <c r="I25" s="69">
        <v>1120</v>
      </c>
      <c r="J25" s="69">
        <v>479</v>
      </c>
      <c r="K25" s="69">
        <v>572</v>
      </c>
      <c r="L25" s="69">
        <v>491</v>
      </c>
      <c r="M25" s="70">
        <v>671</v>
      </c>
    </row>
    <row r="26" spans="1:13" ht="16.7" customHeight="1">
      <c r="A26" s="1695"/>
      <c r="B26" s="1699">
        <v>30</v>
      </c>
      <c r="C26" s="1700"/>
      <c r="D26" s="67">
        <v>6490</v>
      </c>
      <c r="E26" s="68">
        <v>-11.676646706586826</v>
      </c>
      <c r="F26" s="69">
        <v>3044</v>
      </c>
      <c r="G26" s="69">
        <v>605</v>
      </c>
      <c r="H26" s="25">
        <v>172</v>
      </c>
      <c r="I26" s="69">
        <v>928</v>
      </c>
      <c r="J26" s="69">
        <v>425</v>
      </c>
      <c r="K26" s="69">
        <v>458</v>
      </c>
      <c r="L26" s="69">
        <v>444</v>
      </c>
      <c r="M26" s="70">
        <v>586</v>
      </c>
    </row>
    <row r="27" spans="1:13" ht="16.7" customHeight="1">
      <c r="A27" s="1695"/>
      <c r="B27" s="1699" t="s">
        <v>18</v>
      </c>
      <c r="C27" s="1700"/>
      <c r="D27" s="67">
        <v>5876</v>
      </c>
      <c r="E27" s="68">
        <v>-9.4607087827426817</v>
      </c>
      <c r="F27" s="69">
        <v>2653</v>
      </c>
      <c r="G27" s="69">
        <v>512</v>
      </c>
      <c r="H27" s="25">
        <v>139</v>
      </c>
      <c r="I27" s="69">
        <v>819</v>
      </c>
      <c r="J27" s="69">
        <v>407</v>
      </c>
      <c r="K27" s="69">
        <v>420</v>
      </c>
      <c r="L27" s="69">
        <v>457</v>
      </c>
      <c r="M27" s="70">
        <v>608</v>
      </c>
    </row>
    <row r="28" spans="1:13" ht="16.7" customHeight="1">
      <c r="A28" s="1695"/>
      <c r="B28" s="1699">
        <v>2</v>
      </c>
      <c r="C28" s="1700"/>
      <c r="D28" s="71">
        <f>SUM(F28:G28,I28:M28)</f>
        <v>5231</v>
      </c>
      <c r="E28" s="72">
        <f>IF(ISERROR((D28-D27)/D27*100),"―",(D28-D27)/D27*100)</f>
        <v>-10.976855003403676</v>
      </c>
      <c r="F28" s="73">
        <f>SUM(F29:F40)</f>
        <v>2405</v>
      </c>
      <c r="G28" s="73">
        <f t="shared" ref="G28:M28" si="2">SUM(G29:G40)</f>
        <v>462</v>
      </c>
      <c r="H28" s="30">
        <f t="shared" si="2"/>
        <v>102</v>
      </c>
      <c r="I28" s="73">
        <f t="shared" si="2"/>
        <v>814</v>
      </c>
      <c r="J28" s="73">
        <f t="shared" si="2"/>
        <v>316</v>
      </c>
      <c r="K28" s="73">
        <f t="shared" si="2"/>
        <v>388</v>
      </c>
      <c r="L28" s="73">
        <f t="shared" si="2"/>
        <v>347</v>
      </c>
      <c r="M28" s="74">
        <f t="shared" si="2"/>
        <v>499</v>
      </c>
    </row>
    <row r="29" spans="1:13" ht="13.5" customHeight="1">
      <c r="A29" s="1695"/>
      <c r="B29" s="7" t="s">
        <v>19</v>
      </c>
      <c r="C29" s="32" t="s">
        <v>20</v>
      </c>
      <c r="D29" s="551">
        <f>SUM(F29:G29,I29:M29)</f>
        <v>505</v>
      </c>
      <c r="E29" s="47">
        <v>-9.0090090090090094</v>
      </c>
      <c r="F29" s="139">
        <f>'1-23'!F29+'1-24'!F29</f>
        <v>237</v>
      </c>
      <c r="G29" s="139">
        <f>'1-23'!G29+'1-24'!G29</f>
        <v>43</v>
      </c>
      <c r="H29" s="36">
        <f>'1-23'!H29+'1-24'!H29</f>
        <v>12</v>
      </c>
      <c r="I29" s="139">
        <f>'1-23'!I29+'1-24'!I29</f>
        <v>64</v>
      </c>
      <c r="J29" s="139">
        <f>'1-23'!J29+'1-24'!J29</f>
        <v>27</v>
      </c>
      <c r="K29" s="139">
        <f>'1-23'!K29+'1-24'!K29</f>
        <v>40</v>
      </c>
      <c r="L29" s="139">
        <f>'1-23'!L29+'1-24'!L29</f>
        <v>38</v>
      </c>
      <c r="M29" s="140">
        <f>'1-23'!M29+'1-24'!M29</f>
        <v>56</v>
      </c>
    </row>
    <row r="30" spans="1:13" ht="13.5" customHeight="1">
      <c r="A30" s="1695"/>
      <c r="B30" s="7"/>
      <c r="C30" s="32" t="s">
        <v>21</v>
      </c>
      <c r="D30" s="50">
        <f>SUM(F30:G30,I30:M30)</f>
        <v>357</v>
      </c>
      <c r="E30" s="47">
        <v>-31.477927063339735</v>
      </c>
      <c r="F30" s="139">
        <f>'1-23'!F30+'1-24'!F30</f>
        <v>162</v>
      </c>
      <c r="G30" s="139">
        <f>'1-23'!G30+'1-24'!G30</f>
        <v>44</v>
      </c>
      <c r="H30" s="36">
        <f>'1-23'!H30+'1-24'!H30</f>
        <v>13</v>
      </c>
      <c r="I30" s="139">
        <f>'1-23'!I30+'1-24'!I30</f>
        <v>58</v>
      </c>
      <c r="J30" s="139">
        <f>'1-23'!J30+'1-24'!J30</f>
        <v>19</v>
      </c>
      <c r="K30" s="139">
        <f>'1-23'!K30+'1-24'!K30</f>
        <v>22</v>
      </c>
      <c r="L30" s="139">
        <f>'1-23'!L30+'1-24'!L30</f>
        <v>22</v>
      </c>
      <c r="M30" s="140">
        <f>'1-23'!M30+'1-24'!M30</f>
        <v>30</v>
      </c>
    </row>
    <row r="31" spans="1:13" ht="13.5" customHeight="1">
      <c r="A31" s="1695"/>
      <c r="B31" s="7"/>
      <c r="C31" s="32" t="s">
        <v>22</v>
      </c>
      <c r="D31" s="50">
        <f t="shared" ref="D31:D39" si="3">SUM(F31:G31,I31:M31)</f>
        <v>395</v>
      </c>
      <c r="E31" s="47">
        <v>-21</v>
      </c>
      <c r="F31" s="139">
        <f>'1-23'!F31+'1-24'!F31</f>
        <v>182</v>
      </c>
      <c r="G31" s="139">
        <f>'1-23'!G31+'1-24'!G31</f>
        <v>32</v>
      </c>
      <c r="H31" s="36">
        <f>'1-23'!H31+'1-24'!H31</f>
        <v>6</v>
      </c>
      <c r="I31" s="139">
        <f>'1-23'!I31+'1-24'!I31</f>
        <v>63</v>
      </c>
      <c r="J31" s="139">
        <f>'1-23'!J31+'1-24'!J31</f>
        <v>17</v>
      </c>
      <c r="K31" s="139">
        <f>'1-23'!K31+'1-24'!K31</f>
        <v>37</v>
      </c>
      <c r="L31" s="139">
        <f>'1-23'!L31+'1-24'!L31</f>
        <v>27</v>
      </c>
      <c r="M31" s="140">
        <f>'1-23'!M31+'1-24'!M31</f>
        <v>37</v>
      </c>
    </row>
    <row r="32" spans="1:13" ht="13.5" customHeight="1">
      <c r="A32" s="1695"/>
      <c r="B32" s="7"/>
      <c r="C32" s="32" t="s">
        <v>23</v>
      </c>
      <c r="D32" s="50">
        <f t="shared" si="3"/>
        <v>418</v>
      </c>
      <c r="E32" s="47">
        <v>-19.460500963391137</v>
      </c>
      <c r="F32" s="139">
        <f>'1-23'!F32+'1-24'!F32</f>
        <v>181</v>
      </c>
      <c r="G32" s="139">
        <f>'1-23'!G32+'1-24'!G32</f>
        <v>30</v>
      </c>
      <c r="H32" s="36">
        <f>'1-23'!H32+'1-24'!H32</f>
        <v>9</v>
      </c>
      <c r="I32" s="139">
        <f>'1-23'!I32+'1-24'!I32</f>
        <v>75</v>
      </c>
      <c r="J32" s="139">
        <f>'1-23'!J32+'1-24'!J32</f>
        <v>22</v>
      </c>
      <c r="K32" s="139">
        <f>'1-23'!K32+'1-24'!K32</f>
        <v>38</v>
      </c>
      <c r="L32" s="139">
        <f>'1-23'!L32+'1-24'!L32</f>
        <v>30</v>
      </c>
      <c r="M32" s="140">
        <f>'1-23'!M32+'1-24'!M32</f>
        <v>42</v>
      </c>
    </row>
    <row r="33" spans="1:13" ht="13.5" customHeight="1">
      <c r="A33" s="1695"/>
      <c r="B33" s="7"/>
      <c r="C33" s="32" t="s">
        <v>24</v>
      </c>
      <c r="D33" s="50">
        <f t="shared" si="3"/>
        <v>381</v>
      </c>
      <c r="E33" s="47">
        <v>-13.605442176870749</v>
      </c>
      <c r="F33" s="139">
        <f>'1-23'!F33+'1-24'!F33</f>
        <v>177</v>
      </c>
      <c r="G33" s="139">
        <f>'1-23'!G33+'1-24'!G33</f>
        <v>36</v>
      </c>
      <c r="H33" s="36">
        <f>'1-23'!H33+'1-24'!H33</f>
        <v>7</v>
      </c>
      <c r="I33" s="139">
        <f>'1-23'!I33+'1-24'!I33</f>
        <v>69</v>
      </c>
      <c r="J33" s="139">
        <f>'1-23'!J33+'1-24'!J33</f>
        <v>21</v>
      </c>
      <c r="K33" s="139">
        <f>'1-23'!K33+'1-24'!K33</f>
        <v>26</v>
      </c>
      <c r="L33" s="139">
        <f>'1-23'!L33+'1-24'!L33</f>
        <v>20</v>
      </c>
      <c r="M33" s="140">
        <f>'1-23'!M33+'1-24'!M33</f>
        <v>32</v>
      </c>
    </row>
    <row r="34" spans="1:13" ht="13.5" customHeight="1">
      <c r="A34" s="1695"/>
      <c r="B34" s="7"/>
      <c r="C34" s="32" t="s">
        <v>25</v>
      </c>
      <c r="D34" s="50">
        <f t="shared" si="3"/>
        <v>441</v>
      </c>
      <c r="E34" s="47">
        <v>-11.976047904191617</v>
      </c>
      <c r="F34" s="139">
        <f>'1-23'!F34+'1-24'!F34</f>
        <v>203</v>
      </c>
      <c r="G34" s="139">
        <f>'1-23'!G34+'1-24'!G34</f>
        <v>22</v>
      </c>
      <c r="H34" s="36">
        <f>'1-23'!H34+'1-24'!H34</f>
        <v>2</v>
      </c>
      <c r="I34" s="139">
        <f>'1-23'!I34+'1-24'!I34</f>
        <v>81</v>
      </c>
      <c r="J34" s="139">
        <f>'1-23'!J34+'1-24'!J34</f>
        <v>23</v>
      </c>
      <c r="K34" s="139">
        <f>'1-23'!K34+'1-24'!K34</f>
        <v>44</v>
      </c>
      <c r="L34" s="139">
        <f>'1-23'!L34+'1-24'!L34</f>
        <v>30</v>
      </c>
      <c r="M34" s="140">
        <f>'1-23'!M34+'1-24'!M34</f>
        <v>38</v>
      </c>
    </row>
    <row r="35" spans="1:13" ht="13.5" customHeight="1">
      <c r="A35" s="1695"/>
      <c r="B35" s="7"/>
      <c r="C35" s="32" t="s">
        <v>26</v>
      </c>
      <c r="D35" s="50">
        <f t="shared" si="3"/>
        <v>452</v>
      </c>
      <c r="E35" s="47">
        <v>-13.409961685823754</v>
      </c>
      <c r="F35" s="139">
        <f>'1-23'!F35+'1-24'!F35</f>
        <v>195</v>
      </c>
      <c r="G35" s="139">
        <f>'1-23'!G35+'1-24'!G35</f>
        <v>41</v>
      </c>
      <c r="H35" s="36">
        <f>'1-23'!H35+'1-24'!H35</f>
        <v>8</v>
      </c>
      <c r="I35" s="139">
        <f>'1-23'!I35+'1-24'!I35</f>
        <v>62</v>
      </c>
      <c r="J35" s="139">
        <f>'1-23'!J35+'1-24'!J35</f>
        <v>31</v>
      </c>
      <c r="K35" s="139">
        <f>'1-23'!K35+'1-24'!K35</f>
        <v>26</v>
      </c>
      <c r="L35" s="139">
        <f>'1-23'!L35+'1-24'!L35</f>
        <v>41</v>
      </c>
      <c r="M35" s="140">
        <f>'1-23'!M35+'1-24'!M35</f>
        <v>56</v>
      </c>
    </row>
    <row r="36" spans="1:13" ht="13.5" customHeight="1">
      <c r="A36" s="1695"/>
      <c r="B36" s="7"/>
      <c r="C36" s="32" t="s">
        <v>27</v>
      </c>
      <c r="D36" s="50">
        <f t="shared" si="3"/>
        <v>444</v>
      </c>
      <c r="E36" s="47">
        <v>-5.7324840764331215</v>
      </c>
      <c r="F36" s="139">
        <f>'1-23'!F36+'1-24'!F36</f>
        <v>210</v>
      </c>
      <c r="G36" s="139">
        <f>'1-23'!G36+'1-24'!G36</f>
        <v>47</v>
      </c>
      <c r="H36" s="36">
        <f>'1-23'!H36+'1-24'!H36</f>
        <v>11</v>
      </c>
      <c r="I36" s="139">
        <f>'1-23'!I36+'1-24'!I36</f>
        <v>53</v>
      </c>
      <c r="J36" s="139">
        <f>'1-23'!J36+'1-24'!J36</f>
        <v>37</v>
      </c>
      <c r="K36" s="139">
        <f>'1-23'!K36+'1-24'!K36</f>
        <v>36</v>
      </c>
      <c r="L36" s="139">
        <f>'1-23'!L36+'1-24'!L36</f>
        <v>34</v>
      </c>
      <c r="M36" s="140">
        <f>'1-23'!M36+'1-24'!M36</f>
        <v>27</v>
      </c>
    </row>
    <row r="37" spans="1:13" ht="13.5" customHeight="1">
      <c r="A37" s="1695"/>
      <c r="B37" s="7"/>
      <c r="C37" s="32" t="s">
        <v>28</v>
      </c>
      <c r="D37" s="50">
        <f t="shared" si="3"/>
        <v>405</v>
      </c>
      <c r="E37" s="47">
        <v>-5.1522248243559723</v>
      </c>
      <c r="F37" s="139">
        <f>'1-23'!F37+'1-24'!F37</f>
        <v>207</v>
      </c>
      <c r="G37" s="139">
        <f>'1-23'!G37+'1-24'!G37</f>
        <v>32</v>
      </c>
      <c r="H37" s="36">
        <f>'1-23'!H37+'1-24'!H37</f>
        <v>8</v>
      </c>
      <c r="I37" s="139">
        <f>'1-23'!I37+'1-24'!I37</f>
        <v>60</v>
      </c>
      <c r="J37" s="139">
        <f>'1-23'!J37+'1-24'!J37</f>
        <v>19</v>
      </c>
      <c r="K37" s="139">
        <f>'1-23'!K37+'1-24'!K37</f>
        <v>24</v>
      </c>
      <c r="L37" s="139">
        <f>'1-23'!L37+'1-24'!L37</f>
        <v>27</v>
      </c>
      <c r="M37" s="140">
        <f>'1-23'!M37+'1-24'!M37</f>
        <v>36</v>
      </c>
    </row>
    <row r="38" spans="1:13" ht="13.5" customHeight="1">
      <c r="A38" s="1695"/>
      <c r="B38" s="7" t="s">
        <v>29</v>
      </c>
      <c r="C38" s="32" t="s">
        <v>30</v>
      </c>
      <c r="D38" s="50">
        <f t="shared" si="3"/>
        <v>365</v>
      </c>
      <c r="E38" s="47">
        <v>-7.1246819338422389</v>
      </c>
      <c r="F38" s="139">
        <f>'1-23'!F38+'1-24'!F38</f>
        <v>168</v>
      </c>
      <c r="G38" s="139">
        <f>'1-23'!G38+'1-24'!G38</f>
        <v>31</v>
      </c>
      <c r="H38" s="36">
        <f>'1-23'!H38+'1-24'!H38</f>
        <v>11</v>
      </c>
      <c r="I38" s="139">
        <f>'1-23'!I38+'1-24'!I38</f>
        <v>59</v>
      </c>
      <c r="J38" s="139">
        <f>'1-23'!J38+'1-24'!J38</f>
        <v>22</v>
      </c>
      <c r="K38" s="139">
        <f>'1-23'!K38+'1-24'!K38</f>
        <v>35</v>
      </c>
      <c r="L38" s="139">
        <f>'1-23'!L38+'1-24'!L38</f>
        <v>19</v>
      </c>
      <c r="M38" s="140">
        <f>'1-23'!M38+'1-24'!M38</f>
        <v>31</v>
      </c>
    </row>
    <row r="39" spans="1:13" ht="13.5" customHeight="1">
      <c r="A39" s="1695"/>
      <c r="B39" s="7"/>
      <c r="C39" s="32" t="s">
        <v>31</v>
      </c>
      <c r="D39" s="50">
        <f t="shared" si="3"/>
        <v>437</v>
      </c>
      <c r="E39" s="47">
        <v>-5.2060737527114966</v>
      </c>
      <c r="F39" s="139">
        <f>'1-23'!F39+'1-24'!F39</f>
        <v>198</v>
      </c>
      <c r="G39" s="139">
        <f>'1-23'!G39+'1-24'!G39</f>
        <v>35</v>
      </c>
      <c r="H39" s="36">
        <f>'1-23'!H39+'1-24'!H39</f>
        <v>7</v>
      </c>
      <c r="I39" s="139">
        <f>'1-23'!I39+'1-24'!I39</f>
        <v>59</v>
      </c>
      <c r="J39" s="139">
        <f>'1-23'!J39+'1-24'!J39</f>
        <v>41</v>
      </c>
      <c r="K39" s="139">
        <f>'1-23'!K39+'1-24'!K39</f>
        <v>23</v>
      </c>
      <c r="L39" s="139">
        <f>'1-23'!L39+'1-24'!L39</f>
        <v>20</v>
      </c>
      <c r="M39" s="140">
        <f>'1-23'!M39+'1-24'!M39</f>
        <v>61</v>
      </c>
    </row>
    <row r="40" spans="1:13" ht="13.5" customHeight="1" thickBot="1">
      <c r="A40" s="1696"/>
      <c r="B40" s="13"/>
      <c r="C40" s="39" t="s">
        <v>32</v>
      </c>
      <c r="D40" s="51">
        <f>SUM(F40:G40,I40:M40)</f>
        <v>631</v>
      </c>
      <c r="E40" s="78">
        <v>11.68141592920354</v>
      </c>
      <c r="F40" s="142">
        <f>'1-23'!F40+'1-24'!F40</f>
        <v>285</v>
      </c>
      <c r="G40" s="142">
        <f>'1-23'!G40+'1-24'!G40</f>
        <v>69</v>
      </c>
      <c r="H40" s="43">
        <f>'1-23'!H40+'1-24'!H40</f>
        <v>8</v>
      </c>
      <c r="I40" s="142">
        <f>'1-23'!I40+'1-24'!I40</f>
        <v>111</v>
      </c>
      <c r="J40" s="142">
        <f>'1-23'!J40+'1-24'!J40</f>
        <v>37</v>
      </c>
      <c r="K40" s="142">
        <f>'1-23'!K40+'1-24'!K40</f>
        <v>37</v>
      </c>
      <c r="L40" s="142">
        <f>'1-23'!L40+'1-24'!L40</f>
        <v>39</v>
      </c>
      <c r="M40" s="143">
        <f>'1-23'!M40+'1-24'!M40</f>
        <v>53</v>
      </c>
    </row>
    <row r="41" spans="1:13" ht="16.7" customHeight="1">
      <c r="A41" s="1703" t="s">
        <v>34</v>
      </c>
      <c r="B41" s="1819" t="s">
        <v>17</v>
      </c>
      <c r="C41" s="1818"/>
      <c r="D41" s="67">
        <v>15107</v>
      </c>
      <c r="E41" s="68">
        <v>-1.8069548261293467</v>
      </c>
      <c r="F41" s="125">
        <v>6945</v>
      </c>
      <c r="G41" s="125">
        <v>1436</v>
      </c>
      <c r="H41" s="20">
        <v>333</v>
      </c>
      <c r="I41" s="125">
        <v>2361</v>
      </c>
      <c r="J41" s="125">
        <v>967</v>
      </c>
      <c r="K41" s="125">
        <v>1027</v>
      </c>
      <c r="L41" s="125">
        <v>973</v>
      </c>
      <c r="M41" s="126">
        <v>1398</v>
      </c>
    </row>
    <row r="42" spans="1:13" ht="16.7" customHeight="1">
      <c r="A42" s="1695"/>
      <c r="B42" s="1699">
        <v>29</v>
      </c>
      <c r="C42" s="1700"/>
      <c r="D42" s="67">
        <v>14547</v>
      </c>
      <c r="E42" s="68">
        <v>-3.7068908453035019</v>
      </c>
      <c r="F42" s="69">
        <v>6669</v>
      </c>
      <c r="G42" s="69">
        <v>1426</v>
      </c>
      <c r="H42" s="23">
        <v>355</v>
      </c>
      <c r="I42" s="69">
        <v>2248</v>
      </c>
      <c r="J42" s="69">
        <v>950</v>
      </c>
      <c r="K42" s="69">
        <v>1050</v>
      </c>
      <c r="L42" s="69">
        <v>903</v>
      </c>
      <c r="M42" s="70">
        <v>1301</v>
      </c>
    </row>
    <row r="43" spans="1:13" ht="16.7" customHeight="1">
      <c r="A43" s="1695"/>
      <c r="B43" s="1699">
        <v>30</v>
      </c>
      <c r="C43" s="1700"/>
      <c r="D43" s="67">
        <v>13492</v>
      </c>
      <c r="E43" s="68">
        <v>-7.2523544373410322</v>
      </c>
      <c r="F43" s="69">
        <v>6072</v>
      </c>
      <c r="G43" s="69">
        <v>1327</v>
      </c>
      <c r="H43" s="25">
        <v>377</v>
      </c>
      <c r="I43" s="69">
        <v>2017</v>
      </c>
      <c r="J43" s="69">
        <v>954</v>
      </c>
      <c r="K43" s="69">
        <v>1010</v>
      </c>
      <c r="L43" s="69">
        <v>897</v>
      </c>
      <c r="M43" s="70">
        <v>1215</v>
      </c>
    </row>
    <row r="44" spans="1:13" ht="16.7" customHeight="1">
      <c r="A44" s="1695"/>
      <c r="B44" s="1699" t="s">
        <v>18</v>
      </c>
      <c r="C44" s="1700"/>
      <c r="D44" s="67">
        <v>12427</v>
      </c>
      <c r="E44" s="68">
        <v>-7.8935665579602725</v>
      </c>
      <c r="F44" s="69">
        <v>5655</v>
      </c>
      <c r="G44" s="69">
        <v>1137</v>
      </c>
      <c r="H44" s="25">
        <v>293</v>
      </c>
      <c r="I44" s="69">
        <v>1784</v>
      </c>
      <c r="J44" s="69">
        <v>864</v>
      </c>
      <c r="K44" s="69">
        <v>913</v>
      </c>
      <c r="L44" s="69">
        <v>871</v>
      </c>
      <c r="M44" s="70">
        <v>1203</v>
      </c>
    </row>
    <row r="45" spans="1:13" ht="16.7" customHeight="1">
      <c r="A45" s="1695"/>
      <c r="B45" s="1699">
        <v>2</v>
      </c>
      <c r="C45" s="1700"/>
      <c r="D45" s="71">
        <f>SUM(F45:G45,I45:M45)</f>
        <v>10725</v>
      </c>
      <c r="E45" s="72">
        <f>IF(ISERROR((D45-D44)/D44*100),"―",(D45-D44)/D44*100)</f>
        <v>-13.69598454977066</v>
      </c>
      <c r="F45" s="73">
        <f>SUM(F46:F57)</f>
        <v>4811</v>
      </c>
      <c r="G45" s="73">
        <f t="shared" ref="G45:M45" si="4">SUM(G46:G57)</f>
        <v>1010</v>
      </c>
      <c r="H45" s="30">
        <f t="shared" si="4"/>
        <v>209</v>
      </c>
      <c r="I45" s="73">
        <f t="shared" si="4"/>
        <v>1766</v>
      </c>
      <c r="J45" s="73">
        <f t="shared" si="4"/>
        <v>682</v>
      </c>
      <c r="K45" s="73">
        <f t="shared" si="4"/>
        <v>773</v>
      </c>
      <c r="L45" s="73">
        <f t="shared" si="4"/>
        <v>670</v>
      </c>
      <c r="M45" s="74">
        <f t="shared" si="4"/>
        <v>1013</v>
      </c>
    </row>
    <row r="46" spans="1:13" ht="13.5" customHeight="1">
      <c r="A46" s="1695"/>
      <c r="B46" s="7" t="s">
        <v>19</v>
      </c>
      <c r="C46" s="32" t="s">
        <v>20</v>
      </c>
      <c r="D46" s="551">
        <f>SUM(F46:G46,I46:M46)</f>
        <v>997</v>
      </c>
      <c r="E46" s="47">
        <v>-20.239999999999998</v>
      </c>
      <c r="F46" s="139">
        <f>'1-23'!F46+'1-24'!F46</f>
        <v>422</v>
      </c>
      <c r="G46" s="139">
        <f>'1-23'!G46+'1-24'!G46</f>
        <v>103</v>
      </c>
      <c r="H46" s="36">
        <f>'1-23'!H46+'1-24'!H46</f>
        <v>27</v>
      </c>
      <c r="I46" s="139">
        <f>'1-23'!I46+'1-24'!I46</f>
        <v>161</v>
      </c>
      <c r="J46" s="139">
        <f>'1-23'!J46+'1-24'!J46</f>
        <v>56</v>
      </c>
      <c r="K46" s="139">
        <f>'1-23'!K46+'1-24'!K46</f>
        <v>78</v>
      </c>
      <c r="L46" s="139">
        <f>'1-23'!L46+'1-24'!L46</f>
        <v>78</v>
      </c>
      <c r="M46" s="140">
        <f>'1-23'!M46+'1-24'!M46</f>
        <v>99</v>
      </c>
    </row>
    <row r="47" spans="1:13" ht="13.5" customHeight="1">
      <c r="A47" s="1695"/>
      <c r="B47" s="7"/>
      <c r="C47" s="32" t="s">
        <v>21</v>
      </c>
      <c r="D47" s="50">
        <f>SUM(F47:G47,I47:M47)</f>
        <v>735</v>
      </c>
      <c r="E47" s="47">
        <v>-35.526315789473685</v>
      </c>
      <c r="F47" s="139">
        <f>'1-23'!F47+'1-24'!F47</f>
        <v>325</v>
      </c>
      <c r="G47" s="139">
        <f>'1-23'!G47+'1-24'!G47</f>
        <v>84</v>
      </c>
      <c r="H47" s="36">
        <f>'1-23'!H47+'1-24'!H47</f>
        <v>19</v>
      </c>
      <c r="I47" s="139">
        <f>'1-23'!I47+'1-24'!I47</f>
        <v>114</v>
      </c>
      <c r="J47" s="139">
        <f>'1-23'!J47+'1-24'!J47</f>
        <v>47</v>
      </c>
      <c r="K47" s="139">
        <f>'1-23'!K47+'1-24'!K47</f>
        <v>59</v>
      </c>
      <c r="L47" s="139">
        <f>'1-23'!L47+'1-24'!L47</f>
        <v>44</v>
      </c>
      <c r="M47" s="140">
        <f>'1-23'!M47+'1-24'!M47</f>
        <v>62</v>
      </c>
    </row>
    <row r="48" spans="1:13" ht="13.5" customHeight="1">
      <c r="A48" s="1695"/>
      <c r="B48" s="7"/>
      <c r="C48" s="32" t="s">
        <v>22</v>
      </c>
      <c r="D48" s="50">
        <f t="shared" ref="D48:D56" si="5">SUM(F48:G48,I48:M48)</f>
        <v>892</v>
      </c>
      <c r="E48" s="47">
        <v>-17.788018433179722</v>
      </c>
      <c r="F48" s="139">
        <f>'1-23'!F48+'1-24'!F48</f>
        <v>415</v>
      </c>
      <c r="G48" s="139">
        <f>'1-23'!G48+'1-24'!G48</f>
        <v>78</v>
      </c>
      <c r="H48" s="36">
        <f>'1-23'!H48+'1-24'!H48</f>
        <v>10</v>
      </c>
      <c r="I48" s="139">
        <f>'1-23'!I48+'1-24'!I48</f>
        <v>150</v>
      </c>
      <c r="J48" s="139">
        <f>'1-23'!J48+'1-24'!J48</f>
        <v>50</v>
      </c>
      <c r="K48" s="139">
        <f>'1-23'!K48+'1-24'!K48</f>
        <v>70</v>
      </c>
      <c r="L48" s="139">
        <f>'1-23'!L48+'1-24'!L48</f>
        <v>57</v>
      </c>
      <c r="M48" s="140">
        <f>'1-23'!M48+'1-24'!M48</f>
        <v>72</v>
      </c>
    </row>
    <row r="49" spans="1:13" ht="13.5" customHeight="1">
      <c r="A49" s="1695"/>
      <c r="B49" s="7"/>
      <c r="C49" s="32" t="s">
        <v>23</v>
      </c>
      <c r="D49" s="50">
        <f t="shared" si="5"/>
        <v>885</v>
      </c>
      <c r="E49" s="47">
        <v>-17.366946778711483</v>
      </c>
      <c r="F49" s="139">
        <f>'1-23'!F49+'1-24'!F49</f>
        <v>368</v>
      </c>
      <c r="G49" s="139">
        <f>'1-23'!G49+'1-24'!G49</f>
        <v>85</v>
      </c>
      <c r="H49" s="36">
        <f>'1-23'!H49+'1-24'!H49</f>
        <v>13</v>
      </c>
      <c r="I49" s="139">
        <f>'1-23'!I49+'1-24'!I49</f>
        <v>169</v>
      </c>
      <c r="J49" s="139">
        <f>'1-23'!J49+'1-24'!J49</f>
        <v>53</v>
      </c>
      <c r="K49" s="139">
        <f>'1-23'!K49+'1-24'!K49</f>
        <v>77</v>
      </c>
      <c r="L49" s="139">
        <f>'1-23'!L49+'1-24'!L49</f>
        <v>56</v>
      </c>
      <c r="M49" s="140">
        <f>'1-23'!M49+'1-24'!M49</f>
        <v>77</v>
      </c>
    </row>
    <row r="50" spans="1:13" ht="13.5" customHeight="1">
      <c r="A50" s="1695"/>
      <c r="B50" s="7"/>
      <c r="C50" s="32" t="s">
        <v>24</v>
      </c>
      <c r="D50" s="50">
        <f t="shared" si="5"/>
        <v>770</v>
      </c>
      <c r="E50" s="47">
        <v>-16.576381365113761</v>
      </c>
      <c r="F50" s="139">
        <f>'1-23'!F50+'1-24'!F50</f>
        <v>337</v>
      </c>
      <c r="G50" s="139">
        <f>'1-23'!G50+'1-24'!G50</f>
        <v>85</v>
      </c>
      <c r="H50" s="36">
        <f>'1-23'!H50+'1-24'!H50</f>
        <v>19</v>
      </c>
      <c r="I50" s="139">
        <f>'1-23'!I50+'1-24'!I50</f>
        <v>140</v>
      </c>
      <c r="J50" s="139">
        <f>'1-23'!J50+'1-24'!J50</f>
        <v>42</v>
      </c>
      <c r="K50" s="139">
        <f>'1-23'!K50+'1-24'!K50</f>
        <v>62</v>
      </c>
      <c r="L50" s="139">
        <f>'1-23'!L50+'1-24'!L50</f>
        <v>42</v>
      </c>
      <c r="M50" s="140">
        <f>'1-23'!M50+'1-24'!M50</f>
        <v>62</v>
      </c>
    </row>
    <row r="51" spans="1:13" ht="13.5" customHeight="1">
      <c r="A51" s="1695"/>
      <c r="B51" s="7"/>
      <c r="C51" s="32" t="s">
        <v>25</v>
      </c>
      <c r="D51" s="50">
        <f t="shared" si="5"/>
        <v>868</v>
      </c>
      <c r="E51" s="47">
        <v>-17.411988582302566</v>
      </c>
      <c r="F51" s="139">
        <f>'1-23'!F51+'1-24'!F51</f>
        <v>383</v>
      </c>
      <c r="G51" s="139">
        <f>'1-23'!G51+'1-24'!G51</f>
        <v>60</v>
      </c>
      <c r="H51" s="36">
        <f>'1-23'!H51+'1-24'!H51</f>
        <v>7</v>
      </c>
      <c r="I51" s="139">
        <f>'1-23'!I51+'1-24'!I51</f>
        <v>161</v>
      </c>
      <c r="J51" s="139">
        <f>'1-23'!J51+'1-24'!J51</f>
        <v>57</v>
      </c>
      <c r="K51" s="139">
        <f>'1-23'!K51+'1-24'!K51</f>
        <v>65</v>
      </c>
      <c r="L51" s="139">
        <f>'1-23'!L51+'1-24'!L51</f>
        <v>59</v>
      </c>
      <c r="M51" s="140">
        <f>'1-23'!M51+'1-24'!M51</f>
        <v>83</v>
      </c>
    </row>
    <row r="52" spans="1:13" ht="13.5" customHeight="1">
      <c r="A52" s="1695"/>
      <c r="B52" s="7"/>
      <c r="C52" s="32" t="s">
        <v>26</v>
      </c>
      <c r="D52" s="50">
        <f t="shared" si="5"/>
        <v>947</v>
      </c>
      <c r="E52" s="47">
        <v>-12.233549582947173</v>
      </c>
      <c r="F52" s="139">
        <f>'1-23'!F52+'1-24'!F52</f>
        <v>446</v>
      </c>
      <c r="G52" s="139">
        <f>'1-23'!G52+'1-24'!G52</f>
        <v>84</v>
      </c>
      <c r="H52" s="36">
        <f>'1-23'!H52+'1-24'!H52</f>
        <v>19</v>
      </c>
      <c r="I52" s="139">
        <f>'1-23'!I52+'1-24'!I52</f>
        <v>127</v>
      </c>
      <c r="J52" s="139">
        <f>'1-23'!J52+'1-24'!J52</f>
        <v>69</v>
      </c>
      <c r="K52" s="139">
        <f>'1-23'!K52+'1-24'!K52</f>
        <v>50</v>
      </c>
      <c r="L52" s="139">
        <f>'1-23'!L52+'1-24'!L52</f>
        <v>68</v>
      </c>
      <c r="M52" s="140">
        <f>'1-23'!M52+'1-24'!M52</f>
        <v>103</v>
      </c>
    </row>
    <row r="53" spans="1:13" ht="13.5" customHeight="1">
      <c r="A53" s="1695"/>
      <c r="B53" s="7"/>
      <c r="C53" s="32" t="s">
        <v>27</v>
      </c>
      <c r="D53" s="50">
        <f t="shared" si="5"/>
        <v>821</v>
      </c>
      <c r="E53" s="47">
        <v>-10.37117903930131</v>
      </c>
      <c r="F53" s="139">
        <f>'1-23'!F53+'1-24'!F53</f>
        <v>373</v>
      </c>
      <c r="G53" s="139">
        <f>'1-23'!G53+'1-24'!G53</f>
        <v>95</v>
      </c>
      <c r="H53" s="36">
        <f>'1-23'!H53+'1-24'!H53</f>
        <v>24</v>
      </c>
      <c r="I53" s="139">
        <f>'1-23'!I53+'1-24'!I53</f>
        <v>126</v>
      </c>
      <c r="J53" s="139">
        <f>'1-23'!J53+'1-24'!J53</f>
        <v>60</v>
      </c>
      <c r="K53" s="139">
        <f>'1-23'!K53+'1-24'!K53</f>
        <v>48</v>
      </c>
      <c r="L53" s="139">
        <f>'1-23'!L53+'1-24'!L53</f>
        <v>49</v>
      </c>
      <c r="M53" s="140">
        <f>'1-23'!M53+'1-24'!M53</f>
        <v>70</v>
      </c>
    </row>
    <row r="54" spans="1:13" ht="13.5" customHeight="1">
      <c r="A54" s="1695"/>
      <c r="B54" s="7"/>
      <c r="C54" s="32" t="s">
        <v>28</v>
      </c>
      <c r="D54" s="50">
        <f t="shared" si="5"/>
        <v>768</v>
      </c>
      <c r="E54" s="47">
        <v>-8.2437275985663092</v>
      </c>
      <c r="F54" s="139">
        <f>'1-23'!F54+'1-24'!F54</f>
        <v>352</v>
      </c>
      <c r="G54" s="139">
        <f>'1-23'!G54+'1-24'!G54</f>
        <v>73</v>
      </c>
      <c r="H54" s="36">
        <f>'1-23'!H54+'1-24'!H54</f>
        <v>19</v>
      </c>
      <c r="I54" s="139">
        <f>'1-23'!I54+'1-24'!I54</f>
        <v>130</v>
      </c>
      <c r="J54" s="139">
        <f>'1-23'!J54+'1-24'!J54</f>
        <v>48</v>
      </c>
      <c r="K54" s="139">
        <f>'1-23'!K54+'1-24'!K54</f>
        <v>47</v>
      </c>
      <c r="L54" s="139">
        <f>'1-23'!L54+'1-24'!L54</f>
        <v>40</v>
      </c>
      <c r="M54" s="140">
        <f>'1-23'!M54+'1-24'!M54</f>
        <v>78</v>
      </c>
    </row>
    <row r="55" spans="1:13" ht="13.5" customHeight="1">
      <c r="A55" s="1695"/>
      <c r="B55" s="7" t="s">
        <v>29</v>
      </c>
      <c r="C55" s="32" t="s">
        <v>30</v>
      </c>
      <c r="D55" s="50">
        <f t="shared" si="5"/>
        <v>745</v>
      </c>
      <c r="E55" s="47">
        <v>-6.1712846347607053</v>
      </c>
      <c r="F55" s="139">
        <f>'1-23'!F55+'1-24'!F55</f>
        <v>334</v>
      </c>
      <c r="G55" s="139">
        <f>'1-23'!G55+'1-24'!G55</f>
        <v>67</v>
      </c>
      <c r="H55" s="36">
        <f>'1-23'!H55+'1-24'!H55</f>
        <v>17</v>
      </c>
      <c r="I55" s="139">
        <f>'1-23'!I55+'1-24'!I55</f>
        <v>121</v>
      </c>
      <c r="J55" s="139">
        <f>'1-23'!J55+'1-24'!J55</f>
        <v>52</v>
      </c>
      <c r="K55" s="139">
        <f>'1-23'!K55+'1-24'!K55</f>
        <v>65</v>
      </c>
      <c r="L55" s="139">
        <f>'1-23'!L55+'1-24'!L55</f>
        <v>44</v>
      </c>
      <c r="M55" s="140">
        <f>'1-23'!M55+'1-24'!M55</f>
        <v>62</v>
      </c>
    </row>
    <row r="56" spans="1:13" ht="13.5" customHeight="1">
      <c r="A56" s="1695"/>
      <c r="B56" s="7"/>
      <c r="C56" s="32" t="s">
        <v>31</v>
      </c>
      <c r="D56" s="50">
        <f t="shared" si="5"/>
        <v>958</v>
      </c>
      <c r="E56" s="47">
        <v>-1.6427104722792609</v>
      </c>
      <c r="F56" s="139">
        <f>'1-23'!F56+'1-24'!F56</f>
        <v>429</v>
      </c>
      <c r="G56" s="139">
        <f>'1-23'!G56+'1-24'!G56</f>
        <v>83</v>
      </c>
      <c r="H56" s="36">
        <f>'1-23'!H56+'1-24'!H56</f>
        <v>20</v>
      </c>
      <c r="I56" s="139">
        <f>'1-23'!I56+'1-24'!I56</f>
        <v>135</v>
      </c>
      <c r="J56" s="139">
        <f>'1-23'!J56+'1-24'!J56</f>
        <v>74</v>
      </c>
      <c r="K56" s="139">
        <f>'1-23'!K56+'1-24'!K56</f>
        <v>70</v>
      </c>
      <c r="L56" s="139">
        <f>'1-23'!L56+'1-24'!L56</f>
        <v>50</v>
      </c>
      <c r="M56" s="140">
        <f>'1-23'!M56+'1-24'!M56</f>
        <v>117</v>
      </c>
    </row>
    <row r="57" spans="1:13" ht="13.5" customHeight="1" thickBot="1">
      <c r="A57" s="1696"/>
      <c r="B57" s="13"/>
      <c r="C57" s="39" t="s">
        <v>32</v>
      </c>
      <c r="D57" s="51">
        <f>SUM(F57:G57,I57:M57)</f>
        <v>1339</v>
      </c>
      <c r="E57" s="78">
        <v>2.4483550114766639</v>
      </c>
      <c r="F57" s="142">
        <f>'1-23'!F57+'1-24'!F57</f>
        <v>627</v>
      </c>
      <c r="G57" s="142">
        <f>'1-23'!G57+'1-24'!G57</f>
        <v>113</v>
      </c>
      <c r="H57" s="43">
        <f>'1-23'!H57+'1-24'!H57</f>
        <v>15</v>
      </c>
      <c r="I57" s="142">
        <f>'1-23'!I57+'1-24'!I57</f>
        <v>232</v>
      </c>
      <c r="J57" s="142">
        <f>'1-23'!J57+'1-24'!J57</f>
        <v>74</v>
      </c>
      <c r="K57" s="142">
        <f>'1-23'!K57+'1-24'!K57</f>
        <v>82</v>
      </c>
      <c r="L57" s="142">
        <f>'1-23'!L57+'1-24'!L57</f>
        <v>83</v>
      </c>
      <c r="M57" s="143">
        <f>'1-23'!M57+'1-24'!M57</f>
        <v>128</v>
      </c>
    </row>
    <row r="58" spans="1:13">
      <c r="D58" s="7"/>
    </row>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6.375" style="2" customWidth="1"/>
    <col min="15" max="15" width="3.62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6.375" style="2" customWidth="1"/>
    <col min="269" max="269" width="3.62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6.375" style="2" customWidth="1"/>
    <col min="525" max="525" width="3.62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6.375" style="2" customWidth="1"/>
    <col min="781" max="781" width="3.62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6.375" style="2" customWidth="1"/>
    <col min="1037" max="1037" width="3.62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6.375" style="2" customWidth="1"/>
    <col min="1293" max="1293" width="3.62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6.375" style="2" customWidth="1"/>
    <col min="1549" max="1549" width="3.62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6.375" style="2" customWidth="1"/>
    <col min="1805" max="1805" width="3.62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6.375" style="2" customWidth="1"/>
    <col min="2061" max="2061" width="3.62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6.375" style="2" customWidth="1"/>
    <col min="2317" max="2317" width="3.62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6.375" style="2" customWidth="1"/>
    <col min="2573" max="2573" width="3.62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6.375" style="2" customWidth="1"/>
    <col min="2829" max="2829" width="3.62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6.375" style="2" customWidth="1"/>
    <col min="3085" max="3085" width="3.62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6.375" style="2" customWidth="1"/>
    <col min="3341" max="3341" width="3.62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6.375" style="2" customWidth="1"/>
    <col min="3597" max="3597" width="3.62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6.375" style="2" customWidth="1"/>
    <col min="3853" max="3853" width="3.62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6.375" style="2" customWidth="1"/>
    <col min="4109" max="4109" width="3.62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6.375" style="2" customWidth="1"/>
    <col min="4365" max="4365" width="3.62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6.375" style="2" customWidth="1"/>
    <col min="4621" max="4621" width="3.62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6.375" style="2" customWidth="1"/>
    <col min="4877" max="4877" width="3.62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6.375" style="2" customWidth="1"/>
    <col min="5133" max="5133" width="3.62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6.375" style="2" customWidth="1"/>
    <col min="5389" max="5389" width="3.62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6.375" style="2" customWidth="1"/>
    <col min="5645" max="5645" width="3.62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6.375" style="2" customWidth="1"/>
    <col min="5901" max="5901" width="3.62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6.375" style="2" customWidth="1"/>
    <col min="6157" max="6157" width="3.62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6.375" style="2" customWidth="1"/>
    <col min="6413" max="6413" width="3.62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6.375" style="2" customWidth="1"/>
    <col min="6669" max="6669" width="3.62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6.375" style="2" customWidth="1"/>
    <col min="6925" max="6925" width="3.62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6.375" style="2" customWidth="1"/>
    <col min="7181" max="7181" width="3.62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6.375" style="2" customWidth="1"/>
    <col min="7437" max="7437" width="3.62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6.375" style="2" customWidth="1"/>
    <col min="7693" max="7693" width="3.62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6.375" style="2" customWidth="1"/>
    <col min="7949" max="7949" width="3.62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6.375" style="2" customWidth="1"/>
    <col min="8205" max="8205" width="3.62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6.375" style="2" customWidth="1"/>
    <col min="8461" max="8461" width="3.62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6.375" style="2" customWidth="1"/>
    <col min="8717" max="8717" width="3.62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6.375" style="2" customWidth="1"/>
    <col min="8973" max="8973" width="3.62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6.375" style="2" customWidth="1"/>
    <col min="9229" max="9229" width="3.62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6.375" style="2" customWidth="1"/>
    <col min="9485" max="9485" width="3.62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6.375" style="2" customWidth="1"/>
    <col min="9741" max="9741" width="3.62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6.375" style="2" customWidth="1"/>
    <col min="9997" max="9997" width="3.62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6.375" style="2" customWidth="1"/>
    <col min="10253" max="10253" width="3.62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6.375" style="2" customWidth="1"/>
    <col min="10509" max="10509" width="3.62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6.375" style="2" customWidth="1"/>
    <col min="10765" max="10765" width="3.62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6.375" style="2" customWidth="1"/>
    <col min="11021" max="11021" width="3.62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6.375" style="2" customWidth="1"/>
    <col min="11277" max="11277" width="3.62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6.375" style="2" customWidth="1"/>
    <col min="11533" max="11533" width="3.62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6.375" style="2" customWidth="1"/>
    <col min="11789" max="11789" width="3.62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6.375" style="2" customWidth="1"/>
    <col min="12045" max="12045" width="3.62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6.375" style="2" customWidth="1"/>
    <col min="12301" max="12301" width="3.62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6.375" style="2" customWidth="1"/>
    <col min="12557" max="12557" width="3.62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6.375" style="2" customWidth="1"/>
    <col min="12813" max="12813" width="3.62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6.375" style="2" customWidth="1"/>
    <col min="13069" max="13069" width="3.62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6.375" style="2" customWidth="1"/>
    <col min="13325" max="13325" width="3.62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6.375" style="2" customWidth="1"/>
    <col min="13581" max="13581" width="3.62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6.375" style="2" customWidth="1"/>
    <col min="13837" max="13837" width="3.62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6.375" style="2" customWidth="1"/>
    <col min="14093" max="14093" width="3.62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6.375" style="2" customWidth="1"/>
    <col min="14349" max="14349" width="3.62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6.375" style="2" customWidth="1"/>
    <col min="14605" max="14605" width="3.62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6.375" style="2" customWidth="1"/>
    <col min="14861" max="14861" width="3.62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6.375" style="2" customWidth="1"/>
    <col min="15117" max="15117" width="3.62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6.375" style="2" customWidth="1"/>
    <col min="15373" max="15373" width="3.62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6.375" style="2" customWidth="1"/>
    <col min="15629" max="15629" width="3.62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6.375" style="2" customWidth="1"/>
    <col min="15885" max="15885" width="3.62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6.375" style="2" customWidth="1"/>
    <col min="16141" max="16141" width="3.625" style="2" customWidth="1"/>
    <col min="16142" max="16142" width="9.125" style="2" bestFit="1"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0" customHeight="1" thickBot="1">
      <c r="A2" s="1" t="s">
        <v>377</v>
      </c>
      <c r="L2" s="1682"/>
      <c r="M2" s="1682"/>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2.75" customHeight="1">
      <c r="A4" s="6"/>
      <c r="B4" s="7"/>
      <c r="C4" s="8"/>
      <c r="D4" s="1686"/>
      <c r="E4" s="9" t="s">
        <v>10</v>
      </c>
      <c r="F4" s="1689"/>
      <c r="G4" s="1689"/>
      <c r="H4" s="10" t="s">
        <v>11</v>
      </c>
      <c r="I4" s="1689"/>
      <c r="J4" s="1689"/>
      <c r="K4" s="1689"/>
      <c r="L4" s="1689"/>
      <c r="M4" s="1693"/>
    </row>
    <row r="5" spans="1:14" ht="12.75" customHeight="1">
      <c r="A5" s="6"/>
      <c r="B5" s="7"/>
      <c r="C5" s="8"/>
      <c r="D5" s="1686"/>
      <c r="E5" s="11" t="s">
        <v>12</v>
      </c>
      <c r="F5" s="1689"/>
      <c r="G5" s="1689"/>
      <c r="H5" s="10" t="s">
        <v>13</v>
      </c>
      <c r="I5" s="1689"/>
      <c r="J5" s="1689"/>
      <c r="K5" s="1689"/>
      <c r="L5" s="1689"/>
      <c r="M5" s="1693"/>
    </row>
    <row r="6" spans="1:14" ht="14.25" customHeight="1" thickBot="1">
      <c r="A6" s="12" t="s">
        <v>14</v>
      </c>
      <c r="B6" s="13"/>
      <c r="C6" s="14"/>
      <c r="D6" s="1687"/>
      <c r="E6" s="15" t="s">
        <v>15</v>
      </c>
      <c r="F6" s="1690"/>
      <c r="G6" s="1690"/>
      <c r="H6" s="16"/>
      <c r="I6" s="1690"/>
      <c r="J6" s="1690"/>
      <c r="K6" s="1690"/>
      <c r="L6" s="1690"/>
      <c r="M6" s="1694"/>
    </row>
    <row r="7" spans="1:14" ht="16.7" customHeight="1">
      <c r="A7" s="1703" t="s">
        <v>44</v>
      </c>
      <c r="B7" s="1819" t="s">
        <v>17</v>
      </c>
      <c r="C7" s="1818"/>
      <c r="D7" s="67">
        <v>9417</v>
      </c>
      <c r="E7" s="68">
        <v>-6.5866481499851206</v>
      </c>
      <c r="F7" s="125">
        <v>4416</v>
      </c>
      <c r="G7" s="125">
        <v>799</v>
      </c>
      <c r="H7" s="20">
        <v>181</v>
      </c>
      <c r="I7" s="125">
        <v>1607</v>
      </c>
      <c r="J7" s="125">
        <v>585</v>
      </c>
      <c r="K7" s="125">
        <v>623</v>
      </c>
      <c r="L7" s="125">
        <v>600</v>
      </c>
      <c r="M7" s="126">
        <v>787</v>
      </c>
      <c r="N7" s="7"/>
    </row>
    <row r="8" spans="1:14" ht="16.7" customHeight="1">
      <c r="A8" s="1695"/>
      <c r="B8" s="1699">
        <v>29</v>
      </c>
      <c r="C8" s="1700"/>
      <c r="D8" s="67">
        <v>9115</v>
      </c>
      <c r="E8" s="68">
        <v>-3.2069661250929173</v>
      </c>
      <c r="F8" s="69">
        <v>4250</v>
      </c>
      <c r="G8" s="69">
        <v>788</v>
      </c>
      <c r="H8" s="23">
        <v>184</v>
      </c>
      <c r="I8" s="69">
        <v>1538</v>
      </c>
      <c r="J8" s="69">
        <v>595</v>
      </c>
      <c r="K8" s="69">
        <v>621</v>
      </c>
      <c r="L8" s="69">
        <v>560</v>
      </c>
      <c r="M8" s="70">
        <v>763</v>
      </c>
      <c r="N8" s="7"/>
    </row>
    <row r="9" spans="1:14" ht="16.7" customHeight="1">
      <c r="A9" s="1695"/>
      <c r="B9" s="1699">
        <v>30</v>
      </c>
      <c r="C9" s="1700"/>
      <c r="D9" s="67">
        <v>8330</v>
      </c>
      <c r="E9" s="68">
        <v>-8.6121777290181019</v>
      </c>
      <c r="F9" s="69">
        <v>3864</v>
      </c>
      <c r="G9" s="69">
        <v>733</v>
      </c>
      <c r="H9" s="25">
        <v>188</v>
      </c>
      <c r="I9" s="69">
        <v>1333</v>
      </c>
      <c r="J9" s="69">
        <v>542</v>
      </c>
      <c r="K9" s="69">
        <v>571</v>
      </c>
      <c r="L9" s="69">
        <v>561</v>
      </c>
      <c r="M9" s="70">
        <v>726</v>
      </c>
      <c r="N9" s="7"/>
    </row>
    <row r="10" spans="1:14" ht="16.7" customHeight="1">
      <c r="A10" s="1695"/>
      <c r="B10" s="1699" t="s">
        <v>18</v>
      </c>
      <c r="C10" s="1700"/>
      <c r="D10" s="67">
        <v>7382</v>
      </c>
      <c r="E10" s="68">
        <v>-11.380552220888356</v>
      </c>
      <c r="F10" s="69">
        <v>3400</v>
      </c>
      <c r="G10" s="69">
        <v>604</v>
      </c>
      <c r="H10" s="25">
        <v>145</v>
      </c>
      <c r="I10" s="69">
        <v>1168</v>
      </c>
      <c r="J10" s="69">
        <v>487</v>
      </c>
      <c r="K10" s="69">
        <v>526</v>
      </c>
      <c r="L10" s="69">
        <v>500</v>
      </c>
      <c r="M10" s="70">
        <v>697</v>
      </c>
      <c r="N10" s="7"/>
    </row>
    <row r="11" spans="1:14" ht="16.7" customHeight="1">
      <c r="A11" s="1695"/>
      <c r="B11" s="1699">
        <v>2</v>
      </c>
      <c r="C11" s="1700"/>
      <c r="D11" s="71">
        <f>SUM(F11:G11,I11:M11)</f>
        <v>5992</v>
      </c>
      <c r="E11" s="72">
        <f>IF(ISERROR((D11-D10)/D10*100),"―",(D11-D10)/D10*100)</f>
        <v>-18.829585478190193</v>
      </c>
      <c r="F11" s="73">
        <f>SUM(F12:F23)</f>
        <v>2684</v>
      </c>
      <c r="G11" s="73">
        <f t="shared" ref="G11:M11" si="0">SUM(G12:G23)</f>
        <v>550</v>
      </c>
      <c r="H11" s="30">
        <f t="shared" si="0"/>
        <v>110</v>
      </c>
      <c r="I11" s="73">
        <f t="shared" si="0"/>
        <v>1024</v>
      </c>
      <c r="J11" s="73">
        <f t="shared" si="0"/>
        <v>382</v>
      </c>
      <c r="K11" s="73">
        <f t="shared" si="0"/>
        <v>441</v>
      </c>
      <c r="L11" s="73">
        <f t="shared" si="0"/>
        <v>364</v>
      </c>
      <c r="M11" s="74">
        <f t="shared" si="0"/>
        <v>547</v>
      </c>
      <c r="N11" s="7"/>
    </row>
    <row r="12" spans="1:14" ht="13.5" customHeight="1">
      <c r="A12" s="1695"/>
      <c r="B12" s="7" t="s">
        <v>19</v>
      </c>
      <c r="C12" s="32" t="s">
        <v>20</v>
      </c>
      <c r="D12" s="50">
        <f>SUM(F12:G12,I12:M12)</f>
        <v>558</v>
      </c>
      <c r="E12" s="552">
        <v>-20.285714285714285</v>
      </c>
      <c r="F12" s="49">
        <v>243</v>
      </c>
      <c r="G12" s="49">
        <v>55</v>
      </c>
      <c r="H12" s="46">
        <v>13</v>
      </c>
      <c r="I12" s="49">
        <v>86</v>
      </c>
      <c r="J12" s="49">
        <v>31</v>
      </c>
      <c r="K12" s="49">
        <v>43</v>
      </c>
      <c r="L12" s="49">
        <v>42</v>
      </c>
      <c r="M12" s="76">
        <v>58</v>
      </c>
    </row>
    <row r="13" spans="1:14" ht="13.5" customHeight="1">
      <c r="A13" s="1695"/>
      <c r="B13" s="7"/>
      <c r="C13" s="32" t="s">
        <v>21</v>
      </c>
      <c r="D13" s="50">
        <f>SUM(F13:G13,I13:M13)</f>
        <v>437</v>
      </c>
      <c r="E13" s="552">
        <v>-38.01418439716312</v>
      </c>
      <c r="F13" s="49">
        <v>194</v>
      </c>
      <c r="G13" s="49">
        <v>48</v>
      </c>
      <c r="H13" s="46">
        <v>14</v>
      </c>
      <c r="I13" s="49">
        <v>69</v>
      </c>
      <c r="J13" s="49">
        <v>30</v>
      </c>
      <c r="K13" s="49">
        <v>35</v>
      </c>
      <c r="L13" s="49">
        <v>24</v>
      </c>
      <c r="M13" s="76">
        <v>37</v>
      </c>
    </row>
    <row r="14" spans="1:14" ht="13.5" customHeight="1">
      <c r="A14" s="1695"/>
      <c r="B14" s="7"/>
      <c r="C14" s="32" t="s">
        <v>22</v>
      </c>
      <c r="D14" s="50">
        <f t="shared" ref="D14:D22" si="1">SUM(F14:G14,I14:M14)</f>
        <v>459</v>
      </c>
      <c r="E14" s="552">
        <v>-30.030487804878049</v>
      </c>
      <c r="F14" s="49">
        <v>206</v>
      </c>
      <c r="G14" s="49">
        <v>47</v>
      </c>
      <c r="H14" s="46">
        <v>6</v>
      </c>
      <c r="I14" s="49">
        <v>73</v>
      </c>
      <c r="J14" s="49">
        <v>26</v>
      </c>
      <c r="K14" s="49">
        <v>35</v>
      </c>
      <c r="L14" s="49">
        <v>28</v>
      </c>
      <c r="M14" s="76">
        <v>44</v>
      </c>
    </row>
    <row r="15" spans="1:14" ht="13.5" customHeight="1">
      <c r="A15" s="1695"/>
      <c r="B15" s="7"/>
      <c r="C15" s="32" t="s">
        <v>23</v>
      </c>
      <c r="D15" s="50">
        <f t="shared" si="1"/>
        <v>496</v>
      </c>
      <c r="E15" s="552">
        <v>-21.889763779527559</v>
      </c>
      <c r="F15" s="49">
        <v>207</v>
      </c>
      <c r="G15" s="49">
        <v>36</v>
      </c>
      <c r="H15" s="46">
        <v>9</v>
      </c>
      <c r="I15" s="49">
        <v>106</v>
      </c>
      <c r="J15" s="49">
        <v>36</v>
      </c>
      <c r="K15" s="49">
        <v>37</v>
      </c>
      <c r="L15" s="49">
        <v>38</v>
      </c>
      <c r="M15" s="76">
        <v>36</v>
      </c>
    </row>
    <row r="16" spans="1:14" ht="13.5" customHeight="1">
      <c r="A16" s="1695"/>
      <c r="B16" s="7"/>
      <c r="C16" s="32" t="s">
        <v>24</v>
      </c>
      <c r="D16" s="50">
        <f t="shared" si="1"/>
        <v>439</v>
      </c>
      <c r="E16" s="552">
        <v>-26.955074875207984</v>
      </c>
      <c r="F16" s="49">
        <v>194</v>
      </c>
      <c r="G16" s="49">
        <v>45</v>
      </c>
      <c r="H16" s="46">
        <v>8</v>
      </c>
      <c r="I16" s="49">
        <v>91</v>
      </c>
      <c r="J16" s="49">
        <v>20</v>
      </c>
      <c r="K16" s="49">
        <v>33</v>
      </c>
      <c r="L16" s="49">
        <v>22</v>
      </c>
      <c r="M16" s="76">
        <v>34</v>
      </c>
    </row>
    <row r="17" spans="1:15" ht="13.5" customHeight="1">
      <c r="A17" s="1695"/>
      <c r="B17" s="7"/>
      <c r="C17" s="32" t="s">
        <v>25</v>
      </c>
      <c r="D17" s="50">
        <f t="shared" si="1"/>
        <v>488</v>
      </c>
      <c r="E17" s="552">
        <v>-23.270440251572328</v>
      </c>
      <c r="F17" s="49">
        <v>216</v>
      </c>
      <c r="G17" s="49">
        <v>38</v>
      </c>
      <c r="H17" s="46">
        <v>1</v>
      </c>
      <c r="I17" s="49">
        <v>94</v>
      </c>
      <c r="J17" s="49">
        <v>32</v>
      </c>
      <c r="K17" s="49">
        <v>46</v>
      </c>
      <c r="L17" s="49">
        <v>32</v>
      </c>
      <c r="M17" s="76">
        <v>30</v>
      </c>
      <c r="O17" s="521"/>
    </row>
    <row r="18" spans="1:15" ht="13.5" customHeight="1">
      <c r="A18" s="1695"/>
      <c r="B18" s="7"/>
      <c r="C18" s="32" t="s">
        <v>26</v>
      </c>
      <c r="D18" s="50">
        <f t="shared" si="1"/>
        <v>516</v>
      </c>
      <c r="E18" s="552">
        <v>-20</v>
      </c>
      <c r="F18" s="49">
        <v>235</v>
      </c>
      <c r="G18" s="49">
        <v>32</v>
      </c>
      <c r="H18" s="46">
        <v>6</v>
      </c>
      <c r="I18" s="49">
        <v>74</v>
      </c>
      <c r="J18" s="49">
        <v>40</v>
      </c>
      <c r="K18" s="49">
        <v>25</v>
      </c>
      <c r="L18" s="49">
        <v>43</v>
      </c>
      <c r="M18" s="76">
        <v>67</v>
      </c>
      <c r="O18" s="521"/>
    </row>
    <row r="19" spans="1:15" ht="13.5" customHeight="1">
      <c r="A19" s="1695"/>
      <c r="B19" s="7"/>
      <c r="C19" s="32" t="s">
        <v>27</v>
      </c>
      <c r="D19" s="50">
        <f t="shared" si="1"/>
        <v>468</v>
      </c>
      <c r="E19" s="552">
        <v>-13.172541743970315</v>
      </c>
      <c r="F19" s="49">
        <v>216</v>
      </c>
      <c r="G19" s="49">
        <v>52</v>
      </c>
      <c r="H19" s="46">
        <v>14</v>
      </c>
      <c r="I19" s="49">
        <v>74</v>
      </c>
      <c r="J19" s="49">
        <v>34</v>
      </c>
      <c r="K19" s="49">
        <v>30</v>
      </c>
      <c r="L19" s="49">
        <v>25</v>
      </c>
      <c r="M19" s="76">
        <v>37</v>
      </c>
      <c r="O19" s="516"/>
    </row>
    <row r="20" spans="1:15" ht="13.5" customHeight="1">
      <c r="A20" s="1695"/>
      <c r="B20" s="7"/>
      <c r="C20" s="32" t="s">
        <v>28</v>
      </c>
      <c r="D20" s="50">
        <f t="shared" si="1"/>
        <v>452</v>
      </c>
      <c r="E20" s="552">
        <v>-13.740458015267176</v>
      </c>
      <c r="F20" s="49">
        <v>217</v>
      </c>
      <c r="G20" s="49">
        <v>44</v>
      </c>
      <c r="H20" s="46">
        <v>10</v>
      </c>
      <c r="I20" s="49">
        <v>81</v>
      </c>
      <c r="J20" s="49">
        <v>23</v>
      </c>
      <c r="K20" s="49">
        <v>25</v>
      </c>
      <c r="L20" s="49">
        <v>19</v>
      </c>
      <c r="M20" s="76">
        <v>43</v>
      </c>
      <c r="O20" s="521"/>
    </row>
    <row r="21" spans="1:15" ht="13.5" customHeight="1">
      <c r="A21" s="1695"/>
      <c r="B21" s="7" t="s">
        <v>29</v>
      </c>
      <c r="C21" s="32" t="s">
        <v>30</v>
      </c>
      <c r="D21" s="50">
        <f t="shared" si="1"/>
        <v>438</v>
      </c>
      <c r="E21" s="552">
        <v>-6.4102564102564097</v>
      </c>
      <c r="F21" s="49">
        <v>198</v>
      </c>
      <c r="G21" s="49">
        <v>44</v>
      </c>
      <c r="H21" s="46">
        <v>12</v>
      </c>
      <c r="I21" s="49">
        <v>72</v>
      </c>
      <c r="J21" s="49">
        <v>28</v>
      </c>
      <c r="K21" s="49">
        <v>42</v>
      </c>
      <c r="L21" s="49">
        <v>19</v>
      </c>
      <c r="M21" s="76">
        <v>35</v>
      </c>
      <c r="O21" s="521"/>
    </row>
    <row r="22" spans="1:15" ht="13.5" customHeight="1">
      <c r="A22" s="1695"/>
      <c r="B22" s="7"/>
      <c r="C22" s="32" t="s">
        <v>31</v>
      </c>
      <c r="D22" s="50">
        <f t="shared" si="1"/>
        <v>533</v>
      </c>
      <c r="E22" s="552">
        <v>-2.9143897996357011</v>
      </c>
      <c r="F22" s="49">
        <v>245</v>
      </c>
      <c r="G22" s="49">
        <v>44</v>
      </c>
      <c r="H22" s="46">
        <v>11</v>
      </c>
      <c r="I22" s="49">
        <v>75</v>
      </c>
      <c r="J22" s="49">
        <v>41</v>
      </c>
      <c r="K22" s="49">
        <v>37</v>
      </c>
      <c r="L22" s="49">
        <v>26</v>
      </c>
      <c r="M22" s="76">
        <v>65</v>
      </c>
      <c r="O22" s="516"/>
    </row>
    <row r="23" spans="1:15" ht="13.5" customHeight="1" thickBot="1">
      <c r="A23" s="1696"/>
      <c r="B23" s="13"/>
      <c r="C23" s="39" t="s">
        <v>32</v>
      </c>
      <c r="D23" s="51">
        <f>SUM(F23:G23,I23:M23)</f>
        <v>708</v>
      </c>
      <c r="E23" s="553">
        <v>-2.2099447513812152</v>
      </c>
      <c r="F23" s="52">
        <v>313</v>
      </c>
      <c r="G23" s="52">
        <v>65</v>
      </c>
      <c r="H23" s="48">
        <v>6</v>
      </c>
      <c r="I23" s="52">
        <v>129</v>
      </c>
      <c r="J23" s="52">
        <v>41</v>
      </c>
      <c r="K23" s="52">
        <v>53</v>
      </c>
      <c r="L23" s="52">
        <v>46</v>
      </c>
      <c r="M23" s="79">
        <v>61</v>
      </c>
    </row>
    <row r="24" spans="1:15" ht="16.7" customHeight="1">
      <c r="A24" s="1703" t="s">
        <v>50</v>
      </c>
      <c r="B24" s="1819" t="s">
        <v>17</v>
      </c>
      <c r="C24" s="1818"/>
      <c r="D24" s="67">
        <v>5302</v>
      </c>
      <c r="E24" s="554">
        <v>-9.5993179880647919</v>
      </c>
      <c r="F24" s="125">
        <v>2462</v>
      </c>
      <c r="G24" s="125">
        <v>452</v>
      </c>
      <c r="H24" s="20">
        <v>116</v>
      </c>
      <c r="I24" s="125">
        <v>869</v>
      </c>
      <c r="J24" s="125">
        <v>344</v>
      </c>
      <c r="K24" s="125">
        <v>353</v>
      </c>
      <c r="L24" s="125">
        <v>369</v>
      </c>
      <c r="M24" s="126">
        <v>453</v>
      </c>
    </row>
    <row r="25" spans="1:15" ht="16.7" customHeight="1">
      <c r="A25" s="1695"/>
      <c r="B25" s="1699">
        <v>29</v>
      </c>
      <c r="C25" s="1700"/>
      <c r="D25" s="67">
        <v>5154</v>
      </c>
      <c r="E25" s="554">
        <v>-2.7913994718973973</v>
      </c>
      <c r="F25" s="69">
        <v>2403</v>
      </c>
      <c r="G25" s="69">
        <v>435</v>
      </c>
      <c r="H25" s="23">
        <v>104</v>
      </c>
      <c r="I25" s="69">
        <v>858</v>
      </c>
      <c r="J25" s="69">
        <v>350</v>
      </c>
      <c r="K25" s="69">
        <v>347</v>
      </c>
      <c r="L25" s="69">
        <v>325</v>
      </c>
      <c r="M25" s="70">
        <v>436</v>
      </c>
    </row>
    <row r="26" spans="1:15" ht="16.7" customHeight="1">
      <c r="A26" s="1695"/>
      <c r="B26" s="1699">
        <v>30</v>
      </c>
      <c r="C26" s="1700"/>
      <c r="D26" s="67">
        <v>4542</v>
      </c>
      <c r="E26" s="554">
        <v>-11.874272409778813</v>
      </c>
      <c r="F26" s="69">
        <v>2159</v>
      </c>
      <c r="G26" s="69">
        <v>380</v>
      </c>
      <c r="H26" s="25">
        <v>102</v>
      </c>
      <c r="I26" s="69">
        <v>685</v>
      </c>
      <c r="J26" s="69">
        <v>303</v>
      </c>
      <c r="K26" s="69">
        <v>296</v>
      </c>
      <c r="L26" s="69">
        <v>313</v>
      </c>
      <c r="M26" s="70">
        <v>406</v>
      </c>
    </row>
    <row r="27" spans="1:15" ht="16.7" customHeight="1">
      <c r="A27" s="1695"/>
      <c r="B27" s="1699" t="s">
        <v>18</v>
      </c>
      <c r="C27" s="1700"/>
      <c r="D27" s="67">
        <v>4006</v>
      </c>
      <c r="E27" s="554">
        <v>-11.800968736239541</v>
      </c>
      <c r="F27" s="69">
        <v>1819</v>
      </c>
      <c r="G27" s="69">
        <v>327</v>
      </c>
      <c r="H27" s="25">
        <v>88</v>
      </c>
      <c r="I27" s="69">
        <v>623</v>
      </c>
      <c r="J27" s="69">
        <v>288</v>
      </c>
      <c r="K27" s="69">
        <v>256</v>
      </c>
      <c r="L27" s="69">
        <v>301</v>
      </c>
      <c r="M27" s="70">
        <v>392</v>
      </c>
    </row>
    <row r="28" spans="1:15" ht="16.7" customHeight="1">
      <c r="A28" s="1695"/>
      <c r="B28" s="1699">
        <v>2</v>
      </c>
      <c r="C28" s="1700"/>
      <c r="D28" s="71">
        <f>SUM(F28:G28,I28:M28)</f>
        <v>3332</v>
      </c>
      <c r="E28" s="555">
        <f>IF(ISERROR((D28-D27)/D27*100),"―",(D28-D27)/D27*100)</f>
        <v>-16.824762855716425</v>
      </c>
      <c r="F28" s="73">
        <f>SUM(F29:F40)</f>
        <v>1494</v>
      </c>
      <c r="G28" s="73">
        <f t="shared" ref="G28:M28" si="2">SUM(G29:G40)</f>
        <v>302</v>
      </c>
      <c r="H28" s="30">
        <f t="shared" si="2"/>
        <v>68</v>
      </c>
      <c r="I28" s="73">
        <f t="shared" si="2"/>
        <v>568</v>
      </c>
      <c r="J28" s="73">
        <f t="shared" si="2"/>
        <v>220</v>
      </c>
      <c r="K28" s="73">
        <f t="shared" si="2"/>
        <v>230</v>
      </c>
      <c r="L28" s="73">
        <f t="shared" si="2"/>
        <v>218</v>
      </c>
      <c r="M28" s="74">
        <f t="shared" si="2"/>
        <v>300</v>
      </c>
    </row>
    <row r="29" spans="1:15" ht="13.5" customHeight="1">
      <c r="A29" s="1695"/>
      <c r="B29" s="7" t="s">
        <v>19</v>
      </c>
      <c r="C29" s="32" t="s">
        <v>20</v>
      </c>
      <c r="D29" s="551">
        <f>SUM(F29:G29,I29:M29)</f>
        <v>314</v>
      </c>
      <c r="E29" s="47">
        <v>-15.135135135135137</v>
      </c>
      <c r="F29" s="49">
        <v>142</v>
      </c>
      <c r="G29" s="49">
        <v>32</v>
      </c>
      <c r="H29" s="46">
        <v>9</v>
      </c>
      <c r="I29" s="49">
        <v>45</v>
      </c>
      <c r="J29" s="49">
        <v>20</v>
      </c>
      <c r="K29" s="49">
        <v>24</v>
      </c>
      <c r="L29" s="49">
        <v>21</v>
      </c>
      <c r="M29" s="76">
        <v>30</v>
      </c>
    </row>
    <row r="30" spans="1:15" ht="13.5" customHeight="1">
      <c r="A30" s="1695"/>
      <c r="B30" s="7"/>
      <c r="C30" s="32" t="s">
        <v>21</v>
      </c>
      <c r="D30" s="50">
        <f>SUM(F30:G30,I30:M30)</f>
        <v>224</v>
      </c>
      <c r="E30" s="47">
        <v>-40.266666666666666</v>
      </c>
      <c r="F30" s="49">
        <v>95</v>
      </c>
      <c r="G30" s="49">
        <v>23</v>
      </c>
      <c r="H30" s="46">
        <v>8</v>
      </c>
      <c r="I30" s="49">
        <v>42</v>
      </c>
      <c r="J30" s="49">
        <v>13</v>
      </c>
      <c r="K30" s="49">
        <v>15</v>
      </c>
      <c r="L30" s="49">
        <v>16</v>
      </c>
      <c r="M30" s="76">
        <v>20</v>
      </c>
    </row>
    <row r="31" spans="1:15" ht="13.5" customHeight="1">
      <c r="A31" s="1695"/>
      <c r="B31" s="7"/>
      <c r="C31" s="32" t="s">
        <v>22</v>
      </c>
      <c r="D31" s="50">
        <f t="shared" ref="D31:D39" si="3">SUM(F31:G31,I31:M31)</f>
        <v>252</v>
      </c>
      <c r="E31" s="47">
        <v>-27.167630057803464</v>
      </c>
      <c r="F31" s="49">
        <v>113</v>
      </c>
      <c r="G31" s="49">
        <v>27</v>
      </c>
      <c r="H31" s="46">
        <v>5</v>
      </c>
      <c r="I31" s="49">
        <v>36</v>
      </c>
      <c r="J31" s="49">
        <v>15</v>
      </c>
      <c r="K31" s="49">
        <v>21</v>
      </c>
      <c r="L31" s="49">
        <v>19</v>
      </c>
      <c r="M31" s="76">
        <v>21</v>
      </c>
    </row>
    <row r="32" spans="1:15" ht="13.5" customHeight="1">
      <c r="A32" s="1695"/>
      <c r="B32" s="7"/>
      <c r="C32" s="32" t="s">
        <v>23</v>
      </c>
      <c r="D32" s="50">
        <f t="shared" si="3"/>
        <v>269</v>
      </c>
      <c r="E32" s="47">
        <v>-23.79603399433428</v>
      </c>
      <c r="F32" s="49">
        <v>113</v>
      </c>
      <c r="G32" s="49">
        <v>16</v>
      </c>
      <c r="H32" s="46">
        <v>5</v>
      </c>
      <c r="I32" s="49">
        <v>59</v>
      </c>
      <c r="J32" s="49">
        <v>20</v>
      </c>
      <c r="K32" s="49">
        <v>20</v>
      </c>
      <c r="L32" s="49">
        <v>23</v>
      </c>
      <c r="M32" s="76">
        <v>18</v>
      </c>
    </row>
    <row r="33" spans="1:13" ht="13.5" customHeight="1">
      <c r="A33" s="1695"/>
      <c r="B33" s="7"/>
      <c r="C33" s="32" t="s">
        <v>24</v>
      </c>
      <c r="D33" s="50">
        <f t="shared" si="3"/>
        <v>257</v>
      </c>
      <c r="E33" s="47">
        <v>-24.188790560471976</v>
      </c>
      <c r="F33" s="49">
        <v>112</v>
      </c>
      <c r="G33" s="49">
        <v>22</v>
      </c>
      <c r="H33" s="46">
        <v>4</v>
      </c>
      <c r="I33" s="49">
        <v>57</v>
      </c>
      <c r="J33" s="49">
        <v>13</v>
      </c>
      <c r="K33" s="49">
        <v>17</v>
      </c>
      <c r="L33" s="49">
        <v>15</v>
      </c>
      <c r="M33" s="76">
        <v>21</v>
      </c>
    </row>
    <row r="34" spans="1:13" ht="13.5" customHeight="1">
      <c r="A34" s="1695"/>
      <c r="B34" s="7"/>
      <c r="C34" s="32" t="s">
        <v>25</v>
      </c>
      <c r="D34" s="50">
        <f t="shared" si="3"/>
        <v>270</v>
      </c>
      <c r="E34" s="47">
        <v>-21.511627906976745</v>
      </c>
      <c r="F34" s="49">
        <v>130</v>
      </c>
      <c r="G34" s="49">
        <v>15</v>
      </c>
      <c r="H34" s="46">
        <v>0</v>
      </c>
      <c r="I34" s="49">
        <v>54</v>
      </c>
      <c r="J34" s="49">
        <v>12</v>
      </c>
      <c r="K34" s="49">
        <v>24</v>
      </c>
      <c r="L34" s="49">
        <v>18</v>
      </c>
      <c r="M34" s="76">
        <v>17</v>
      </c>
    </row>
    <row r="35" spans="1:13" ht="13.5" customHeight="1">
      <c r="A35" s="1695"/>
      <c r="B35" s="7"/>
      <c r="C35" s="32" t="s">
        <v>26</v>
      </c>
      <c r="D35" s="50">
        <f t="shared" si="3"/>
        <v>274</v>
      </c>
      <c r="E35" s="47">
        <v>-21.264367816091951</v>
      </c>
      <c r="F35" s="49">
        <v>119</v>
      </c>
      <c r="G35" s="49">
        <v>22</v>
      </c>
      <c r="H35" s="46">
        <v>3</v>
      </c>
      <c r="I35" s="49">
        <v>41</v>
      </c>
      <c r="J35" s="49">
        <v>20</v>
      </c>
      <c r="K35" s="49">
        <v>10</v>
      </c>
      <c r="L35" s="49">
        <v>24</v>
      </c>
      <c r="M35" s="76">
        <v>38</v>
      </c>
    </row>
    <row r="36" spans="1:13" ht="13.5" customHeight="1">
      <c r="A36" s="1695"/>
      <c r="B36" s="7"/>
      <c r="C36" s="32" t="s">
        <v>27</v>
      </c>
      <c r="D36" s="50">
        <f t="shared" si="3"/>
        <v>289</v>
      </c>
      <c r="E36" s="47">
        <v>-7.3717948717948723</v>
      </c>
      <c r="F36" s="49">
        <v>135</v>
      </c>
      <c r="G36" s="49">
        <v>32</v>
      </c>
      <c r="H36" s="46">
        <v>9</v>
      </c>
      <c r="I36" s="49">
        <v>36</v>
      </c>
      <c r="J36" s="49">
        <v>26</v>
      </c>
      <c r="K36" s="49">
        <v>21</v>
      </c>
      <c r="L36" s="49">
        <v>19</v>
      </c>
      <c r="M36" s="76">
        <v>20</v>
      </c>
    </row>
    <row r="37" spans="1:13" ht="13.5" customHeight="1">
      <c r="A37" s="1695"/>
      <c r="B37" s="7"/>
      <c r="C37" s="32" t="s">
        <v>28</v>
      </c>
      <c r="D37" s="50">
        <f t="shared" si="3"/>
        <v>267</v>
      </c>
      <c r="E37" s="47">
        <v>-2.9090909090909092</v>
      </c>
      <c r="F37" s="49">
        <v>139</v>
      </c>
      <c r="G37" s="49">
        <v>21</v>
      </c>
      <c r="H37" s="46">
        <v>7</v>
      </c>
      <c r="I37" s="49">
        <v>44</v>
      </c>
      <c r="J37" s="49">
        <v>13</v>
      </c>
      <c r="K37" s="49">
        <v>13</v>
      </c>
      <c r="L37" s="49">
        <v>13</v>
      </c>
      <c r="M37" s="76">
        <v>24</v>
      </c>
    </row>
    <row r="38" spans="1:13" ht="13.5" customHeight="1">
      <c r="A38" s="1695"/>
      <c r="B38" s="7" t="s">
        <v>29</v>
      </c>
      <c r="C38" s="32" t="s">
        <v>30</v>
      </c>
      <c r="D38" s="50">
        <f t="shared" si="3"/>
        <v>237</v>
      </c>
      <c r="E38" s="47">
        <v>-9.1954022988505741</v>
      </c>
      <c r="F38" s="49">
        <v>101</v>
      </c>
      <c r="G38" s="49">
        <v>26</v>
      </c>
      <c r="H38" s="46">
        <v>8</v>
      </c>
      <c r="I38" s="49">
        <v>40</v>
      </c>
      <c r="J38" s="49">
        <v>12</v>
      </c>
      <c r="K38" s="49">
        <v>26</v>
      </c>
      <c r="L38" s="49">
        <v>10</v>
      </c>
      <c r="M38" s="76">
        <v>22</v>
      </c>
    </row>
    <row r="39" spans="1:13" ht="13.5" customHeight="1">
      <c r="A39" s="1695"/>
      <c r="B39" s="7"/>
      <c r="C39" s="32" t="s">
        <v>31</v>
      </c>
      <c r="D39" s="50">
        <f t="shared" si="3"/>
        <v>283</v>
      </c>
      <c r="E39" s="47">
        <v>-5.3511705685618729</v>
      </c>
      <c r="F39" s="49">
        <v>127</v>
      </c>
      <c r="G39" s="49">
        <v>22</v>
      </c>
      <c r="H39" s="46">
        <v>5</v>
      </c>
      <c r="I39" s="49">
        <v>43</v>
      </c>
      <c r="J39" s="49">
        <v>28</v>
      </c>
      <c r="K39" s="49">
        <v>10</v>
      </c>
      <c r="L39" s="49">
        <v>13</v>
      </c>
      <c r="M39" s="76">
        <v>40</v>
      </c>
    </row>
    <row r="40" spans="1:13" ht="13.5" customHeight="1" thickBot="1">
      <c r="A40" s="1696"/>
      <c r="B40" s="13"/>
      <c r="C40" s="39" t="s">
        <v>32</v>
      </c>
      <c r="D40" s="51">
        <f>SUM(F40:G40,I40:M40)</f>
        <v>396</v>
      </c>
      <c r="E40" s="78">
        <v>3.125</v>
      </c>
      <c r="F40" s="52">
        <v>168</v>
      </c>
      <c r="G40" s="52">
        <v>44</v>
      </c>
      <c r="H40" s="48">
        <v>5</v>
      </c>
      <c r="I40" s="52">
        <v>71</v>
      </c>
      <c r="J40" s="52">
        <v>28</v>
      </c>
      <c r="K40" s="52">
        <v>29</v>
      </c>
      <c r="L40" s="52">
        <v>27</v>
      </c>
      <c r="M40" s="79">
        <v>29</v>
      </c>
    </row>
    <row r="41" spans="1:13" ht="16.7" customHeight="1">
      <c r="A41" s="1703" t="s">
        <v>34</v>
      </c>
      <c r="B41" s="1819" t="s">
        <v>17</v>
      </c>
      <c r="C41" s="1818"/>
      <c r="D41" s="67">
        <v>8835</v>
      </c>
      <c r="E41" s="68">
        <v>-5.8604155567394782</v>
      </c>
      <c r="F41" s="527">
        <v>4207</v>
      </c>
      <c r="G41" s="527">
        <v>758</v>
      </c>
      <c r="H41" s="45">
        <v>176</v>
      </c>
      <c r="I41" s="527">
        <v>1444</v>
      </c>
      <c r="J41" s="527">
        <v>550</v>
      </c>
      <c r="K41" s="527">
        <v>576</v>
      </c>
      <c r="L41" s="527">
        <v>560</v>
      </c>
      <c r="M41" s="526">
        <v>740</v>
      </c>
    </row>
    <row r="42" spans="1:13" ht="16.7" customHeight="1">
      <c r="A42" s="1695"/>
      <c r="B42" s="1699">
        <v>29</v>
      </c>
      <c r="C42" s="1700"/>
      <c r="D42" s="67">
        <v>8498</v>
      </c>
      <c r="E42" s="68">
        <v>-3.8143746462931527</v>
      </c>
      <c r="F42" s="69">
        <v>4029</v>
      </c>
      <c r="G42" s="69">
        <v>750</v>
      </c>
      <c r="H42" s="23">
        <v>171</v>
      </c>
      <c r="I42" s="69">
        <v>1387</v>
      </c>
      <c r="J42" s="69">
        <v>542</v>
      </c>
      <c r="K42" s="69">
        <v>573</v>
      </c>
      <c r="L42" s="69">
        <v>512</v>
      </c>
      <c r="M42" s="70">
        <v>705</v>
      </c>
    </row>
    <row r="43" spans="1:13" ht="16.7" customHeight="1">
      <c r="A43" s="1695"/>
      <c r="B43" s="1699">
        <v>30</v>
      </c>
      <c r="C43" s="1700"/>
      <c r="D43" s="67">
        <v>7864</v>
      </c>
      <c r="E43" s="68">
        <v>-7.4605789597552361</v>
      </c>
      <c r="F43" s="69">
        <v>3682</v>
      </c>
      <c r="G43" s="69">
        <v>702</v>
      </c>
      <c r="H43" s="25">
        <v>179</v>
      </c>
      <c r="I43" s="69">
        <v>1217</v>
      </c>
      <c r="J43" s="69">
        <v>512</v>
      </c>
      <c r="K43" s="69">
        <v>528</v>
      </c>
      <c r="L43" s="69">
        <v>538</v>
      </c>
      <c r="M43" s="70">
        <v>685</v>
      </c>
    </row>
    <row r="44" spans="1:13" ht="16.7" customHeight="1">
      <c r="A44" s="1695"/>
      <c r="B44" s="1699" t="s">
        <v>18</v>
      </c>
      <c r="C44" s="1700"/>
      <c r="D44" s="67">
        <v>7040</v>
      </c>
      <c r="E44" s="68">
        <v>-10.478128179043743</v>
      </c>
      <c r="F44" s="69">
        <v>3275</v>
      </c>
      <c r="G44" s="69">
        <v>574</v>
      </c>
      <c r="H44" s="25">
        <v>139</v>
      </c>
      <c r="I44" s="69">
        <v>1088</v>
      </c>
      <c r="J44" s="69">
        <v>468</v>
      </c>
      <c r="K44" s="69">
        <v>490</v>
      </c>
      <c r="L44" s="69">
        <v>481</v>
      </c>
      <c r="M44" s="70">
        <v>664</v>
      </c>
    </row>
    <row r="45" spans="1:13" ht="16.7" customHeight="1">
      <c r="A45" s="1695"/>
      <c r="B45" s="1699">
        <v>2</v>
      </c>
      <c r="C45" s="1700"/>
      <c r="D45" s="71">
        <f>SUM(F45:G45,I45:M45)</f>
        <v>5754</v>
      </c>
      <c r="E45" s="72">
        <f>IF(ISERROR((D45-D44)/D44*100),"―",(D45-D44)/D44*100)</f>
        <v>-18.267045454545457</v>
      </c>
      <c r="F45" s="73">
        <f>SUM(F46:F57)</f>
        <v>2582</v>
      </c>
      <c r="G45" s="73">
        <f t="shared" ref="G45:M45" si="4">SUM(G46:G57)</f>
        <v>537</v>
      </c>
      <c r="H45" s="30">
        <f t="shared" si="4"/>
        <v>106</v>
      </c>
      <c r="I45" s="73">
        <f t="shared" si="4"/>
        <v>980</v>
      </c>
      <c r="J45" s="73">
        <f t="shared" si="4"/>
        <v>365</v>
      </c>
      <c r="K45" s="73">
        <f t="shared" si="4"/>
        <v>416</v>
      </c>
      <c r="L45" s="73">
        <f t="shared" si="4"/>
        <v>350</v>
      </c>
      <c r="M45" s="74">
        <f t="shared" si="4"/>
        <v>524</v>
      </c>
    </row>
    <row r="46" spans="1:13" ht="13.5" customHeight="1">
      <c r="A46" s="1695"/>
      <c r="B46" s="7" t="s">
        <v>19</v>
      </c>
      <c r="C46" s="32" t="s">
        <v>20</v>
      </c>
      <c r="D46" s="551">
        <f>SUM(F46:G46,I46:M46)</f>
        <v>528</v>
      </c>
      <c r="E46" s="47">
        <v>-22.008862629246675</v>
      </c>
      <c r="F46" s="49">
        <v>229</v>
      </c>
      <c r="G46" s="49">
        <v>54</v>
      </c>
      <c r="H46" s="46">
        <v>13</v>
      </c>
      <c r="I46" s="49">
        <v>78</v>
      </c>
      <c r="J46" s="49">
        <v>28</v>
      </c>
      <c r="K46" s="49">
        <v>41</v>
      </c>
      <c r="L46" s="49">
        <v>42</v>
      </c>
      <c r="M46" s="76">
        <v>56</v>
      </c>
    </row>
    <row r="47" spans="1:13" ht="13.5" customHeight="1">
      <c r="A47" s="1695"/>
      <c r="B47" s="7"/>
      <c r="C47" s="32" t="s">
        <v>21</v>
      </c>
      <c r="D47" s="50">
        <f>SUM(F47:G47,I47:M47)</f>
        <v>411</v>
      </c>
      <c r="E47" s="47">
        <v>-38.102409638554221</v>
      </c>
      <c r="F47" s="49">
        <v>189</v>
      </c>
      <c r="G47" s="49">
        <v>46</v>
      </c>
      <c r="H47" s="46">
        <v>12</v>
      </c>
      <c r="I47" s="49">
        <v>59</v>
      </c>
      <c r="J47" s="49">
        <v>28</v>
      </c>
      <c r="K47" s="49">
        <v>31</v>
      </c>
      <c r="L47" s="49">
        <v>23</v>
      </c>
      <c r="M47" s="76">
        <v>35</v>
      </c>
    </row>
    <row r="48" spans="1:13" ht="13.5" customHeight="1">
      <c r="A48" s="1695"/>
      <c r="B48" s="7"/>
      <c r="C48" s="32" t="s">
        <v>22</v>
      </c>
      <c r="D48" s="50">
        <f t="shared" ref="D48:D56" si="5">SUM(F48:G48,I48:M48)</f>
        <v>438</v>
      </c>
      <c r="E48" s="47">
        <v>-29.468599033816425</v>
      </c>
      <c r="F48" s="49">
        <v>202</v>
      </c>
      <c r="G48" s="49">
        <v>47</v>
      </c>
      <c r="H48" s="46">
        <v>6</v>
      </c>
      <c r="I48" s="49">
        <v>68</v>
      </c>
      <c r="J48" s="49">
        <v>22</v>
      </c>
      <c r="K48" s="49">
        <v>33</v>
      </c>
      <c r="L48" s="49">
        <v>26</v>
      </c>
      <c r="M48" s="76">
        <v>40</v>
      </c>
    </row>
    <row r="49" spans="1:13" ht="13.5" customHeight="1">
      <c r="A49" s="1695"/>
      <c r="B49" s="7"/>
      <c r="C49" s="32" t="s">
        <v>23</v>
      </c>
      <c r="D49" s="50">
        <f t="shared" si="5"/>
        <v>476</v>
      </c>
      <c r="E49" s="47">
        <v>-21.322314049586776</v>
      </c>
      <c r="F49" s="49">
        <v>196</v>
      </c>
      <c r="G49" s="49">
        <v>36</v>
      </c>
      <c r="H49" s="46">
        <v>9</v>
      </c>
      <c r="I49" s="49">
        <v>104</v>
      </c>
      <c r="J49" s="49">
        <v>36</v>
      </c>
      <c r="K49" s="49">
        <v>34</v>
      </c>
      <c r="L49" s="49">
        <v>35</v>
      </c>
      <c r="M49" s="76">
        <v>35</v>
      </c>
    </row>
    <row r="50" spans="1:13" ht="13.5" customHeight="1">
      <c r="A50" s="1695"/>
      <c r="B50" s="7"/>
      <c r="C50" s="32" t="s">
        <v>24</v>
      </c>
      <c r="D50" s="50">
        <f t="shared" si="5"/>
        <v>427</v>
      </c>
      <c r="E50" s="47">
        <v>-25.34965034965035</v>
      </c>
      <c r="F50" s="49">
        <v>189</v>
      </c>
      <c r="G50" s="49">
        <v>45</v>
      </c>
      <c r="H50" s="46">
        <v>8</v>
      </c>
      <c r="I50" s="49">
        <v>87</v>
      </c>
      <c r="J50" s="49">
        <v>19</v>
      </c>
      <c r="K50" s="49">
        <v>32</v>
      </c>
      <c r="L50" s="49">
        <v>21</v>
      </c>
      <c r="M50" s="76">
        <v>34</v>
      </c>
    </row>
    <row r="51" spans="1:13" ht="13.5" customHeight="1">
      <c r="A51" s="1695"/>
      <c r="B51" s="7"/>
      <c r="C51" s="32" t="s">
        <v>25</v>
      </c>
      <c r="D51" s="50">
        <f t="shared" si="5"/>
        <v>472</v>
      </c>
      <c r="E51" s="47">
        <v>-22.495894909688012</v>
      </c>
      <c r="F51" s="49">
        <v>211</v>
      </c>
      <c r="G51" s="49">
        <v>37</v>
      </c>
      <c r="H51" s="46">
        <v>1</v>
      </c>
      <c r="I51" s="49">
        <v>91</v>
      </c>
      <c r="J51" s="49">
        <v>30</v>
      </c>
      <c r="K51" s="49">
        <v>43</v>
      </c>
      <c r="L51" s="49">
        <v>32</v>
      </c>
      <c r="M51" s="76">
        <v>28</v>
      </c>
    </row>
    <row r="52" spans="1:13" ht="13.5" customHeight="1">
      <c r="A52" s="1695"/>
      <c r="B52" s="7"/>
      <c r="C52" s="32" t="s">
        <v>26</v>
      </c>
      <c r="D52" s="50">
        <f t="shared" si="5"/>
        <v>494</v>
      </c>
      <c r="E52" s="47">
        <v>-20.450885668276971</v>
      </c>
      <c r="F52" s="49">
        <v>226</v>
      </c>
      <c r="G52" s="49">
        <v>32</v>
      </c>
      <c r="H52" s="46">
        <v>6</v>
      </c>
      <c r="I52" s="49">
        <v>70</v>
      </c>
      <c r="J52" s="49">
        <v>40</v>
      </c>
      <c r="K52" s="49">
        <v>22</v>
      </c>
      <c r="L52" s="49">
        <v>40</v>
      </c>
      <c r="M52" s="76">
        <v>64</v>
      </c>
    </row>
    <row r="53" spans="1:13" ht="13.5" customHeight="1">
      <c r="A53" s="1695"/>
      <c r="B53" s="7"/>
      <c r="C53" s="32" t="s">
        <v>27</v>
      </c>
      <c r="D53" s="50">
        <f t="shared" si="5"/>
        <v>453</v>
      </c>
      <c r="E53" s="47">
        <v>-13.714285714285715</v>
      </c>
      <c r="F53" s="49">
        <v>205</v>
      </c>
      <c r="G53" s="49">
        <v>51</v>
      </c>
      <c r="H53" s="46">
        <v>13</v>
      </c>
      <c r="I53" s="49">
        <v>74</v>
      </c>
      <c r="J53" s="49">
        <v>33</v>
      </c>
      <c r="K53" s="49">
        <v>29</v>
      </c>
      <c r="L53" s="49">
        <v>25</v>
      </c>
      <c r="M53" s="76">
        <v>36</v>
      </c>
    </row>
    <row r="54" spans="1:13" ht="13.5" customHeight="1">
      <c r="A54" s="1695"/>
      <c r="B54" s="7"/>
      <c r="C54" s="32" t="s">
        <v>28</v>
      </c>
      <c r="D54" s="50">
        <f t="shared" si="5"/>
        <v>431</v>
      </c>
      <c r="E54" s="47">
        <v>-12.040816326530612</v>
      </c>
      <c r="F54" s="49">
        <v>204</v>
      </c>
      <c r="G54" s="49">
        <v>41</v>
      </c>
      <c r="H54" s="46">
        <v>10</v>
      </c>
      <c r="I54" s="49">
        <v>80</v>
      </c>
      <c r="J54" s="49">
        <v>23</v>
      </c>
      <c r="K54" s="49">
        <v>24</v>
      </c>
      <c r="L54" s="49">
        <v>19</v>
      </c>
      <c r="M54" s="76">
        <v>40</v>
      </c>
    </row>
    <row r="55" spans="1:13" ht="13.5" customHeight="1">
      <c r="A55" s="1695"/>
      <c r="B55" s="7" t="s">
        <v>29</v>
      </c>
      <c r="C55" s="32" t="s">
        <v>30</v>
      </c>
      <c r="D55" s="50">
        <f t="shared" si="5"/>
        <v>423</v>
      </c>
      <c r="E55" s="47">
        <v>-4.5146726862302486</v>
      </c>
      <c r="F55" s="49">
        <v>188</v>
      </c>
      <c r="G55" s="49">
        <v>44</v>
      </c>
      <c r="H55" s="46">
        <v>12</v>
      </c>
      <c r="I55" s="49">
        <v>70</v>
      </c>
      <c r="J55" s="49">
        <v>28</v>
      </c>
      <c r="K55" s="49">
        <v>41</v>
      </c>
      <c r="L55" s="49">
        <v>18</v>
      </c>
      <c r="M55" s="76">
        <v>34</v>
      </c>
    </row>
    <row r="56" spans="1:13" ht="13.5" customHeight="1">
      <c r="A56" s="1695"/>
      <c r="B56" s="7"/>
      <c r="C56" s="32" t="s">
        <v>31</v>
      </c>
      <c r="D56" s="50">
        <f t="shared" si="5"/>
        <v>518</v>
      </c>
      <c r="E56" s="47">
        <v>-0.76628352490421447</v>
      </c>
      <c r="F56" s="49">
        <v>241</v>
      </c>
      <c r="G56" s="49">
        <v>41</v>
      </c>
      <c r="H56" s="46">
        <v>11</v>
      </c>
      <c r="I56" s="49">
        <v>75</v>
      </c>
      <c r="J56" s="49">
        <v>39</v>
      </c>
      <c r="K56" s="49">
        <v>35</v>
      </c>
      <c r="L56" s="49">
        <v>23</v>
      </c>
      <c r="M56" s="76">
        <v>64</v>
      </c>
    </row>
    <row r="57" spans="1:13" ht="13.5" customHeight="1" thickBot="1">
      <c r="A57" s="1696"/>
      <c r="B57" s="13"/>
      <c r="C57" s="39" t="s">
        <v>32</v>
      </c>
      <c r="D57" s="51">
        <f>SUM(F57:G57,I57:M57)</f>
        <v>683</v>
      </c>
      <c r="E57" s="78">
        <v>-1.1577424023154848</v>
      </c>
      <c r="F57" s="52">
        <v>302</v>
      </c>
      <c r="G57" s="52">
        <v>63</v>
      </c>
      <c r="H57" s="48">
        <v>5</v>
      </c>
      <c r="I57" s="52">
        <v>124</v>
      </c>
      <c r="J57" s="52">
        <v>39</v>
      </c>
      <c r="K57" s="52">
        <v>51</v>
      </c>
      <c r="L57" s="52">
        <v>46</v>
      </c>
      <c r="M57" s="79">
        <v>58</v>
      </c>
    </row>
    <row r="58" spans="1:13">
      <c r="D58" s="4"/>
    </row>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3.375" style="2" customWidth="1"/>
    <col min="15" max="15" width="11.37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3.375" style="2" customWidth="1"/>
    <col min="269" max="269" width="11.37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3.375" style="2" customWidth="1"/>
    <col min="525" max="525" width="11.37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3.375" style="2" customWidth="1"/>
    <col min="781" max="781" width="11.37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3.375" style="2" customWidth="1"/>
    <col min="1037" max="1037" width="11.37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3.375" style="2" customWidth="1"/>
    <col min="1293" max="1293" width="11.37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3.375" style="2" customWidth="1"/>
    <col min="1549" max="1549" width="11.37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3.375" style="2" customWidth="1"/>
    <col min="1805" max="1805" width="11.37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3.375" style="2" customWidth="1"/>
    <col min="2061" max="2061" width="11.37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3.375" style="2" customWidth="1"/>
    <col min="2317" max="2317" width="11.37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3.375" style="2" customWidth="1"/>
    <col min="2573" max="2573" width="11.37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3.375" style="2" customWidth="1"/>
    <col min="2829" max="2829" width="11.37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3.375" style="2" customWidth="1"/>
    <col min="3085" max="3085" width="11.37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3.375" style="2" customWidth="1"/>
    <col min="3341" max="3341" width="11.37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3.375" style="2" customWidth="1"/>
    <col min="3597" max="3597" width="11.37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3.375" style="2" customWidth="1"/>
    <col min="3853" max="3853" width="11.37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3.375" style="2" customWidth="1"/>
    <col min="4109" max="4109" width="11.37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3.375" style="2" customWidth="1"/>
    <col min="4365" max="4365" width="11.37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3.375" style="2" customWidth="1"/>
    <col min="4621" max="4621" width="11.37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3.375" style="2" customWidth="1"/>
    <col min="4877" max="4877" width="11.37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3.375" style="2" customWidth="1"/>
    <col min="5133" max="5133" width="11.37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3.375" style="2" customWidth="1"/>
    <col min="5389" max="5389" width="11.37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3.375" style="2" customWidth="1"/>
    <col min="5645" max="5645" width="11.37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3.375" style="2" customWidth="1"/>
    <col min="5901" max="5901" width="11.37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3.375" style="2" customWidth="1"/>
    <col min="6157" max="6157" width="11.37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3.375" style="2" customWidth="1"/>
    <col min="6413" max="6413" width="11.37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3.375" style="2" customWidth="1"/>
    <col min="6669" max="6669" width="11.37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3.375" style="2" customWidth="1"/>
    <col min="6925" max="6925" width="11.37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3.375" style="2" customWidth="1"/>
    <col min="7181" max="7181" width="11.37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3.375" style="2" customWidth="1"/>
    <col min="7437" max="7437" width="11.37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3.375" style="2" customWidth="1"/>
    <col min="7693" max="7693" width="11.37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3.375" style="2" customWidth="1"/>
    <col min="7949" max="7949" width="11.37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3.375" style="2" customWidth="1"/>
    <col min="8205" max="8205" width="11.37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3.375" style="2" customWidth="1"/>
    <col min="8461" max="8461" width="11.37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3.375" style="2" customWidth="1"/>
    <col min="8717" max="8717" width="11.37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3.375" style="2" customWidth="1"/>
    <col min="8973" max="8973" width="11.37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3.375" style="2" customWidth="1"/>
    <col min="9229" max="9229" width="11.37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3.375" style="2" customWidth="1"/>
    <col min="9485" max="9485" width="11.37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3.375" style="2" customWidth="1"/>
    <col min="9741" max="9741" width="11.37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3.375" style="2" customWidth="1"/>
    <col min="9997" max="9997" width="11.37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3.375" style="2" customWidth="1"/>
    <col min="10253" max="10253" width="11.37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3.375" style="2" customWidth="1"/>
    <col min="10509" max="10509" width="11.37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3.375" style="2" customWidth="1"/>
    <col min="10765" max="10765" width="11.37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3.375" style="2" customWidth="1"/>
    <col min="11021" max="11021" width="11.37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3.375" style="2" customWidth="1"/>
    <col min="11277" max="11277" width="11.37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3.375" style="2" customWidth="1"/>
    <col min="11533" max="11533" width="11.37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3.375" style="2" customWidth="1"/>
    <col min="11789" max="11789" width="11.37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3.375" style="2" customWidth="1"/>
    <col min="12045" max="12045" width="11.37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3.375" style="2" customWidth="1"/>
    <col min="12301" max="12301" width="11.37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3.375" style="2" customWidth="1"/>
    <col min="12557" max="12557" width="11.37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3.375" style="2" customWidth="1"/>
    <col min="12813" max="12813" width="11.37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3.375" style="2" customWidth="1"/>
    <col min="13069" max="13069" width="11.37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3.375" style="2" customWidth="1"/>
    <col min="13325" max="13325" width="11.37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3.375" style="2" customWidth="1"/>
    <col min="13581" max="13581" width="11.37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3.375" style="2" customWidth="1"/>
    <col min="13837" max="13837" width="11.37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3.375" style="2" customWidth="1"/>
    <col min="14093" max="14093" width="11.37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3.375" style="2" customWidth="1"/>
    <col min="14349" max="14349" width="11.37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3.375" style="2" customWidth="1"/>
    <col min="14605" max="14605" width="11.37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3.375" style="2" customWidth="1"/>
    <col min="14861" max="14861" width="11.37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3.375" style="2" customWidth="1"/>
    <col min="15117" max="15117" width="11.37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3.375" style="2" customWidth="1"/>
    <col min="15373" max="15373" width="11.37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3.375" style="2" customWidth="1"/>
    <col min="15629" max="15629" width="11.37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3.375" style="2" customWidth="1"/>
    <col min="15885" max="15885" width="11.37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3.375" style="2" customWidth="1"/>
    <col min="16141" max="16141" width="11.375" style="2" customWidth="1"/>
    <col min="16142" max="16142" width="9.125" style="2" bestFit="1" customWidth="1"/>
    <col min="16143" max="16143" width="9.25" style="2" bestFit="1" customWidth="1"/>
    <col min="16144" max="16384" width="9" style="2"/>
  </cols>
  <sheetData>
    <row r="1" spans="1:15" ht="30" customHeight="1">
      <c r="A1" s="1681" t="s">
        <v>1251</v>
      </c>
      <c r="B1" s="1681"/>
      <c r="C1" s="1681"/>
      <c r="D1" s="1681"/>
      <c r="E1" s="1681"/>
      <c r="F1" s="1681"/>
      <c r="G1" s="1681"/>
      <c r="H1" s="1681"/>
      <c r="I1" s="1681"/>
      <c r="J1" s="1681"/>
      <c r="K1" s="1681"/>
      <c r="L1" s="1681"/>
      <c r="M1" s="1681"/>
    </row>
    <row r="2" spans="1:15" ht="30.75" customHeight="1" thickBot="1">
      <c r="A2" s="1" t="s">
        <v>378</v>
      </c>
      <c r="L2" s="1682"/>
      <c r="M2" s="1682"/>
    </row>
    <row r="3" spans="1:15" ht="14.25" customHeight="1">
      <c r="A3" s="3"/>
      <c r="B3" s="1683" t="s">
        <v>1</v>
      </c>
      <c r="C3" s="1684"/>
      <c r="D3" s="1685" t="s">
        <v>2</v>
      </c>
      <c r="E3" s="4"/>
      <c r="F3" s="1688" t="s">
        <v>3</v>
      </c>
      <c r="G3" s="1691" t="s">
        <v>4</v>
      </c>
      <c r="H3" s="5"/>
      <c r="I3" s="1688" t="s">
        <v>5</v>
      </c>
      <c r="J3" s="1688" t="s">
        <v>6</v>
      </c>
      <c r="K3" s="1688" t="s">
        <v>7</v>
      </c>
      <c r="L3" s="1688" t="s">
        <v>8</v>
      </c>
      <c r="M3" s="1692" t="s">
        <v>9</v>
      </c>
    </row>
    <row r="4" spans="1:15" ht="12.75" customHeight="1">
      <c r="A4" s="6"/>
      <c r="B4" s="7"/>
      <c r="C4" s="8"/>
      <c r="D4" s="1686"/>
      <c r="E4" s="9" t="s">
        <v>10</v>
      </c>
      <c r="F4" s="1689"/>
      <c r="G4" s="1689"/>
      <c r="H4" s="10" t="s">
        <v>11</v>
      </c>
      <c r="I4" s="1689"/>
      <c r="J4" s="1689"/>
      <c r="K4" s="1689"/>
      <c r="L4" s="1689"/>
      <c r="M4" s="1693"/>
    </row>
    <row r="5" spans="1:15" ht="12.75" customHeight="1">
      <c r="A5" s="6"/>
      <c r="B5" s="7"/>
      <c r="C5" s="8"/>
      <c r="D5" s="1686"/>
      <c r="E5" s="11" t="s">
        <v>12</v>
      </c>
      <c r="F5" s="1689"/>
      <c r="G5" s="1689"/>
      <c r="H5" s="10" t="s">
        <v>13</v>
      </c>
      <c r="I5" s="1689"/>
      <c r="J5" s="1689"/>
      <c r="K5" s="1689"/>
      <c r="L5" s="1689"/>
      <c r="M5" s="1693"/>
    </row>
    <row r="6" spans="1:15" ht="14.25" customHeight="1" thickBot="1">
      <c r="A6" s="6" t="s">
        <v>14</v>
      </c>
      <c r="B6" s="7"/>
      <c r="C6" s="8"/>
      <c r="D6" s="1687"/>
      <c r="E6" s="15" t="s">
        <v>15</v>
      </c>
      <c r="F6" s="1690"/>
      <c r="G6" s="1690"/>
      <c r="H6" s="16"/>
      <c r="I6" s="1690"/>
      <c r="J6" s="1690"/>
      <c r="K6" s="1690"/>
      <c r="L6" s="1690"/>
      <c r="M6" s="1694"/>
    </row>
    <row r="7" spans="1:15" ht="16.7" customHeight="1">
      <c r="A7" s="1703" t="s">
        <v>44</v>
      </c>
      <c r="B7" s="1819" t="s">
        <v>17</v>
      </c>
      <c r="C7" s="1818"/>
      <c r="D7" s="67">
        <v>3139</v>
      </c>
      <c r="E7" s="68">
        <v>-0.7587733164717041</v>
      </c>
      <c r="F7" s="125">
        <v>1424</v>
      </c>
      <c r="G7" s="125">
        <v>310</v>
      </c>
      <c r="H7" s="20">
        <v>84</v>
      </c>
      <c r="I7" s="125">
        <v>535</v>
      </c>
      <c r="J7" s="125">
        <v>208</v>
      </c>
      <c r="K7" s="125">
        <v>183</v>
      </c>
      <c r="L7" s="125">
        <v>194</v>
      </c>
      <c r="M7" s="126">
        <v>285</v>
      </c>
    </row>
    <row r="8" spans="1:15" ht="16.7" customHeight="1">
      <c r="A8" s="1695"/>
      <c r="B8" s="1699">
        <v>29</v>
      </c>
      <c r="C8" s="1700"/>
      <c r="D8" s="556">
        <v>3236</v>
      </c>
      <c r="E8" s="68">
        <v>3.0901561006690028</v>
      </c>
      <c r="F8" s="69">
        <v>1481</v>
      </c>
      <c r="G8" s="69">
        <v>314</v>
      </c>
      <c r="H8" s="23">
        <v>88</v>
      </c>
      <c r="I8" s="69">
        <v>570</v>
      </c>
      <c r="J8" s="69">
        <v>206</v>
      </c>
      <c r="K8" s="69">
        <v>186</v>
      </c>
      <c r="L8" s="69">
        <v>203</v>
      </c>
      <c r="M8" s="70">
        <v>276</v>
      </c>
    </row>
    <row r="9" spans="1:15" ht="16.7" customHeight="1">
      <c r="A9" s="1695"/>
      <c r="B9" s="1699">
        <v>30</v>
      </c>
      <c r="C9" s="1700"/>
      <c r="D9" s="556">
        <v>3198</v>
      </c>
      <c r="E9" s="68">
        <v>-1.1742892459826948</v>
      </c>
      <c r="F9" s="69">
        <v>1553</v>
      </c>
      <c r="G9" s="69">
        <v>313</v>
      </c>
      <c r="H9" s="25">
        <v>86</v>
      </c>
      <c r="I9" s="69">
        <v>470</v>
      </c>
      <c r="J9" s="69">
        <v>199</v>
      </c>
      <c r="K9" s="69">
        <v>199</v>
      </c>
      <c r="L9" s="69">
        <v>210</v>
      </c>
      <c r="M9" s="70">
        <v>254</v>
      </c>
    </row>
    <row r="10" spans="1:15" ht="16.7" customHeight="1">
      <c r="A10" s="1695"/>
      <c r="B10" s="1699" t="s">
        <v>18</v>
      </c>
      <c r="C10" s="1700"/>
      <c r="D10" s="556">
        <v>2935</v>
      </c>
      <c r="E10" s="68">
        <v>-8.2238899312070046</v>
      </c>
      <c r="F10" s="69">
        <v>1395</v>
      </c>
      <c r="G10" s="69">
        <v>255</v>
      </c>
      <c r="H10" s="69">
        <v>72</v>
      </c>
      <c r="I10" s="69">
        <v>446</v>
      </c>
      <c r="J10" s="69">
        <v>164</v>
      </c>
      <c r="K10" s="69">
        <v>195</v>
      </c>
      <c r="L10" s="69">
        <v>212</v>
      </c>
      <c r="M10" s="70">
        <v>268</v>
      </c>
    </row>
    <row r="11" spans="1:15" ht="16.7" customHeight="1">
      <c r="A11" s="1695"/>
      <c r="B11" s="1699">
        <v>2</v>
      </c>
      <c r="C11" s="1700"/>
      <c r="D11" s="551">
        <f>SUM(F11:G11,I11:M11)</f>
        <v>2542</v>
      </c>
      <c r="E11" s="72">
        <f>IF(ISERROR((D11-D10)/D10*100),"―",(D11-D10)/D10*100)</f>
        <v>-13.390119250425894</v>
      </c>
      <c r="F11" s="73">
        <f>SUM(F12:F23)</f>
        <v>1126</v>
      </c>
      <c r="G11" s="73">
        <f t="shared" ref="G11:M11" si="0">SUM(G12:G23)</f>
        <v>258</v>
      </c>
      <c r="H11" s="30">
        <f t="shared" si="0"/>
        <v>59</v>
      </c>
      <c r="I11" s="73">
        <f t="shared" si="0"/>
        <v>413</v>
      </c>
      <c r="J11" s="73">
        <f t="shared" si="0"/>
        <v>162</v>
      </c>
      <c r="K11" s="73">
        <f t="shared" si="0"/>
        <v>166</v>
      </c>
      <c r="L11" s="73">
        <f t="shared" si="0"/>
        <v>173</v>
      </c>
      <c r="M11" s="74">
        <f t="shared" si="0"/>
        <v>244</v>
      </c>
    </row>
    <row r="12" spans="1:15" ht="13.5" customHeight="1">
      <c r="A12" s="1695"/>
      <c r="B12" s="7" t="s">
        <v>19</v>
      </c>
      <c r="C12" s="32" t="s">
        <v>20</v>
      </c>
      <c r="D12" s="551">
        <f>SUM(F12:G12,I12:M12)</f>
        <v>236</v>
      </c>
      <c r="E12" s="47">
        <v>-11.278195488721805</v>
      </c>
      <c r="F12" s="49">
        <v>100</v>
      </c>
      <c r="G12" s="49">
        <v>27</v>
      </c>
      <c r="H12" s="46">
        <v>10</v>
      </c>
      <c r="I12" s="49">
        <v>31</v>
      </c>
      <c r="J12" s="49">
        <v>11</v>
      </c>
      <c r="K12" s="49">
        <v>20</v>
      </c>
      <c r="L12" s="49">
        <v>21</v>
      </c>
      <c r="M12" s="76">
        <v>26</v>
      </c>
      <c r="O12" s="521"/>
    </row>
    <row r="13" spans="1:15" ht="13.5" customHeight="1">
      <c r="A13" s="1695"/>
      <c r="B13" s="7"/>
      <c r="C13" s="32" t="s">
        <v>21</v>
      </c>
      <c r="D13" s="50">
        <f>SUM(F13:G13,I13:M13)</f>
        <v>200</v>
      </c>
      <c r="E13" s="47">
        <v>-29.577464788732392</v>
      </c>
      <c r="F13" s="49">
        <v>84</v>
      </c>
      <c r="G13" s="49">
        <v>25</v>
      </c>
      <c r="H13" s="46">
        <v>7</v>
      </c>
      <c r="I13" s="49">
        <v>30</v>
      </c>
      <c r="J13" s="49">
        <v>15</v>
      </c>
      <c r="K13" s="49">
        <v>14</v>
      </c>
      <c r="L13" s="49">
        <v>15</v>
      </c>
      <c r="M13" s="76">
        <v>17</v>
      </c>
    </row>
    <row r="14" spans="1:15" ht="13.5" customHeight="1">
      <c r="A14" s="1695"/>
      <c r="B14" s="7"/>
      <c r="C14" s="32" t="s">
        <v>22</v>
      </c>
      <c r="D14" s="50">
        <f t="shared" ref="D14:D22" si="1">SUM(F14:G14,I14:M14)</f>
        <v>194</v>
      </c>
      <c r="E14" s="47">
        <v>-28.676470588235293</v>
      </c>
      <c r="F14" s="49">
        <v>76</v>
      </c>
      <c r="G14" s="49">
        <v>24</v>
      </c>
      <c r="H14" s="46">
        <v>3</v>
      </c>
      <c r="I14" s="49">
        <v>32</v>
      </c>
      <c r="J14" s="49">
        <v>16</v>
      </c>
      <c r="K14" s="49">
        <v>13</v>
      </c>
      <c r="L14" s="49">
        <v>16</v>
      </c>
      <c r="M14" s="76">
        <v>17</v>
      </c>
    </row>
    <row r="15" spans="1:15" ht="13.5" customHeight="1">
      <c r="A15" s="1695"/>
      <c r="B15" s="7"/>
      <c r="C15" s="32" t="s">
        <v>23</v>
      </c>
      <c r="D15" s="50">
        <f t="shared" si="1"/>
        <v>193</v>
      </c>
      <c r="E15" s="47">
        <v>-18.907563025210084</v>
      </c>
      <c r="F15" s="49">
        <v>68</v>
      </c>
      <c r="G15" s="49">
        <v>11</v>
      </c>
      <c r="H15" s="46">
        <v>3</v>
      </c>
      <c r="I15" s="49">
        <v>38</v>
      </c>
      <c r="J15" s="49">
        <v>16</v>
      </c>
      <c r="K15" s="49">
        <v>24</v>
      </c>
      <c r="L15" s="49">
        <v>18</v>
      </c>
      <c r="M15" s="76">
        <v>18</v>
      </c>
    </row>
    <row r="16" spans="1:15" ht="13.5" customHeight="1">
      <c r="A16" s="1695"/>
      <c r="B16" s="7"/>
      <c r="C16" s="32" t="s">
        <v>24</v>
      </c>
      <c r="D16" s="50">
        <f t="shared" si="1"/>
        <v>184</v>
      </c>
      <c r="E16" s="47">
        <v>-17.117117117117118</v>
      </c>
      <c r="F16" s="49">
        <v>88</v>
      </c>
      <c r="G16" s="49">
        <v>20</v>
      </c>
      <c r="H16" s="46">
        <v>4</v>
      </c>
      <c r="I16" s="49">
        <v>39</v>
      </c>
      <c r="J16" s="49">
        <v>6</v>
      </c>
      <c r="K16" s="49">
        <v>10</v>
      </c>
      <c r="L16" s="49">
        <v>12</v>
      </c>
      <c r="M16" s="76">
        <v>9</v>
      </c>
    </row>
    <row r="17" spans="1:15" ht="13.5" customHeight="1">
      <c r="A17" s="1695"/>
      <c r="B17" s="7"/>
      <c r="C17" s="32" t="s">
        <v>25</v>
      </c>
      <c r="D17" s="50">
        <f t="shared" si="1"/>
        <v>201</v>
      </c>
      <c r="E17" s="47">
        <v>-24.436090225563909</v>
      </c>
      <c r="F17" s="49">
        <v>97</v>
      </c>
      <c r="G17" s="49">
        <v>10</v>
      </c>
      <c r="H17" s="46">
        <v>0</v>
      </c>
      <c r="I17" s="49">
        <v>44</v>
      </c>
      <c r="J17" s="49">
        <v>10</v>
      </c>
      <c r="K17" s="49">
        <v>14</v>
      </c>
      <c r="L17" s="49">
        <v>13</v>
      </c>
      <c r="M17" s="76">
        <v>13</v>
      </c>
    </row>
    <row r="18" spans="1:15" ht="13.5" customHeight="1">
      <c r="A18" s="1695"/>
      <c r="B18" s="7"/>
      <c r="C18" s="32" t="s">
        <v>26</v>
      </c>
      <c r="D18" s="50">
        <f t="shared" si="1"/>
        <v>208</v>
      </c>
      <c r="E18" s="47">
        <v>-11.864406779661017</v>
      </c>
      <c r="F18" s="49">
        <v>86</v>
      </c>
      <c r="G18" s="49">
        <v>20</v>
      </c>
      <c r="H18" s="46">
        <v>4</v>
      </c>
      <c r="I18" s="49">
        <v>26</v>
      </c>
      <c r="J18" s="49">
        <v>15</v>
      </c>
      <c r="K18" s="49">
        <v>8</v>
      </c>
      <c r="L18" s="49">
        <v>22</v>
      </c>
      <c r="M18" s="76">
        <v>31</v>
      </c>
    </row>
    <row r="19" spans="1:15" ht="13.5" customHeight="1">
      <c r="A19" s="1695"/>
      <c r="B19" s="7"/>
      <c r="C19" s="32" t="s">
        <v>27</v>
      </c>
      <c r="D19" s="50">
        <f t="shared" si="1"/>
        <v>207</v>
      </c>
      <c r="E19" s="47">
        <v>-2.8169014084507045</v>
      </c>
      <c r="F19" s="49">
        <v>93</v>
      </c>
      <c r="G19" s="49">
        <v>32</v>
      </c>
      <c r="H19" s="46">
        <v>10</v>
      </c>
      <c r="I19" s="49">
        <v>29</v>
      </c>
      <c r="J19" s="49">
        <v>15</v>
      </c>
      <c r="K19" s="49">
        <v>14</v>
      </c>
      <c r="L19" s="49">
        <v>9</v>
      </c>
      <c r="M19" s="76">
        <v>15</v>
      </c>
      <c r="N19" s="521"/>
    </row>
    <row r="20" spans="1:15" ht="13.5" customHeight="1">
      <c r="A20" s="1695"/>
      <c r="B20" s="7"/>
      <c r="C20" s="32" t="s">
        <v>28</v>
      </c>
      <c r="D20" s="50">
        <f t="shared" si="1"/>
        <v>205</v>
      </c>
      <c r="E20" s="47">
        <v>-9.2920353982300892</v>
      </c>
      <c r="F20" s="49">
        <v>105</v>
      </c>
      <c r="G20" s="49">
        <v>18</v>
      </c>
      <c r="H20" s="46">
        <v>4</v>
      </c>
      <c r="I20" s="49">
        <v>35</v>
      </c>
      <c r="J20" s="49">
        <v>9</v>
      </c>
      <c r="K20" s="49">
        <v>7</v>
      </c>
      <c r="L20" s="49">
        <v>7</v>
      </c>
      <c r="M20" s="76">
        <v>24</v>
      </c>
    </row>
    <row r="21" spans="1:15" ht="13.5" customHeight="1">
      <c r="A21" s="1695"/>
      <c r="B21" s="7" t="s">
        <v>29</v>
      </c>
      <c r="C21" s="32" t="s">
        <v>30</v>
      </c>
      <c r="D21" s="50">
        <f t="shared" si="1"/>
        <v>191</v>
      </c>
      <c r="E21" s="47">
        <v>-1.0362694300518136</v>
      </c>
      <c r="F21" s="49">
        <v>87</v>
      </c>
      <c r="G21" s="49">
        <v>21</v>
      </c>
      <c r="H21" s="46">
        <v>6</v>
      </c>
      <c r="I21" s="49">
        <v>27</v>
      </c>
      <c r="J21" s="49">
        <v>18</v>
      </c>
      <c r="K21" s="49">
        <v>10</v>
      </c>
      <c r="L21" s="49">
        <v>8</v>
      </c>
      <c r="M21" s="76">
        <v>20</v>
      </c>
    </row>
    <row r="22" spans="1:15" ht="13.5" customHeight="1">
      <c r="A22" s="1695"/>
      <c r="B22" s="7"/>
      <c r="C22" s="32" t="s">
        <v>31</v>
      </c>
      <c r="D22" s="50">
        <f t="shared" si="1"/>
        <v>214</v>
      </c>
      <c r="E22" s="47">
        <v>-8.1545064377682408</v>
      </c>
      <c r="F22" s="49">
        <v>97</v>
      </c>
      <c r="G22" s="49">
        <v>20</v>
      </c>
      <c r="H22" s="46">
        <v>7</v>
      </c>
      <c r="I22" s="49">
        <v>36</v>
      </c>
      <c r="J22" s="49">
        <v>16</v>
      </c>
      <c r="K22" s="49">
        <v>15</v>
      </c>
      <c r="L22" s="49">
        <v>10</v>
      </c>
      <c r="M22" s="148">
        <v>20</v>
      </c>
      <c r="N22" s="521"/>
      <c r="O22" s="521"/>
    </row>
    <row r="23" spans="1:15" ht="13.5" customHeight="1" thickBot="1">
      <c r="A23" s="1696"/>
      <c r="B23" s="13"/>
      <c r="C23" s="39" t="s">
        <v>32</v>
      </c>
      <c r="D23" s="51">
        <f>SUM(F23:G23,I23:M23)</f>
        <v>309</v>
      </c>
      <c r="E23" s="78">
        <v>8.0419580419580416</v>
      </c>
      <c r="F23" s="52">
        <v>145</v>
      </c>
      <c r="G23" s="52">
        <v>30</v>
      </c>
      <c r="H23" s="48">
        <v>1</v>
      </c>
      <c r="I23" s="52">
        <v>46</v>
      </c>
      <c r="J23" s="52">
        <v>15</v>
      </c>
      <c r="K23" s="52">
        <v>17</v>
      </c>
      <c r="L23" s="52">
        <v>22</v>
      </c>
      <c r="M23" s="79">
        <v>34</v>
      </c>
      <c r="N23" s="521"/>
      <c r="O23" s="521"/>
    </row>
    <row r="24" spans="1:15" ht="16.7" customHeight="1">
      <c r="A24" s="1703" t="s">
        <v>50</v>
      </c>
      <c r="B24" s="1819" t="s">
        <v>17</v>
      </c>
      <c r="C24" s="1818"/>
      <c r="D24" s="67">
        <v>1873</v>
      </c>
      <c r="E24" s="68">
        <v>-4.6819338422391859</v>
      </c>
      <c r="F24" s="125">
        <v>858</v>
      </c>
      <c r="G24" s="125">
        <v>188</v>
      </c>
      <c r="H24" s="20">
        <v>58</v>
      </c>
      <c r="I24" s="125">
        <v>302</v>
      </c>
      <c r="J24" s="125">
        <v>130</v>
      </c>
      <c r="K24" s="125">
        <v>110</v>
      </c>
      <c r="L24" s="125">
        <v>118</v>
      </c>
      <c r="M24" s="126">
        <v>167</v>
      </c>
      <c r="N24" s="7"/>
    </row>
    <row r="25" spans="1:15" ht="16.7" customHeight="1">
      <c r="A25" s="1695"/>
      <c r="B25" s="1699">
        <v>29</v>
      </c>
      <c r="C25" s="1700"/>
      <c r="D25" s="67">
        <v>1949</v>
      </c>
      <c r="E25" s="68">
        <v>4.0576615056059797</v>
      </c>
      <c r="F25" s="69">
        <v>890</v>
      </c>
      <c r="G25" s="69">
        <v>184</v>
      </c>
      <c r="H25" s="23">
        <v>55</v>
      </c>
      <c r="I25" s="69">
        <v>317</v>
      </c>
      <c r="J25" s="69">
        <v>128</v>
      </c>
      <c r="K25" s="69">
        <v>120</v>
      </c>
      <c r="L25" s="69">
        <v>145</v>
      </c>
      <c r="M25" s="70">
        <v>165</v>
      </c>
    </row>
    <row r="26" spans="1:15" ht="16.7" customHeight="1">
      <c r="A26" s="1695"/>
      <c r="B26" s="1699">
        <v>30</v>
      </c>
      <c r="C26" s="1700"/>
      <c r="D26" s="67">
        <v>1892</v>
      </c>
      <c r="E26" s="68">
        <v>-2.9245767060030783</v>
      </c>
      <c r="F26" s="69">
        <v>954</v>
      </c>
      <c r="G26" s="69">
        <v>177</v>
      </c>
      <c r="H26" s="25">
        <v>53</v>
      </c>
      <c r="I26" s="69">
        <v>246</v>
      </c>
      <c r="J26" s="69">
        <v>113</v>
      </c>
      <c r="K26" s="69">
        <v>118</v>
      </c>
      <c r="L26" s="69">
        <v>116</v>
      </c>
      <c r="M26" s="70">
        <v>168</v>
      </c>
    </row>
    <row r="27" spans="1:15" ht="16.7" customHeight="1">
      <c r="A27" s="1695"/>
      <c r="B27" s="1699" t="s">
        <v>18</v>
      </c>
      <c r="C27" s="1700"/>
      <c r="D27" s="67">
        <v>1710</v>
      </c>
      <c r="E27" s="68">
        <v>-9.6194503171247359</v>
      </c>
      <c r="F27" s="69">
        <v>788</v>
      </c>
      <c r="G27" s="69">
        <v>150</v>
      </c>
      <c r="H27" s="69">
        <v>46</v>
      </c>
      <c r="I27" s="69">
        <v>250</v>
      </c>
      <c r="J27" s="69">
        <v>110</v>
      </c>
      <c r="K27" s="69">
        <v>107</v>
      </c>
      <c r="L27" s="69">
        <v>143</v>
      </c>
      <c r="M27" s="70">
        <v>162</v>
      </c>
    </row>
    <row r="28" spans="1:15" ht="16.7" customHeight="1">
      <c r="A28" s="1695"/>
      <c r="B28" s="1699">
        <v>2</v>
      </c>
      <c r="C28" s="1700"/>
      <c r="D28" s="71">
        <f>SUM(F28:G28,I28:M28)</f>
        <v>1523</v>
      </c>
      <c r="E28" s="72">
        <f>IF(ISERROR((D28-D27)/D27*100),"―",(D28-D27)/D27*100)</f>
        <v>-10.935672514619883</v>
      </c>
      <c r="F28" s="73">
        <f>SUM(F29:F40)</f>
        <v>664</v>
      </c>
      <c r="G28" s="73">
        <f t="shared" ref="G28:M28" si="2">SUM(G29:G40)</f>
        <v>151</v>
      </c>
      <c r="H28" s="30">
        <f t="shared" si="2"/>
        <v>39</v>
      </c>
      <c r="I28" s="73">
        <f t="shared" si="2"/>
        <v>243</v>
      </c>
      <c r="J28" s="73">
        <f t="shared" si="2"/>
        <v>106</v>
      </c>
      <c r="K28" s="73">
        <f t="shared" si="2"/>
        <v>91</v>
      </c>
      <c r="L28" s="73">
        <f t="shared" si="2"/>
        <v>110</v>
      </c>
      <c r="M28" s="74">
        <f t="shared" si="2"/>
        <v>158</v>
      </c>
    </row>
    <row r="29" spans="1:15" ht="13.5" customHeight="1">
      <c r="A29" s="1695"/>
      <c r="B29" s="7" t="s">
        <v>19</v>
      </c>
      <c r="C29" s="32" t="s">
        <v>20</v>
      </c>
      <c r="D29" s="50">
        <f>SUM(F29:G29,I29:M29)</f>
        <v>144</v>
      </c>
      <c r="E29" s="47">
        <v>-3.3557046979865772</v>
      </c>
      <c r="F29" s="49">
        <v>65</v>
      </c>
      <c r="G29" s="49">
        <v>17</v>
      </c>
      <c r="H29" s="46">
        <v>7</v>
      </c>
      <c r="I29" s="49">
        <v>16</v>
      </c>
      <c r="J29" s="49">
        <v>9</v>
      </c>
      <c r="K29" s="49">
        <v>10</v>
      </c>
      <c r="L29" s="49">
        <v>12</v>
      </c>
      <c r="M29" s="76">
        <v>15</v>
      </c>
      <c r="O29" s="521"/>
    </row>
    <row r="30" spans="1:15" ht="13.5" customHeight="1">
      <c r="A30" s="1695"/>
      <c r="B30" s="7"/>
      <c r="C30" s="32" t="s">
        <v>21</v>
      </c>
      <c r="D30" s="50">
        <f>SUM(F30:G30,I30:M30)</f>
        <v>114</v>
      </c>
      <c r="E30" s="47">
        <v>-27.388535031847134</v>
      </c>
      <c r="F30" s="49">
        <v>43</v>
      </c>
      <c r="G30" s="49">
        <v>13</v>
      </c>
      <c r="H30" s="46">
        <v>4</v>
      </c>
      <c r="I30" s="49">
        <v>19</v>
      </c>
      <c r="J30" s="49">
        <v>7</v>
      </c>
      <c r="K30" s="49">
        <v>9</v>
      </c>
      <c r="L30" s="49">
        <v>12</v>
      </c>
      <c r="M30" s="76">
        <v>11</v>
      </c>
    </row>
    <row r="31" spans="1:15" ht="13.5" customHeight="1">
      <c r="A31" s="1695"/>
      <c r="B31" s="7"/>
      <c r="C31" s="32" t="s">
        <v>22</v>
      </c>
      <c r="D31" s="50">
        <f t="shared" ref="D31:D39" si="3">SUM(F31:G31,I31:M31)</f>
        <v>117</v>
      </c>
      <c r="E31" s="47">
        <v>-24.025974025974026</v>
      </c>
      <c r="F31" s="49">
        <v>43</v>
      </c>
      <c r="G31" s="49">
        <v>14</v>
      </c>
      <c r="H31" s="46">
        <v>3</v>
      </c>
      <c r="I31" s="49">
        <v>20</v>
      </c>
      <c r="J31" s="49">
        <v>11</v>
      </c>
      <c r="K31" s="49">
        <v>9</v>
      </c>
      <c r="L31" s="49">
        <v>11</v>
      </c>
      <c r="M31" s="76">
        <v>9</v>
      </c>
    </row>
    <row r="32" spans="1:15" ht="13.5" customHeight="1">
      <c r="A32" s="1695"/>
      <c r="B32" s="7"/>
      <c r="C32" s="32" t="s">
        <v>23</v>
      </c>
      <c r="D32" s="50">
        <f t="shared" si="3"/>
        <v>108</v>
      </c>
      <c r="E32" s="47">
        <v>-27.516778523489933</v>
      </c>
      <c r="F32" s="49">
        <v>35</v>
      </c>
      <c r="G32" s="49">
        <v>6</v>
      </c>
      <c r="H32" s="46">
        <v>2</v>
      </c>
      <c r="I32" s="49">
        <v>22</v>
      </c>
      <c r="J32" s="49">
        <v>10</v>
      </c>
      <c r="K32" s="49">
        <v>13</v>
      </c>
      <c r="L32" s="49">
        <v>12</v>
      </c>
      <c r="M32" s="76">
        <v>10</v>
      </c>
    </row>
    <row r="33" spans="1:15" ht="13.5" customHeight="1">
      <c r="A33" s="1695"/>
      <c r="B33" s="7"/>
      <c r="C33" s="32" t="s">
        <v>24</v>
      </c>
      <c r="D33" s="50">
        <f t="shared" si="3"/>
        <v>115</v>
      </c>
      <c r="E33" s="47">
        <v>-18.439716312056735</v>
      </c>
      <c r="F33" s="49">
        <v>53</v>
      </c>
      <c r="G33" s="49">
        <v>11</v>
      </c>
      <c r="H33" s="46">
        <v>1</v>
      </c>
      <c r="I33" s="49">
        <v>26</v>
      </c>
      <c r="J33" s="49">
        <v>6</v>
      </c>
      <c r="K33" s="49">
        <v>8</v>
      </c>
      <c r="L33" s="49">
        <v>6</v>
      </c>
      <c r="M33" s="76">
        <v>5</v>
      </c>
    </row>
    <row r="34" spans="1:15" ht="13.5" customHeight="1">
      <c r="A34" s="1695"/>
      <c r="B34" s="7"/>
      <c r="C34" s="32" t="s">
        <v>25</v>
      </c>
      <c r="D34" s="50">
        <f t="shared" si="3"/>
        <v>108</v>
      </c>
      <c r="E34" s="47">
        <v>-26.530612244897959</v>
      </c>
      <c r="F34" s="49">
        <v>58</v>
      </c>
      <c r="G34" s="49">
        <v>2</v>
      </c>
      <c r="H34" s="46">
        <v>0</v>
      </c>
      <c r="I34" s="49">
        <v>25</v>
      </c>
      <c r="J34" s="49">
        <v>3</v>
      </c>
      <c r="K34" s="49">
        <v>6</v>
      </c>
      <c r="L34" s="49">
        <v>7</v>
      </c>
      <c r="M34" s="76">
        <v>7</v>
      </c>
    </row>
    <row r="35" spans="1:15" ht="13.5" customHeight="1">
      <c r="A35" s="1695"/>
      <c r="B35" s="7"/>
      <c r="C35" s="32" t="s">
        <v>26</v>
      </c>
      <c r="D35" s="50">
        <f t="shared" si="3"/>
        <v>124</v>
      </c>
      <c r="E35" s="47">
        <v>-10.144927536231885</v>
      </c>
      <c r="F35" s="49">
        <v>46</v>
      </c>
      <c r="G35" s="49">
        <v>15</v>
      </c>
      <c r="H35" s="46">
        <v>3</v>
      </c>
      <c r="I35" s="49">
        <v>16</v>
      </c>
      <c r="J35" s="49">
        <v>8</v>
      </c>
      <c r="K35" s="49">
        <v>3</v>
      </c>
      <c r="L35" s="49">
        <v>14</v>
      </c>
      <c r="M35" s="76">
        <v>22</v>
      </c>
      <c r="O35" s="521"/>
    </row>
    <row r="36" spans="1:15" ht="13.5" customHeight="1">
      <c r="A36" s="1695"/>
      <c r="B36" s="7"/>
      <c r="C36" s="32" t="s">
        <v>27</v>
      </c>
      <c r="D36" s="50">
        <f t="shared" si="3"/>
        <v>126</v>
      </c>
      <c r="E36" s="47">
        <v>-4.5454545454545459</v>
      </c>
      <c r="F36" s="49">
        <v>57</v>
      </c>
      <c r="G36" s="49">
        <v>21</v>
      </c>
      <c r="H36" s="46">
        <v>6</v>
      </c>
      <c r="I36" s="49">
        <v>12</v>
      </c>
      <c r="J36" s="49">
        <v>11</v>
      </c>
      <c r="K36" s="49">
        <v>8</v>
      </c>
      <c r="L36" s="49">
        <v>8</v>
      </c>
      <c r="M36" s="76">
        <v>9</v>
      </c>
      <c r="N36" s="521"/>
    </row>
    <row r="37" spans="1:15" ht="13.5" customHeight="1">
      <c r="A37" s="1695"/>
      <c r="B37" s="7"/>
      <c r="C37" s="32" t="s">
        <v>28</v>
      </c>
      <c r="D37" s="50">
        <f t="shared" si="3"/>
        <v>134</v>
      </c>
      <c r="E37" s="47">
        <v>6.3492063492063489</v>
      </c>
      <c r="F37" s="49">
        <v>73</v>
      </c>
      <c r="G37" s="49">
        <v>9</v>
      </c>
      <c r="H37" s="46">
        <v>4</v>
      </c>
      <c r="I37" s="49">
        <v>22</v>
      </c>
      <c r="J37" s="49">
        <v>6</v>
      </c>
      <c r="K37" s="49">
        <v>2</v>
      </c>
      <c r="L37" s="49">
        <v>5</v>
      </c>
      <c r="M37" s="76">
        <v>17</v>
      </c>
      <c r="O37" s="521"/>
    </row>
    <row r="38" spans="1:15" ht="13.5" customHeight="1">
      <c r="A38" s="1695"/>
      <c r="B38" s="7" t="s">
        <v>29</v>
      </c>
      <c r="C38" s="32" t="s">
        <v>30</v>
      </c>
      <c r="D38" s="50">
        <f t="shared" si="3"/>
        <v>118</v>
      </c>
      <c r="E38" s="47">
        <v>2.6086956521739131</v>
      </c>
      <c r="F38" s="49">
        <v>55</v>
      </c>
      <c r="G38" s="49">
        <v>12</v>
      </c>
      <c r="H38" s="46">
        <v>4</v>
      </c>
      <c r="I38" s="49">
        <v>16</v>
      </c>
      <c r="J38" s="49">
        <v>10</v>
      </c>
      <c r="K38" s="49">
        <v>6</v>
      </c>
      <c r="L38" s="49">
        <v>4</v>
      </c>
      <c r="M38" s="76">
        <v>15</v>
      </c>
    </row>
    <row r="39" spans="1:15" ht="13.5" customHeight="1">
      <c r="A39" s="1695"/>
      <c r="B39" s="7"/>
      <c r="C39" s="32" t="s">
        <v>31</v>
      </c>
      <c r="D39" s="50">
        <f t="shared" si="3"/>
        <v>133</v>
      </c>
      <c r="E39" s="47">
        <v>-3.6231884057971016</v>
      </c>
      <c r="F39" s="49">
        <v>58</v>
      </c>
      <c r="G39" s="49">
        <v>12</v>
      </c>
      <c r="H39" s="46">
        <v>4</v>
      </c>
      <c r="I39" s="49">
        <v>24</v>
      </c>
      <c r="J39" s="49">
        <v>12</v>
      </c>
      <c r="K39" s="49">
        <v>5</v>
      </c>
      <c r="L39" s="49">
        <v>7</v>
      </c>
      <c r="M39" s="148">
        <v>15</v>
      </c>
      <c r="O39" s="521"/>
    </row>
    <row r="40" spans="1:15" ht="13.5" customHeight="1" thickBot="1">
      <c r="A40" s="1696"/>
      <c r="B40" s="13"/>
      <c r="C40" s="39" t="s">
        <v>32</v>
      </c>
      <c r="D40" s="51">
        <f>SUM(F40:G40,I40:M40)</f>
        <v>182</v>
      </c>
      <c r="E40" s="78">
        <v>10.975609756097562</v>
      </c>
      <c r="F40" s="52">
        <v>78</v>
      </c>
      <c r="G40" s="52">
        <v>19</v>
      </c>
      <c r="H40" s="48">
        <v>1</v>
      </c>
      <c r="I40" s="52">
        <v>25</v>
      </c>
      <c r="J40" s="52">
        <v>13</v>
      </c>
      <c r="K40" s="52">
        <v>12</v>
      </c>
      <c r="L40" s="52">
        <v>12</v>
      </c>
      <c r="M40" s="79">
        <v>23</v>
      </c>
      <c r="N40" s="521"/>
      <c r="O40" s="521"/>
    </row>
    <row r="41" spans="1:15" ht="16.7" customHeight="1">
      <c r="A41" s="1703" t="s">
        <v>34</v>
      </c>
      <c r="B41" s="1819" t="s">
        <v>17</v>
      </c>
      <c r="C41" s="1818"/>
      <c r="D41" s="67">
        <v>2885</v>
      </c>
      <c r="E41" s="68">
        <v>-3.4650034650034647E-2</v>
      </c>
      <c r="F41" s="527">
        <v>1337</v>
      </c>
      <c r="G41" s="527">
        <v>292</v>
      </c>
      <c r="H41" s="557">
        <v>82</v>
      </c>
      <c r="I41" s="527">
        <v>459</v>
      </c>
      <c r="J41" s="527">
        <v>189</v>
      </c>
      <c r="K41" s="527">
        <v>166</v>
      </c>
      <c r="L41" s="527">
        <v>178</v>
      </c>
      <c r="M41" s="526">
        <v>264</v>
      </c>
      <c r="N41" s="7"/>
    </row>
    <row r="42" spans="1:15" ht="16.7" customHeight="1">
      <c r="A42" s="1695"/>
      <c r="B42" s="1699">
        <v>29</v>
      </c>
      <c r="C42" s="1700"/>
      <c r="D42" s="556">
        <v>2942</v>
      </c>
      <c r="E42" s="68">
        <v>1.9757365684575388</v>
      </c>
      <c r="F42" s="69">
        <v>1364</v>
      </c>
      <c r="G42" s="69">
        <v>301</v>
      </c>
      <c r="H42" s="23">
        <v>84</v>
      </c>
      <c r="I42" s="69">
        <v>498</v>
      </c>
      <c r="J42" s="69">
        <v>178</v>
      </c>
      <c r="K42" s="69">
        <v>171</v>
      </c>
      <c r="L42" s="69">
        <v>181</v>
      </c>
      <c r="M42" s="70">
        <v>249</v>
      </c>
    </row>
    <row r="43" spans="1:15" s="26" customFormat="1" ht="16.7" customHeight="1">
      <c r="A43" s="1695"/>
      <c r="B43" s="1699">
        <v>30</v>
      </c>
      <c r="C43" s="1700"/>
      <c r="D43" s="556">
        <v>2983</v>
      </c>
      <c r="E43" s="68">
        <v>1.3936097892590074</v>
      </c>
      <c r="F43" s="69">
        <v>1452</v>
      </c>
      <c r="G43" s="69">
        <v>300</v>
      </c>
      <c r="H43" s="25">
        <v>83</v>
      </c>
      <c r="I43" s="69">
        <v>423</v>
      </c>
      <c r="J43" s="69">
        <v>191</v>
      </c>
      <c r="K43" s="69">
        <v>179</v>
      </c>
      <c r="L43" s="69">
        <v>199</v>
      </c>
      <c r="M43" s="70">
        <v>239</v>
      </c>
    </row>
    <row r="44" spans="1:15" ht="16.7" customHeight="1">
      <c r="A44" s="1695"/>
      <c r="B44" s="1699" t="s">
        <v>18</v>
      </c>
      <c r="C44" s="1700"/>
      <c r="D44" s="556">
        <v>2760</v>
      </c>
      <c r="E44" s="68">
        <v>-7.4756956084478716</v>
      </c>
      <c r="F44" s="69">
        <v>1320</v>
      </c>
      <c r="G44" s="69">
        <v>245</v>
      </c>
      <c r="H44" s="69">
        <v>71</v>
      </c>
      <c r="I44" s="69">
        <v>408</v>
      </c>
      <c r="J44" s="69">
        <v>153</v>
      </c>
      <c r="K44" s="69">
        <v>177</v>
      </c>
      <c r="L44" s="69">
        <v>200</v>
      </c>
      <c r="M44" s="70">
        <v>257</v>
      </c>
    </row>
    <row r="45" spans="1:15" ht="16.7" customHeight="1">
      <c r="A45" s="1695"/>
      <c r="B45" s="1699">
        <v>2</v>
      </c>
      <c r="C45" s="1700"/>
      <c r="D45" s="551">
        <f>SUM(F45:G45,I45:M45)</f>
        <v>2426</v>
      </c>
      <c r="E45" s="72">
        <f>IF(ISERROR((D45-D44)/D44*100),"―",(D45-D44)/D44*100)</f>
        <v>-12.10144927536232</v>
      </c>
      <c r="F45" s="73">
        <f>SUM(F46:F57)</f>
        <v>1073</v>
      </c>
      <c r="G45" s="73">
        <f t="shared" ref="G45:M45" si="4">SUM(G46:G57)</f>
        <v>253</v>
      </c>
      <c r="H45" s="30">
        <f t="shared" si="4"/>
        <v>58</v>
      </c>
      <c r="I45" s="73">
        <f t="shared" si="4"/>
        <v>391</v>
      </c>
      <c r="J45" s="73">
        <f t="shared" si="4"/>
        <v>152</v>
      </c>
      <c r="K45" s="73">
        <f t="shared" si="4"/>
        <v>155</v>
      </c>
      <c r="L45" s="73">
        <f t="shared" si="4"/>
        <v>165</v>
      </c>
      <c r="M45" s="74">
        <f t="shared" si="4"/>
        <v>237</v>
      </c>
    </row>
    <row r="46" spans="1:15" ht="13.5" customHeight="1">
      <c r="A46" s="1695"/>
      <c r="B46" s="7" t="s">
        <v>19</v>
      </c>
      <c r="C46" s="32" t="s">
        <v>20</v>
      </c>
      <c r="D46" s="551">
        <f>SUM(F46:G46,I46:M46)</f>
        <v>221</v>
      </c>
      <c r="E46" s="47">
        <v>-11.244979919678714</v>
      </c>
      <c r="F46" s="49">
        <v>92</v>
      </c>
      <c r="G46" s="49">
        <v>27</v>
      </c>
      <c r="H46" s="46">
        <v>10</v>
      </c>
      <c r="I46" s="49">
        <v>27</v>
      </c>
      <c r="J46" s="49">
        <v>10</v>
      </c>
      <c r="K46" s="49">
        <v>19</v>
      </c>
      <c r="L46" s="49">
        <v>21</v>
      </c>
      <c r="M46" s="76">
        <v>25</v>
      </c>
      <c r="N46" s="521"/>
      <c r="O46" s="521"/>
    </row>
    <row r="47" spans="1:15" ht="13.5" customHeight="1">
      <c r="A47" s="1695"/>
      <c r="B47" s="7"/>
      <c r="C47" s="32" t="s">
        <v>21</v>
      </c>
      <c r="D47" s="50">
        <f>SUM(F47:G47,I47:M47)</f>
        <v>188</v>
      </c>
      <c r="E47" s="47">
        <v>-29.056603773584904</v>
      </c>
      <c r="F47" s="49">
        <v>83</v>
      </c>
      <c r="G47" s="49">
        <v>24</v>
      </c>
      <c r="H47" s="46">
        <v>6</v>
      </c>
      <c r="I47" s="49">
        <v>24</v>
      </c>
      <c r="J47" s="49">
        <v>14</v>
      </c>
      <c r="K47" s="49">
        <v>13</v>
      </c>
      <c r="L47" s="49">
        <v>14</v>
      </c>
      <c r="M47" s="76">
        <v>16</v>
      </c>
    </row>
    <row r="48" spans="1:15" ht="13.5" customHeight="1">
      <c r="A48" s="1695"/>
      <c r="B48" s="7"/>
      <c r="C48" s="32" t="s">
        <v>22</v>
      </c>
      <c r="D48" s="50">
        <f t="shared" ref="D48:D56" si="5">SUM(F48:G48,I48:M48)</f>
        <v>181</v>
      </c>
      <c r="E48" s="47">
        <v>-29.844961240310074</v>
      </c>
      <c r="F48" s="49">
        <v>74</v>
      </c>
      <c r="G48" s="49">
        <v>24</v>
      </c>
      <c r="H48" s="46">
        <v>3</v>
      </c>
      <c r="I48" s="49">
        <v>29</v>
      </c>
      <c r="J48" s="49">
        <v>12</v>
      </c>
      <c r="K48" s="49">
        <v>12</v>
      </c>
      <c r="L48" s="49">
        <v>14</v>
      </c>
      <c r="M48" s="76">
        <v>16</v>
      </c>
    </row>
    <row r="49" spans="1:15" ht="13.5" customHeight="1">
      <c r="A49" s="1695"/>
      <c r="B49" s="7"/>
      <c r="C49" s="32" t="s">
        <v>23</v>
      </c>
      <c r="D49" s="50">
        <f t="shared" si="5"/>
        <v>181</v>
      </c>
      <c r="E49" s="47">
        <v>-20.264317180616739</v>
      </c>
      <c r="F49" s="49">
        <v>63</v>
      </c>
      <c r="G49" s="49">
        <v>11</v>
      </c>
      <c r="H49" s="46">
        <v>3</v>
      </c>
      <c r="I49" s="49">
        <v>37</v>
      </c>
      <c r="J49" s="49">
        <v>16</v>
      </c>
      <c r="K49" s="49">
        <v>21</v>
      </c>
      <c r="L49" s="49">
        <v>16</v>
      </c>
      <c r="M49" s="76">
        <v>17</v>
      </c>
    </row>
    <row r="50" spans="1:15" ht="13.5" customHeight="1">
      <c r="A50" s="1695"/>
      <c r="B50" s="7"/>
      <c r="C50" s="32" t="s">
        <v>24</v>
      </c>
      <c r="D50" s="50">
        <f t="shared" si="5"/>
        <v>177</v>
      </c>
      <c r="E50" s="47">
        <v>-13.658536585365855</v>
      </c>
      <c r="F50" s="49">
        <v>84</v>
      </c>
      <c r="G50" s="49">
        <v>20</v>
      </c>
      <c r="H50" s="46">
        <v>4</v>
      </c>
      <c r="I50" s="49">
        <v>38</v>
      </c>
      <c r="J50" s="49">
        <v>5</v>
      </c>
      <c r="K50" s="49">
        <v>10</v>
      </c>
      <c r="L50" s="49">
        <v>11</v>
      </c>
      <c r="M50" s="76">
        <v>9</v>
      </c>
    </row>
    <row r="51" spans="1:15" ht="13.5" customHeight="1">
      <c r="A51" s="1695"/>
      <c r="B51" s="7"/>
      <c r="C51" s="32" t="s">
        <v>25</v>
      </c>
      <c r="D51" s="50">
        <f t="shared" si="5"/>
        <v>195</v>
      </c>
      <c r="E51" s="47">
        <v>-23.52941176470588</v>
      </c>
      <c r="F51" s="49">
        <v>94</v>
      </c>
      <c r="G51" s="49">
        <v>10</v>
      </c>
      <c r="H51" s="46">
        <v>0</v>
      </c>
      <c r="I51" s="49">
        <v>42</v>
      </c>
      <c r="J51" s="49">
        <v>9</v>
      </c>
      <c r="K51" s="49">
        <v>14</v>
      </c>
      <c r="L51" s="49">
        <v>13</v>
      </c>
      <c r="M51" s="76">
        <v>13</v>
      </c>
    </row>
    <row r="52" spans="1:15" ht="13.5" customHeight="1">
      <c r="A52" s="1695"/>
      <c r="B52" s="7"/>
      <c r="C52" s="32" t="s">
        <v>26</v>
      </c>
      <c r="D52" s="50">
        <f t="shared" si="5"/>
        <v>200</v>
      </c>
      <c r="E52" s="47">
        <v>-9.9099099099099099</v>
      </c>
      <c r="F52" s="49">
        <v>81</v>
      </c>
      <c r="G52" s="49">
        <v>20</v>
      </c>
      <c r="H52" s="46">
        <v>4</v>
      </c>
      <c r="I52" s="49">
        <v>25</v>
      </c>
      <c r="J52" s="49">
        <v>15</v>
      </c>
      <c r="K52" s="49">
        <v>7</v>
      </c>
      <c r="L52" s="49">
        <v>21</v>
      </c>
      <c r="M52" s="76">
        <v>31</v>
      </c>
    </row>
    <row r="53" spans="1:15" ht="13.5" customHeight="1">
      <c r="A53" s="1695"/>
      <c r="B53" s="7"/>
      <c r="C53" s="32" t="s">
        <v>27</v>
      </c>
      <c r="D53" s="50">
        <f t="shared" si="5"/>
        <v>201</v>
      </c>
      <c r="E53" s="47">
        <v>-2.4271844660194173</v>
      </c>
      <c r="F53" s="49">
        <v>88</v>
      </c>
      <c r="G53" s="49">
        <v>32</v>
      </c>
      <c r="H53" s="46">
        <v>10</v>
      </c>
      <c r="I53" s="49">
        <v>29</v>
      </c>
      <c r="J53" s="49">
        <v>14</v>
      </c>
      <c r="K53" s="49">
        <v>14</v>
      </c>
      <c r="L53" s="49">
        <v>9</v>
      </c>
      <c r="M53" s="76">
        <v>15</v>
      </c>
      <c r="N53" s="521"/>
    </row>
    <row r="54" spans="1:15" ht="13.5" customHeight="1">
      <c r="A54" s="1695"/>
      <c r="B54" s="7"/>
      <c r="C54" s="32" t="s">
        <v>28</v>
      </c>
      <c r="D54" s="50">
        <f t="shared" si="5"/>
        <v>191</v>
      </c>
      <c r="E54" s="47">
        <v>-6.8292682926829276</v>
      </c>
      <c r="F54" s="49">
        <v>97</v>
      </c>
      <c r="G54" s="49">
        <v>16</v>
      </c>
      <c r="H54" s="46">
        <v>4</v>
      </c>
      <c r="I54" s="49">
        <v>34</v>
      </c>
      <c r="J54" s="49">
        <v>9</v>
      </c>
      <c r="K54" s="49">
        <v>6</v>
      </c>
      <c r="L54" s="49">
        <v>7</v>
      </c>
      <c r="M54" s="76">
        <v>22</v>
      </c>
      <c r="N54" s="521"/>
    </row>
    <row r="55" spans="1:15" ht="13.5" customHeight="1">
      <c r="A55" s="1695"/>
      <c r="B55" s="7" t="s">
        <v>29</v>
      </c>
      <c r="C55" s="32" t="s">
        <v>30</v>
      </c>
      <c r="D55" s="50">
        <f t="shared" si="5"/>
        <v>184</v>
      </c>
      <c r="E55" s="47">
        <v>1.098901098901099</v>
      </c>
      <c r="F55" s="49">
        <v>81</v>
      </c>
      <c r="G55" s="49">
        <v>21</v>
      </c>
      <c r="H55" s="46">
        <v>6</v>
      </c>
      <c r="I55" s="49">
        <v>27</v>
      </c>
      <c r="J55" s="49">
        <v>18</v>
      </c>
      <c r="K55" s="49">
        <v>9</v>
      </c>
      <c r="L55" s="49">
        <v>8</v>
      </c>
      <c r="M55" s="76">
        <v>20</v>
      </c>
    </row>
    <row r="56" spans="1:15" ht="13.5" customHeight="1">
      <c r="A56" s="1695"/>
      <c r="B56" s="7"/>
      <c r="C56" s="32" t="s">
        <v>31</v>
      </c>
      <c r="D56" s="50">
        <f t="shared" si="5"/>
        <v>209</v>
      </c>
      <c r="E56" s="47">
        <v>-3.2407407407407405</v>
      </c>
      <c r="F56" s="49">
        <v>96</v>
      </c>
      <c r="G56" s="49">
        <v>19</v>
      </c>
      <c r="H56" s="46">
        <v>7</v>
      </c>
      <c r="I56" s="49">
        <v>36</v>
      </c>
      <c r="J56" s="49">
        <v>15</v>
      </c>
      <c r="K56" s="49">
        <v>14</v>
      </c>
      <c r="L56" s="49">
        <v>9</v>
      </c>
      <c r="M56" s="148">
        <v>20</v>
      </c>
      <c r="O56" s="521"/>
    </row>
    <row r="57" spans="1:15" ht="13.5" customHeight="1" thickBot="1">
      <c r="A57" s="1696"/>
      <c r="B57" s="13"/>
      <c r="C57" s="39" t="s">
        <v>32</v>
      </c>
      <c r="D57" s="51">
        <f>SUM(F57:G57,I57:M57)</f>
        <v>298</v>
      </c>
      <c r="E57" s="78">
        <v>10.37037037037037</v>
      </c>
      <c r="F57" s="52">
        <v>140</v>
      </c>
      <c r="G57" s="52">
        <v>29</v>
      </c>
      <c r="H57" s="48">
        <v>1</v>
      </c>
      <c r="I57" s="52">
        <v>43</v>
      </c>
      <c r="J57" s="52">
        <v>15</v>
      </c>
      <c r="K57" s="52">
        <v>16</v>
      </c>
      <c r="L57" s="52">
        <v>22</v>
      </c>
      <c r="M57" s="79">
        <v>33</v>
      </c>
      <c r="N57" s="521"/>
      <c r="O57" s="521"/>
    </row>
    <row r="58" spans="1:15">
      <c r="H58" s="135"/>
    </row>
    <row r="68" ht="13.5" customHeight="1"/>
    <row r="85" ht="13.5" customHeight="1"/>
    <row r="102" ht="13.5" customHeight="1"/>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selection sqref="A1:M1"/>
    </sheetView>
  </sheetViews>
  <sheetFormatPr defaultRowHeight="13.5"/>
  <cols>
    <col min="1" max="1" width="4.125" style="2" customWidth="1"/>
    <col min="2" max="2" width="5.875" style="2" customWidth="1"/>
    <col min="3" max="3" width="4.5" style="2" customWidth="1"/>
    <col min="4" max="13" width="7.625" style="2" customWidth="1"/>
    <col min="14" max="14" width="7.875" style="2" customWidth="1"/>
    <col min="15" max="253" width="9" style="2"/>
    <col min="254" max="254" width="4.125" style="2" customWidth="1"/>
    <col min="255" max="255" width="5.875" style="2" customWidth="1"/>
    <col min="256" max="256" width="4.5" style="2" customWidth="1"/>
    <col min="257" max="266" width="7.625" style="2" customWidth="1"/>
    <col min="267" max="267" width="7.875" style="2" customWidth="1"/>
    <col min="268" max="268" width="9" style="2"/>
    <col min="269" max="269" width="9.125" style="2" bestFit="1" customWidth="1"/>
    <col min="270" max="270" width="9.25" style="2" bestFit="1" customWidth="1"/>
    <col min="271" max="509" width="9" style="2"/>
    <col min="510" max="510" width="4.125" style="2" customWidth="1"/>
    <col min="511" max="511" width="5.875" style="2" customWidth="1"/>
    <col min="512" max="512" width="4.5" style="2" customWidth="1"/>
    <col min="513" max="522" width="7.625" style="2" customWidth="1"/>
    <col min="523" max="523" width="7.875" style="2" customWidth="1"/>
    <col min="524" max="524" width="9" style="2"/>
    <col min="525" max="525" width="9.125" style="2" bestFit="1" customWidth="1"/>
    <col min="526" max="526" width="9.25" style="2" bestFit="1" customWidth="1"/>
    <col min="527" max="765" width="9" style="2"/>
    <col min="766" max="766" width="4.125" style="2" customWidth="1"/>
    <col min="767" max="767" width="5.875" style="2" customWidth="1"/>
    <col min="768" max="768" width="4.5" style="2" customWidth="1"/>
    <col min="769" max="778" width="7.625" style="2" customWidth="1"/>
    <col min="779" max="779" width="7.875" style="2" customWidth="1"/>
    <col min="780" max="780" width="9" style="2"/>
    <col min="781" max="781" width="9.125" style="2" bestFit="1" customWidth="1"/>
    <col min="782" max="782" width="9.25" style="2" bestFit="1" customWidth="1"/>
    <col min="783" max="1021" width="9" style="2"/>
    <col min="1022" max="1022" width="4.125" style="2" customWidth="1"/>
    <col min="1023" max="1023" width="5.875" style="2" customWidth="1"/>
    <col min="1024" max="1024" width="4.5" style="2" customWidth="1"/>
    <col min="1025" max="1034" width="7.625" style="2" customWidth="1"/>
    <col min="1035" max="1035" width="7.875" style="2" customWidth="1"/>
    <col min="1036" max="1036" width="9" style="2"/>
    <col min="1037" max="1037" width="9.125" style="2" bestFit="1" customWidth="1"/>
    <col min="1038" max="1038" width="9.25" style="2" bestFit="1" customWidth="1"/>
    <col min="1039" max="1277" width="9" style="2"/>
    <col min="1278" max="1278" width="4.125" style="2" customWidth="1"/>
    <col min="1279" max="1279" width="5.875" style="2" customWidth="1"/>
    <col min="1280" max="1280" width="4.5" style="2" customWidth="1"/>
    <col min="1281" max="1290" width="7.625" style="2" customWidth="1"/>
    <col min="1291" max="1291" width="7.875" style="2" customWidth="1"/>
    <col min="1292" max="1292" width="9" style="2"/>
    <col min="1293" max="1293" width="9.125" style="2" bestFit="1" customWidth="1"/>
    <col min="1294" max="1294" width="9.25" style="2" bestFit="1" customWidth="1"/>
    <col min="1295" max="1533" width="9" style="2"/>
    <col min="1534" max="1534" width="4.125" style="2" customWidth="1"/>
    <col min="1535" max="1535" width="5.875" style="2" customWidth="1"/>
    <col min="1536" max="1536" width="4.5" style="2" customWidth="1"/>
    <col min="1537" max="1546" width="7.625" style="2" customWidth="1"/>
    <col min="1547" max="1547" width="7.875" style="2" customWidth="1"/>
    <col min="1548" max="1548" width="9" style="2"/>
    <col min="1549" max="1549" width="9.125" style="2" bestFit="1" customWidth="1"/>
    <col min="1550" max="1550" width="9.25" style="2" bestFit="1" customWidth="1"/>
    <col min="1551" max="1789" width="9" style="2"/>
    <col min="1790" max="1790" width="4.125" style="2" customWidth="1"/>
    <col min="1791" max="1791" width="5.875" style="2" customWidth="1"/>
    <col min="1792" max="1792" width="4.5" style="2" customWidth="1"/>
    <col min="1793" max="1802" width="7.625" style="2" customWidth="1"/>
    <col min="1803" max="1803" width="7.875" style="2" customWidth="1"/>
    <col min="1804" max="1804" width="9" style="2"/>
    <col min="1805" max="1805" width="9.125" style="2" bestFit="1" customWidth="1"/>
    <col min="1806" max="1806" width="9.25" style="2" bestFit="1" customWidth="1"/>
    <col min="1807" max="2045" width="9" style="2"/>
    <col min="2046" max="2046" width="4.125" style="2" customWidth="1"/>
    <col min="2047" max="2047" width="5.875" style="2" customWidth="1"/>
    <col min="2048" max="2048" width="4.5" style="2" customWidth="1"/>
    <col min="2049" max="2058" width="7.625" style="2" customWidth="1"/>
    <col min="2059" max="2059" width="7.875" style="2" customWidth="1"/>
    <col min="2060" max="2060" width="9" style="2"/>
    <col min="2061" max="2061" width="9.125" style="2" bestFit="1" customWidth="1"/>
    <col min="2062" max="2062" width="9.25" style="2" bestFit="1" customWidth="1"/>
    <col min="2063" max="2301" width="9" style="2"/>
    <col min="2302" max="2302" width="4.125" style="2" customWidth="1"/>
    <col min="2303" max="2303" width="5.875" style="2" customWidth="1"/>
    <col min="2304" max="2304" width="4.5" style="2" customWidth="1"/>
    <col min="2305" max="2314" width="7.625" style="2" customWidth="1"/>
    <col min="2315" max="2315" width="7.875" style="2" customWidth="1"/>
    <col min="2316" max="2316" width="9" style="2"/>
    <col min="2317" max="2317" width="9.125" style="2" bestFit="1" customWidth="1"/>
    <col min="2318" max="2318" width="9.25" style="2" bestFit="1" customWidth="1"/>
    <col min="2319" max="2557" width="9" style="2"/>
    <col min="2558" max="2558" width="4.125" style="2" customWidth="1"/>
    <col min="2559" max="2559" width="5.875" style="2" customWidth="1"/>
    <col min="2560" max="2560" width="4.5" style="2" customWidth="1"/>
    <col min="2561" max="2570" width="7.625" style="2" customWidth="1"/>
    <col min="2571" max="2571" width="7.875" style="2" customWidth="1"/>
    <col min="2572" max="2572" width="9" style="2"/>
    <col min="2573" max="2573" width="9.125" style="2" bestFit="1" customWidth="1"/>
    <col min="2574" max="2574" width="9.25" style="2" bestFit="1" customWidth="1"/>
    <col min="2575" max="2813" width="9" style="2"/>
    <col min="2814" max="2814" width="4.125" style="2" customWidth="1"/>
    <col min="2815" max="2815" width="5.875" style="2" customWidth="1"/>
    <col min="2816" max="2816" width="4.5" style="2" customWidth="1"/>
    <col min="2817" max="2826" width="7.625" style="2" customWidth="1"/>
    <col min="2827" max="2827" width="7.875" style="2" customWidth="1"/>
    <col min="2828" max="2828" width="9" style="2"/>
    <col min="2829" max="2829" width="9.125" style="2" bestFit="1" customWidth="1"/>
    <col min="2830" max="2830" width="9.25" style="2" bestFit="1" customWidth="1"/>
    <col min="2831" max="3069" width="9" style="2"/>
    <col min="3070" max="3070" width="4.125" style="2" customWidth="1"/>
    <col min="3071" max="3071" width="5.875" style="2" customWidth="1"/>
    <col min="3072" max="3072" width="4.5" style="2" customWidth="1"/>
    <col min="3073" max="3082" width="7.625" style="2" customWidth="1"/>
    <col min="3083" max="3083" width="7.875" style="2" customWidth="1"/>
    <col min="3084" max="3084" width="9" style="2"/>
    <col min="3085" max="3085" width="9.125" style="2" bestFit="1" customWidth="1"/>
    <col min="3086" max="3086" width="9.25" style="2" bestFit="1" customWidth="1"/>
    <col min="3087" max="3325" width="9" style="2"/>
    <col min="3326" max="3326" width="4.125" style="2" customWidth="1"/>
    <col min="3327" max="3327" width="5.875" style="2" customWidth="1"/>
    <col min="3328" max="3328" width="4.5" style="2" customWidth="1"/>
    <col min="3329" max="3338" width="7.625" style="2" customWidth="1"/>
    <col min="3339" max="3339" width="7.875" style="2" customWidth="1"/>
    <col min="3340" max="3340" width="9" style="2"/>
    <col min="3341" max="3341" width="9.125" style="2" bestFit="1" customWidth="1"/>
    <col min="3342" max="3342" width="9.25" style="2" bestFit="1" customWidth="1"/>
    <col min="3343" max="3581" width="9" style="2"/>
    <col min="3582" max="3582" width="4.125" style="2" customWidth="1"/>
    <col min="3583" max="3583" width="5.875" style="2" customWidth="1"/>
    <col min="3584" max="3584" width="4.5" style="2" customWidth="1"/>
    <col min="3585" max="3594" width="7.625" style="2" customWidth="1"/>
    <col min="3595" max="3595" width="7.875" style="2" customWidth="1"/>
    <col min="3596" max="3596" width="9" style="2"/>
    <col min="3597" max="3597" width="9.125" style="2" bestFit="1" customWidth="1"/>
    <col min="3598" max="3598" width="9.25" style="2" bestFit="1" customWidth="1"/>
    <col min="3599" max="3837" width="9" style="2"/>
    <col min="3838" max="3838" width="4.125" style="2" customWidth="1"/>
    <col min="3839" max="3839" width="5.875" style="2" customWidth="1"/>
    <col min="3840" max="3840" width="4.5" style="2" customWidth="1"/>
    <col min="3841" max="3850" width="7.625" style="2" customWidth="1"/>
    <col min="3851" max="3851" width="7.875" style="2" customWidth="1"/>
    <col min="3852" max="3852" width="9" style="2"/>
    <col min="3853" max="3853" width="9.125" style="2" bestFit="1" customWidth="1"/>
    <col min="3854" max="3854" width="9.25" style="2" bestFit="1" customWidth="1"/>
    <col min="3855" max="4093" width="9" style="2"/>
    <col min="4094" max="4094" width="4.125" style="2" customWidth="1"/>
    <col min="4095" max="4095" width="5.875" style="2" customWidth="1"/>
    <col min="4096" max="4096" width="4.5" style="2" customWidth="1"/>
    <col min="4097" max="4106" width="7.625" style="2" customWidth="1"/>
    <col min="4107" max="4107" width="7.875" style="2" customWidth="1"/>
    <col min="4108" max="4108" width="9" style="2"/>
    <col min="4109" max="4109" width="9.125" style="2" bestFit="1" customWidth="1"/>
    <col min="4110" max="4110" width="9.25" style="2" bestFit="1" customWidth="1"/>
    <col min="4111" max="4349" width="9" style="2"/>
    <col min="4350" max="4350" width="4.125" style="2" customWidth="1"/>
    <col min="4351" max="4351" width="5.875" style="2" customWidth="1"/>
    <col min="4352" max="4352" width="4.5" style="2" customWidth="1"/>
    <col min="4353" max="4362" width="7.625" style="2" customWidth="1"/>
    <col min="4363" max="4363" width="7.875" style="2" customWidth="1"/>
    <col min="4364" max="4364" width="9" style="2"/>
    <col min="4365" max="4365" width="9.125" style="2" bestFit="1" customWidth="1"/>
    <col min="4366" max="4366" width="9.25" style="2" bestFit="1" customWidth="1"/>
    <col min="4367" max="4605" width="9" style="2"/>
    <col min="4606" max="4606" width="4.125" style="2" customWidth="1"/>
    <col min="4607" max="4607" width="5.875" style="2" customWidth="1"/>
    <col min="4608" max="4608" width="4.5" style="2" customWidth="1"/>
    <col min="4609" max="4618" width="7.625" style="2" customWidth="1"/>
    <col min="4619" max="4619" width="7.875" style="2" customWidth="1"/>
    <col min="4620" max="4620" width="9" style="2"/>
    <col min="4621" max="4621" width="9.125" style="2" bestFit="1" customWidth="1"/>
    <col min="4622" max="4622" width="9.25" style="2" bestFit="1" customWidth="1"/>
    <col min="4623" max="4861" width="9" style="2"/>
    <col min="4862" max="4862" width="4.125" style="2" customWidth="1"/>
    <col min="4863" max="4863" width="5.875" style="2" customWidth="1"/>
    <col min="4864" max="4864" width="4.5" style="2" customWidth="1"/>
    <col min="4865" max="4874" width="7.625" style="2" customWidth="1"/>
    <col min="4875" max="4875" width="7.875" style="2" customWidth="1"/>
    <col min="4876" max="4876" width="9" style="2"/>
    <col min="4877" max="4877" width="9.125" style="2" bestFit="1" customWidth="1"/>
    <col min="4878" max="4878" width="9.25" style="2" bestFit="1" customWidth="1"/>
    <col min="4879" max="5117" width="9" style="2"/>
    <col min="5118" max="5118" width="4.125" style="2" customWidth="1"/>
    <col min="5119" max="5119" width="5.875" style="2" customWidth="1"/>
    <col min="5120" max="5120" width="4.5" style="2" customWidth="1"/>
    <col min="5121" max="5130" width="7.625" style="2" customWidth="1"/>
    <col min="5131" max="5131" width="7.875" style="2" customWidth="1"/>
    <col min="5132" max="5132" width="9" style="2"/>
    <col min="5133" max="5133" width="9.125" style="2" bestFit="1" customWidth="1"/>
    <col min="5134" max="5134" width="9.25" style="2" bestFit="1" customWidth="1"/>
    <col min="5135" max="5373" width="9" style="2"/>
    <col min="5374" max="5374" width="4.125" style="2" customWidth="1"/>
    <col min="5375" max="5375" width="5.875" style="2" customWidth="1"/>
    <col min="5376" max="5376" width="4.5" style="2" customWidth="1"/>
    <col min="5377" max="5386" width="7.625" style="2" customWidth="1"/>
    <col min="5387" max="5387" width="7.875" style="2" customWidth="1"/>
    <col min="5388" max="5388" width="9" style="2"/>
    <col min="5389" max="5389" width="9.125" style="2" bestFit="1" customWidth="1"/>
    <col min="5390" max="5390" width="9.25" style="2" bestFit="1" customWidth="1"/>
    <col min="5391" max="5629" width="9" style="2"/>
    <col min="5630" max="5630" width="4.125" style="2" customWidth="1"/>
    <col min="5631" max="5631" width="5.875" style="2" customWidth="1"/>
    <col min="5632" max="5632" width="4.5" style="2" customWidth="1"/>
    <col min="5633" max="5642" width="7.625" style="2" customWidth="1"/>
    <col min="5643" max="5643" width="7.875" style="2" customWidth="1"/>
    <col min="5644" max="5644" width="9" style="2"/>
    <col min="5645" max="5645" width="9.125" style="2" bestFit="1" customWidth="1"/>
    <col min="5646" max="5646" width="9.25" style="2" bestFit="1" customWidth="1"/>
    <col min="5647" max="5885" width="9" style="2"/>
    <col min="5886" max="5886" width="4.125" style="2" customWidth="1"/>
    <col min="5887" max="5887" width="5.875" style="2" customWidth="1"/>
    <col min="5888" max="5888" width="4.5" style="2" customWidth="1"/>
    <col min="5889" max="5898" width="7.625" style="2" customWidth="1"/>
    <col min="5899" max="5899" width="7.875" style="2" customWidth="1"/>
    <col min="5900" max="5900" width="9" style="2"/>
    <col min="5901" max="5901" width="9.125" style="2" bestFit="1" customWidth="1"/>
    <col min="5902" max="5902" width="9.25" style="2" bestFit="1" customWidth="1"/>
    <col min="5903" max="6141" width="9" style="2"/>
    <col min="6142" max="6142" width="4.125" style="2" customWidth="1"/>
    <col min="6143" max="6143" width="5.875" style="2" customWidth="1"/>
    <col min="6144" max="6144" width="4.5" style="2" customWidth="1"/>
    <col min="6145" max="6154" width="7.625" style="2" customWidth="1"/>
    <col min="6155" max="6155" width="7.875" style="2" customWidth="1"/>
    <col min="6156" max="6156" width="9" style="2"/>
    <col min="6157" max="6157" width="9.125" style="2" bestFit="1" customWidth="1"/>
    <col min="6158" max="6158" width="9.25" style="2" bestFit="1" customWidth="1"/>
    <col min="6159" max="6397" width="9" style="2"/>
    <col min="6398" max="6398" width="4.125" style="2" customWidth="1"/>
    <col min="6399" max="6399" width="5.875" style="2" customWidth="1"/>
    <col min="6400" max="6400" width="4.5" style="2" customWidth="1"/>
    <col min="6401" max="6410" width="7.625" style="2" customWidth="1"/>
    <col min="6411" max="6411" width="7.875" style="2" customWidth="1"/>
    <col min="6412" max="6412" width="9" style="2"/>
    <col min="6413" max="6413" width="9.125" style="2" bestFit="1" customWidth="1"/>
    <col min="6414" max="6414" width="9.25" style="2" bestFit="1" customWidth="1"/>
    <col min="6415" max="6653" width="9" style="2"/>
    <col min="6654" max="6654" width="4.125" style="2" customWidth="1"/>
    <col min="6655" max="6655" width="5.875" style="2" customWidth="1"/>
    <col min="6656" max="6656" width="4.5" style="2" customWidth="1"/>
    <col min="6657" max="6666" width="7.625" style="2" customWidth="1"/>
    <col min="6667" max="6667" width="7.875" style="2" customWidth="1"/>
    <col min="6668" max="6668" width="9" style="2"/>
    <col min="6669" max="6669" width="9.125" style="2" bestFit="1" customWidth="1"/>
    <col min="6670" max="6670" width="9.25" style="2" bestFit="1" customWidth="1"/>
    <col min="6671" max="6909" width="9" style="2"/>
    <col min="6910" max="6910" width="4.125" style="2" customWidth="1"/>
    <col min="6911" max="6911" width="5.875" style="2" customWidth="1"/>
    <col min="6912" max="6912" width="4.5" style="2" customWidth="1"/>
    <col min="6913" max="6922" width="7.625" style="2" customWidth="1"/>
    <col min="6923" max="6923" width="7.875" style="2" customWidth="1"/>
    <col min="6924" max="6924" width="9" style="2"/>
    <col min="6925" max="6925" width="9.125" style="2" bestFit="1" customWidth="1"/>
    <col min="6926" max="6926" width="9.25" style="2" bestFit="1" customWidth="1"/>
    <col min="6927" max="7165" width="9" style="2"/>
    <col min="7166" max="7166" width="4.125" style="2" customWidth="1"/>
    <col min="7167" max="7167" width="5.875" style="2" customWidth="1"/>
    <col min="7168" max="7168" width="4.5" style="2" customWidth="1"/>
    <col min="7169" max="7178" width="7.625" style="2" customWidth="1"/>
    <col min="7179" max="7179" width="7.875" style="2" customWidth="1"/>
    <col min="7180" max="7180" width="9" style="2"/>
    <col min="7181" max="7181" width="9.125" style="2" bestFit="1" customWidth="1"/>
    <col min="7182" max="7182" width="9.25" style="2" bestFit="1" customWidth="1"/>
    <col min="7183" max="7421" width="9" style="2"/>
    <col min="7422" max="7422" width="4.125" style="2" customWidth="1"/>
    <col min="7423" max="7423" width="5.875" style="2" customWidth="1"/>
    <col min="7424" max="7424" width="4.5" style="2" customWidth="1"/>
    <col min="7425" max="7434" width="7.625" style="2" customWidth="1"/>
    <col min="7435" max="7435" width="7.875" style="2" customWidth="1"/>
    <col min="7436" max="7436" width="9" style="2"/>
    <col min="7437" max="7437" width="9.125" style="2" bestFit="1" customWidth="1"/>
    <col min="7438" max="7438" width="9.25" style="2" bestFit="1" customWidth="1"/>
    <col min="7439" max="7677" width="9" style="2"/>
    <col min="7678" max="7678" width="4.125" style="2" customWidth="1"/>
    <col min="7679" max="7679" width="5.875" style="2" customWidth="1"/>
    <col min="7680" max="7680" width="4.5" style="2" customWidth="1"/>
    <col min="7681" max="7690" width="7.625" style="2" customWidth="1"/>
    <col min="7691" max="7691" width="7.875" style="2" customWidth="1"/>
    <col min="7692" max="7692" width="9" style="2"/>
    <col min="7693" max="7693" width="9.125" style="2" bestFit="1" customWidth="1"/>
    <col min="7694" max="7694" width="9.25" style="2" bestFit="1" customWidth="1"/>
    <col min="7695" max="7933" width="9" style="2"/>
    <col min="7934" max="7934" width="4.125" style="2" customWidth="1"/>
    <col min="7935" max="7935" width="5.875" style="2" customWidth="1"/>
    <col min="7936" max="7936" width="4.5" style="2" customWidth="1"/>
    <col min="7937" max="7946" width="7.625" style="2" customWidth="1"/>
    <col min="7947" max="7947" width="7.875" style="2" customWidth="1"/>
    <col min="7948" max="7948" width="9" style="2"/>
    <col min="7949" max="7949" width="9.125" style="2" bestFit="1" customWidth="1"/>
    <col min="7950" max="7950" width="9.25" style="2" bestFit="1" customWidth="1"/>
    <col min="7951" max="8189" width="9" style="2"/>
    <col min="8190" max="8190" width="4.125" style="2" customWidth="1"/>
    <col min="8191" max="8191" width="5.875" style="2" customWidth="1"/>
    <col min="8192" max="8192" width="4.5" style="2" customWidth="1"/>
    <col min="8193" max="8202" width="7.625" style="2" customWidth="1"/>
    <col min="8203" max="8203" width="7.875" style="2" customWidth="1"/>
    <col min="8204" max="8204" width="9" style="2"/>
    <col min="8205" max="8205" width="9.125" style="2" bestFit="1" customWidth="1"/>
    <col min="8206" max="8206" width="9.25" style="2" bestFit="1" customWidth="1"/>
    <col min="8207" max="8445" width="9" style="2"/>
    <col min="8446" max="8446" width="4.125" style="2" customWidth="1"/>
    <col min="8447" max="8447" width="5.875" style="2" customWidth="1"/>
    <col min="8448" max="8448" width="4.5" style="2" customWidth="1"/>
    <col min="8449" max="8458" width="7.625" style="2" customWidth="1"/>
    <col min="8459" max="8459" width="7.875" style="2" customWidth="1"/>
    <col min="8460" max="8460" width="9" style="2"/>
    <col min="8461" max="8461" width="9.125" style="2" bestFit="1" customWidth="1"/>
    <col min="8462" max="8462" width="9.25" style="2" bestFit="1" customWidth="1"/>
    <col min="8463" max="8701" width="9" style="2"/>
    <col min="8702" max="8702" width="4.125" style="2" customWidth="1"/>
    <col min="8703" max="8703" width="5.875" style="2" customWidth="1"/>
    <col min="8704" max="8704" width="4.5" style="2" customWidth="1"/>
    <col min="8705" max="8714" width="7.625" style="2" customWidth="1"/>
    <col min="8715" max="8715" width="7.875" style="2" customWidth="1"/>
    <col min="8716" max="8716" width="9" style="2"/>
    <col min="8717" max="8717" width="9.125" style="2" bestFit="1" customWidth="1"/>
    <col min="8718" max="8718" width="9.25" style="2" bestFit="1" customWidth="1"/>
    <col min="8719" max="8957" width="9" style="2"/>
    <col min="8958" max="8958" width="4.125" style="2" customWidth="1"/>
    <col min="8959" max="8959" width="5.875" style="2" customWidth="1"/>
    <col min="8960" max="8960" width="4.5" style="2" customWidth="1"/>
    <col min="8961" max="8970" width="7.625" style="2" customWidth="1"/>
    <col min="8971" max="8971" width="7.875" style="2" customWidth="1"/>
    <col min="8972" max="8972" width="9" style="2"/>
    <col min="8973" max="8973" width="9.125" style="2" bestFit="1" customWidth="1"/>
    <col min="8974" max="8974" width="9.25" style="2" bestFit="1" customWidth="1"/>
    <col min="8975" max="9213" width="9" style="2"/>
    <col min="9214" max="9214" width="4.125" style="2" customWidth="1"/>
    <col min="9215" max="9215" width="5.875" style="2" customWidth="1"/>
    <col min="9216" max="9216" width="4.5" style="2" customWidth="1"/>
    <col min="9217" max="9226" width="7.625" style="2" customWidth="1"/>
    <col min="9227" max="9227" width="7.875" style="2" customWidth="1"/>
    <col min="9228" max="9228" width="9" style="2"/>
    <col min="9229" max="9229" width="9.125" style="2" bestFit="1" customWidth="1"/>
    <col min="9230" max="9230" width="9.25" style="2" bestFit="1" customWidth="1"/>
    <col min="9231" max="9469" width="9" style="2"/>
    <col min="9470" max="9470" width="4.125" style="2" customWidth="1"/>
    <col min="9471" max="9471" width="5.875" style="2" customWidth="1"/>
    <col min="9472" max="9472" width="4.5" style="2" customWidth="1"/>
    <col min="9473" max="9482" width="7.625" style="2" customWidth="1"/>
    <col min="9483" max="9483" width="7.875" style="2" customWidth="1"/>
    <col min="9484" max="9484" width="9" style="2"/>
    <col min="9485" max="9485" width="9.125" style="2" bestFit="1" customWidth="1"/>
    <col min="9486" max="9486" width="9.25" style="2" bestFit="1" customWidth="1"/>
    <col min="9487" max="9725" width="9" style="2"/>
    <col min="9726" max="9726" width="4.125" style="2" customWidth="1"/>
    <col min="9727" max="9727" width="5.875" style="2" customWidth="1"/>
    <col min="9728" max="9728" width="4.5" style="2" customWidth="1"/>
    <col min="9729" max="9738" width="7.625" style="2" customWidth="1"/>
    <col min="9739" max="9739" width="7.875" style="2" customWidth="1"/>
    <col min="9740" max="9740" width="9" style="2"/>
    <col min="9741" max="9741" width="9.125" style="2" bestFit="1" customWidth="1"/>
    <col min="9742" max="9742" width="9.25" style="2" bestFit="1" customWidth="1"/>
    <col min="9743" max="9981" width="9" style="2"/>
    <col min="9982" max="9982" width="4.125" style="2" customWidth="1"/>
    <col min="9983" max="9983" width="5.875" style="2" customWidth="1"/>
    <col min="9984" max="9984" width="4.5" style="2" customWidth="1"/>
    <col min="9985" max="9994" width="7.625" style="2" customWidth="1"/>
    <col min="9995" max="9995" width="7.875" style="2" customWidth="1"/>
    <col min="9996" max="9996" width="9" style="2"/>
    <col min="9997" max="9997" width="9.125" style="2" bestFit="1" customWidth="1"/>
    <col min="9998" max="9998" width="9.25" style="2" bestFit="1" customWidth="1"/>
    <col min="9999" max="10237" width="9" style="2"/>
    <col min="10238" max="10238" width="4.125" style="2" customWidth="1"/>
    <col min="10239" max="10239" width="5.875" style="2" customWidth="1"/>
    <col min="10240" max="10240" width="4.5" style="2" customWidth="1"/>
    <col min="10241" max="10250" width="7.625" style="2" customWidth="1"/>
    <col min="10251" max="10251" width="7.875" style="2" customWidth="1"/>
    <col min="10252" max="10252" width="9" style="2"/>
    <col min="10253" max="10253" width="9.125" style="2" bestFit="1" customWidth="1"/>
    <col min="10254" max="10254" width="9.25" style="2" bestFit="1" customWidth="1"/>
    <col min="10255" max="10493" width="9" style="2"/>
    <col min="10494" max="10494" width="4.125" style="2" customWidth="1"/>
    <col min="10495" max="10495" width="5.875" style="2" customWidth="1"/>
    <col min="10496" max="10496" width="4.5" style="2" customWidth="1"/>
    <col min="10497" max="10506" width="7.625" style="2" customWidth="1"/>
    <col min="10507" max="10507" width="7.875" style="2" customWidth="1"/>
    <col min="10508" max="10508" width="9" style="2"/>
    <col min="10509" max="10509" width="9.125" style="2" bestFit="1" customWidth="1"/>
    <col min="10510" max="10510" width="9.25" style="2" bestFit="1" customWidth="1"/>
    <col min="10511" max="10749" width="9" style="2"/>
    <col min="10750" max="10750" width="4.125" style="2" customWidth="1"/>
    <col min="10751" max="10751" width="5.875" style="2" customWidth="1"/>
    <col min="10752" max="10752" width="4.5" style="2" customWidth="1"/>
    <col min="10753" max="10762" width="7.625" style="2" customWidth="1"/>
    <col min="10763" max="10763" width="7.875" style="2" customWidth="1"/>
    <col min="10764" max="10764" width="9" style="2"/>
    <col min="10765" max="10765" width="9.125" style="2" bestFit="1" customWidth="1"/>
    <col min="10766" max="10766" width="9.25" style="2" bestFit="1" customWidth="1"/>
    <col min="10767" max="11005" width="9" style="2"/>
    <col min="11006" max="11006" width="4.125" style="2" customWidth="1"/>
    <col min="11007" max="11007" width="5.875" style="2" customWidth="1"/>
    <col min="11008" max="11008" width="4.5" style="2" customWidth="1"/>
    <col min="11009" max="11018" width="7.625" style="2" customWidth="1"/>
    <col min="11019" max="11019" width="7.875" style="2" customWidth="1"/>
    <col min="11020" max="11020" width="9" style="2"/>
    <col min="11021" max="11021" width="9.125" style="2" bestFit="1" customWidth="1"/>
    <col min="11022" max="11022" width="9.25" style="2" bestFit="1" customWidth="1"/>
    <col min="11023" max="11261" width="9" style="2"/>
    <col min="11262" max="11262" width="4.125" style="2" customWidth="1"/>
    <col min="11263" max="11263" width="5.875" style="2" customWidth="1"/>
    <col min="11264" max="11264" width="4.5" style="2" customWidth="1"/>
    <col min="11265" max="11274" width="7.625" style="2" customWidth="1"/>
    <col min="11275" max="11275" width="7.875" style="2" customWidth="1"/>
    <col min="11276" max="11276" width="9" style="2"/>
    <col min="11277" max="11277" width="9.125" style="2" bestFit="1" customWidth="1"/>
    <col min="11278" max="11278" width="9.25" style="2" bestFit="1" customWidth="1"/>
    <col min="11279" max="11517" width="9" style="2"/>
    <col min="11518" max="11518" width="4.125" style="2" customWidth="1"/>
    <col min="11519" max="11519" width="5.875" style="2" customWidth="1"/>
    <col min="11520" max="11520" width="4.5" style="2" customWidth="1"/>
    <col min="11521" max="11530" width="7.625" style="2" customWidth="1"/>
    <col min="11531" max="11531" width="7.875" style="2" customWidth="1"/>
    <col min="11532" max="11532" width="9" style="2"/>
    <col min="11533" max="11533" width="9.125" style="2" bestFit="1" customWidth="1"/>
    <col min="11534" max="11534" width="9.25" style="2" bestFit="1" customWidth="1"/>
    <col min="11535" max="11773" width="9" style="2"/>
    <col min="11774" max="11774" width="4.125" style="2" customWidth="1"/>
    <col min="11775" max="11775" width="5.875" style="2" customWidth="1"/>
    <col min="11776" max="11776" width="4.5" style="2" customWidth="1"/>
    <col min="11777" max="11786" width="7.625" style="2" customWidth="1"/>
    <col min="11787" max="11787" width="7.875" style="2" customWidth="1"/>
    <col min="11788" max="11788" width="9" style="2"/>
    <col min="11789" max="11789" width="9.125" style="2" bestFit="1" customWidth="1"/>
    <col min="11790" max="11790" width="9.25" style="2" bestFit="1" customWidth="1"/>
    <col min="11791" max="12029" width="9" style="2"/>
    <col min="12030" max="12030" width="4.125" style="2" customWidth="1"/>
    <col min="12031" max="12031" width="5.875" style="2" customWidth="1"/>
    <col min="12032" max="12032" width="4.5" style="2" customWidth="1"/>
    <col min="12033" max="12042" width="7.625" style="2" customWidth="1"/>
    <col min="12043" max="12043" width="7.875" style="2" customWidth="1"/>
    <col min="12044" max="12044" width="9" style="2"/>
    <col min="12045" max="12045" width="9.125" style="2" bestFit="1" customWidth="1"/>
    <col min="12046" max="12046" width="9.25" style="2" bestFit="1" customWidth="1"/>
    <col min="12047" max="12285" width="9" style="2"/>
    <col min="12286" max="12286" width="4.125" style="2" customWidth="1"/>
    <col min="12287" max="12287" width="5.875" style="2" customWidth="1"/>
    <col min="12288" max="12288" width="4.5" style="2" customWidth="1"/>
    <col min="12289" max="12298" width="7.625" style="2" customWidth="1"/>
    <col min="12299" max="12299" width="7.875" style="2" customWidth="1"/>
    <col min="12300" max="12300" width="9" style="2"/>
    <col min="12301" max="12301" width="9.125" style="2" bestFit="1" customWidth="1"/>
    <col min="12302" max="12302" width="9.25" style="2" bestFit="1" customWidth="1"/>
    <col min="12303" max="12541" width="9" style="2"/>
    <col min="12542" max="12542" width="4.125" style="2" customWidth="1"/>
    <col min="12543" max="12543" width="5.875" style="2" customWidth="1"/>
    <col min="12544" max="12544" width="4.5" style="2" customWidth="1"/>
    <col min="12545" max="12554" width="7.625" style="2" customWidth="1"/>
    <col min="12555" max="12555" width="7.875" style="2" customWidth="1"/>
    <col min="12556" max="12556" width="9" style="2"/>
    <col min="12557" max="12557" width="9.125" style="2" bestFit="1" customWidth="1"/>
    <col min="12558" max="12558" width="9.25" style="2" bestFit="1" customWidth="1"/>
    <col min="12559" max="12797" width="9" style="2"/>
    <col min="12798" max="12798" width="4.125" style="2" customWidth="1"/>
    <col min="12799" max="12799" width="5.875" style="2" customWidth="1"/>
    <col min="12800" max="12800" width="4.5" style="2" customWidth="1"/>
    <col min="12801" max="12810" width="7.625" style="2" customWidth="1"/>
    <col min="12811" max="12811" width="7.875" style="2" customWidth="1"/>
    <col min="12812" max="12812" width="9" style="2"/>
    <col min="12813" max="12813" width="9.125" style="2" bestFit="1" customWidth="1"/>
    <col min="12814" max="12814" width="9.25" style="2" bestFit="1" customWidth="1"/>
    <col min="12815" max="13053" width="9" style="2"/>
    <col min="13054" max="13054" width="4.125" style="2" customWidth="1"/>
    <col min="13055" max="13055" width="5.875" style="2" customWidth="1"/>
    <col min="13056" max="13056" width="4.5" style="2" customWidth="1"/>
    <col min="13057" max="13066" width="7.625" style="2" customWidth="1"/>
    <col min="13067" max="13067" width="7.875" style="2" customWidth="1"/>
    <col min="13068" max="13068" width="9" style="2"/>
    <col min="13069" max="13069" width="9.125" style="2" bestFit="1" customWidth="1"/>
    <col min="13070" max="13070" width="9.25" style="2" bestFit="1" customWidth="1"/>
    <col min="13071" max="13309" width="9" style="2"/>
    <col min="13310" max="13310" width="4.125" style="2" customWidth="1"/>
    <col min="13311" max="13311" width="5.875" style="2" customWidth="1"/>
    <col min="13312" max="13312" width="4.5" style="2" customWidth="1"/>
    <col min="13313" max="13322" width="7.625" style="2" customWidth="1"/>
    <col min="13323" max="13323" width="7.875" style="2" customWidth="1"/>
    <col min="13324" max="13324" width="9" style="2"/>
    <col min="13325" max="13325" width="9.125" style="2" bestFit="1" customWidth="1"/>
    <col min="13326" max="13326" width="9.25" style="2" bestFit="1" customWidth="1"/>
    <col min="13327" max="13565" width="9" style="2"/>
    <col min="13566" max="13566" width="4.125" style="2" customWidth="1"/>
    <col min="13567" max="13567" width="5.875" style="2" customWidth="1"/>
    <col min="13568" max="13568" width="4.5" style="2" customWidth="1"/>
    <col min="13569" max="13578" width="7.625" style="2" customWidth="1"/>
    <col min="13579" max="13579" width="7.875" style="2" customWidth="1"/>
    <col min="13580" max="13580" width="9" style="2"/>
    <col min="13581" max="13581" width="9.125" style="2" bestFit="1" customWidth="1"/>
    <col min="13582" max="13582" width="9.25" style="2" bestFit="1" customWidth="1"/>
    <col min="13583" max="13821" width="9" style="2"/>
    <col min="13822" max="13822" width="4.125" style="2" customWidth="1"/>
    <col min="13823" max="13823" width="5.875" style="2" customWidth="1"/>
    <col min="13824" max="13824" width="4.5" style="2" customWidth="1"/>
    <col min="13825" max="13834" width="7.625" style="2" customWidth="1"/>
    <col min="13835" max="13835" width="7.875" style="2" customWidth="1"/>
    <col min="13836" max="13836" width="9" style="2"/>
    <col min="13837" max="13837" width="9.125" style="2" bestFit="1" customWidth="1"/>
    <col min="13838" max="13838" width="9.25" style="2" bestFit="1" customWidth="1"/>
    <col min="13839" max="14077" width="9" style="2"/>
    <col min="14078" max="14078" width="4.125" style="2" customWidth="1"/>
    <col min="14079" max="14079" width="5.875" style="2" customWidth="1"/>
    <col min="14080" max="14080" width="4.5" style="2" customWidth="1"/>
    <col min="14081" max="14090" width="7.625" style="2" customWidth="1"/>
    <col min="14091" max="14091" width="7.875" style="2" customWidth="1"/>
    <col min="14092" max="14092" width="9" style="2"/>
    <col min="14093" max="14093" width="9.125" style="2" bestFit="1" customWidth="1"/>
    <col min="14094" max="14094" width="9.25" style="2" bestFit="1" customWidth="1"/>
    <col min="14095" max="14333" width="9" style="2"/>
    <col min="14334" max="14334" width="4.125" style="2" customWidth="1"/>
    <col min="14335" max="14335" width="5.875" style="2" customWidth="1"/>
    <col min="14336" max="14336" width="4.5" style="2" customWidth="1"/>
    <col min="14337" max="14346" width="7.625" style="2" customWidth="1"/>
    <col min="14347" max="14347" width="7.875" style="2" customWidth="1"/>
    <col min="14348" max="14348" width="9" style="2"/>
    <col min="14349" max="14349" width="9.125" style="2" bestFit="1" customWidth="1"/>
    <col min="14350" max="14350" width="9.25" style="2" bestFit="1" customWidth="1"/>
    <col min="14351" max="14589" width="9" style="2"/>
    <col min="14590" max="14590" width="4.125" style="2" customWidth="1"/>
    <col min="14591" max="14591" width="5.875" style="2" customWidth="1"/>
    <col min="14592" max="14592" width="4.5" style="2" customWidth="1"/>
    <col min="14593" max="14602" width="7.625" style="2" customWidth="1"/>
    <col min="14603" max="14603" width="7.875" style="2" customWidth="1"/>
    <col min="14604" max="14604" width="9" style="2"/>
    <col min="14605" max="14605" width="9.125" style="2" bestFit="1" customWidth="1"/>
    <col min="14606" max="14606" width="9.25" style="2" bestFit="1" customWidth="1"/>
    <col min="14607" max="14845" width="9" style="2"/>
    <col min="14846" max="14846" width="4.125" style="2" customWidth="1"/>
    <col min="14847" max="14847" width="5.875" style="2" customWidth="1"/>
    <col min="14848" max="14848" width="4.5" style="2" customWidth="1"/>
    <col min="14849" max="14858" width="7.625" style="2" customWidth="1"/>
    <col min="14859" max="14859" width="7.875" style="2" customWidth="1"/>
    <col min="14860" max="14860" width="9" style="2"/>
    <col min="14861" max="14861" width="9.125" style="2" bestFit="1" customWidth="1"/>
    <col min="14862" max="14862" width="9.25" style="2" bestFit="1" customWidth="1"/>
    <col min="14863" max="15101" width="9" style="2"/>
    <col min="15102" max="15102" width="4.125" style="2" customWidth="1"/>
    <col min="15103" max="15103" width="5.875" style="2" customWidth="1"/>
    <col min="15104" max="15104" width="4.5" style="2" customWidth="1"/>
    <col min="15105" max="15114" width="7.625" style="2" customWidth="1"/>
    <col min="15115" max="15115" width="7.875" style="2" customWidth="1"/>
    <col min="15116" max="15116" width="9" style="2"/>
    <col min="15117" max="15117" width="9.125" style="2" bestFit="1" customWidth="1"/>
    <col min="15118" max="15118" width="9.25" style="2" bestFit="1" customWidth="1"/>
    <col min="15119" max="15357" width="9" style="2"/>
    <col min="15358" max="15358" width="4.125" style="2" customWidth="1"/>
    <col min="15359" max="15359" width="5.875" style="2" customWidth="1"/>
    <col min="15360" max="15360" width="4.5" style="2" customWidth="1"/>
    <col min="15361" max="15370" width="7.625" style="2" customWidth="1"/>
    <col min="15371" max="15371" width="7.875" style="2" customWidth="1"/>
    <col min="15372" max="15372" width="9" style="2"/>
    <col min="15373" max="15373" width="9.125" style="2" bestFit="1" customWidth="1"/>
    <col min="15374" max="15374" width="9.25" style="2" bestFit="1" customWidth="1"/>
    <col min="15375" max="15613" width="9" style="2"/>
    <col min="15614" max="15614" width="4.125" style="2" customWidth="1"/>
    <col min="15615" max="15615" width="5.875" style="2" customWidth="1"/>
    <col min="15616" max="15616" width="4.5" style="2" customWidth="1"/>
    <col min="15617" max="15626" width="7.625" style="2" customWidth="1"/>
    <col min="15627" max="15627" width="7.875" style="2" customWidth="1"/>
    <col min="15628" max="15628" width="9" style="2"/>
    <col min="15629" max="15629" width="9.125" style="2" bestFit="1" customWidth="1"/>
    <col min="15630" max="15630" width="9.25" style="2" bestFit="1" customWidth="1"/>
    <col min="15631" max="15869" width="9" style="2"/>
    <col min="15870" max="15870" width="4.125" style="2" customWidth="1"/>
    <col min="15871" max="15871" width="5.875" style="2" customWidth="1"/>
    <col min="15872" max="15872" width="4.5" style="2" customWidth="1"/>
    <col min="15873" max="15882" width="7.625" style="2" customWidth="1"/>
    <col min="15883" max="15883" width="7.875" style="2" customWidth="1"/>
    <col min="15884" max="15884" width="9" style="2"/>
    <col min="15885" max="15885" width="9.125" style="2" bestFit="1" customWidth="1"/>
    <col min="15886" max="15886" width="9.25" style="2" bestFit="1" customWidth="1"/>
    <col min="15887" max="16125" width="9" style="2"/>
    <col min="16126" max="16126" width="4.125" style="2" customWidth="1"/>
    <col min="16127" max="16127" width="5.875" style="2" customWidth="1"/>
    <col min="16128" max="16128" width="4.5" style="2" customWidth="1"/>
    <col min="16129" max="16138" width="7.625" style="2" customWidth="1"/>
    <col min="16139" max="16139" width="7.875" style="2" customWidth="1"/>
    <col min="16140" max="16140" width="9" style="2"/>
    <col min="16141" max="16141" width="9.125" style="2" bestFit="1" customWidth="1"/>
    <col min="16142" max="16142" width="9.25" style="2" bestFit="1" customWidth="1"/>
    <col min="16143" max="16384" width="9" style="2"/>
  </cols>
  <sheetData>
    <row r="1" spans="1:13" ht="30" customHeight="1">
      <c r="A1" s="1681" t="s">
        <v>1251</v>
      </c>
      <c r="B1" s="1681"/>
      <c r="C1" s="1681"/>
      <c r="D1" s="1681"/>
      <c r="E1" s="1681"/>
      <c r="F1" s="1681"/>
      <c r="G1" s="1681"/>
      <c r="H1" s="1681"/>
      <c r="I1" s="1681"/>
      <c r="J1" s="1681"/>
      <c r="K1" s="1681"/>
      <c r="L1" s="1681"/>
      <c r="M1" s="1681"/>
    </row>
    <row r="2" spans="1:13" ht="25.5" customHeight="1" thickBot="1">
      <c r="A2" s="1" t="s">
        <v>0</v>
      </c>
      <c r="L2" s="1682"/>
      <c r="M2" s="1682"/>
    </row>
    <row r="3" spans="1:13" ht="14.25" customHeight="1">
      <c r="A3" s="3"/>
      <c r="B3" s="1683" t="s">
        <v>1</v>
      </c>
      <c r="C3" s="1684"/>
      <c r="D3" s="1685" t="s">
        <v>2</v>
      </c>
      <c r="E3" s="4"/>
      <c r="F3" s="1688" t="s">
        <v>3</v>
      </c>
      <c r="G3" s="1691" t="s">
        <v>4</v>
      </c>
      <c r="H3" s="5"/>
      <c r="I3" s="1688" t="s">
        <v>5</v>
      </c>
      <c r="J3" s="1688" t="s">
        <v>6</v>
      </c>
      <c r="K3" s="1688" t="s">
        <v>7</v>
      </c>
      <c r="L3" s="1688" t="s">
        <v>8</v>
      </c>
      <c r="M3" s="1692" t="s">
        <v>9</v>
      </c>
    </row>
    <row r="4" spans="1:13" ht="14.25" customHeight="1">
      <c r="A4" s="6"/>
      <c r="B4" s="7"/>
      <c r="C4" s="8"/>
      <c r="D4" s="1686"/>
      <c r="E4" s="9" t="s">
        <v>10</v>
      </c>
      <c r="F4" s="1689"/>
      <c r="G4" s="1689"/>
      <c r="H4" s="10" t="s">
        <v>11</v>
      </c>
      <c r="I4" s="1689"/>
      <c r="J4" s="1689"/>
      <c r="K4" s="1689"/>
      <c r="L4" s="1689"/>
      <c r="M4" s="1693"/>
    </row>
    <row r="5" spans="1:13" ht="14.25" customHeight="1">
      <c r="A5" s="6"/>
      <c r="B5" s="7"/>
      <c r="C5" s="8"/>
      <c r="D5" s="1686"/>
      <c r="E5" s="11" t="s">
        <v>12</v>
      </c>
      <c r="F5" s="1689"/>
      <c r="G5" s="1689"/>
      <c r="H5" s="10" t="s">
        <v>13</v>
      </c>
      <c r="I5" s="1689"/>
      <c r="J5" s="1689"/>
      <c r="K5" s="1689"/>
      <c r="L5" s="1689"/>
      <c r="M5" s="1693"/>
    </row>
    <row r="6" spans="1:13" ht="14.25" customHeight="1" thickBot="1">
      <c r="A6" s="12" t="s">
        <v>14</v>
      </c>
      <c r="B6" s="13"/>
      <c r="C6" s="14"/>
      <c r="D6" s="1687"/>
      <c r="E6" s="15" t="s">
        <v>15</v>
      </c>
      <c r="F6" s="1690"/>
      <c r="G6" s="1690"/>
      <c r="H6" s="16"/>
      <c r="I6" s="1690"/>
      <c r="J6" s="1690"/>
      <c r="K6" s="1690"/>
      <c r="L6" s="1690"/>
      <c r="M6" s="1694"/>
    </row>
    <row r="7" spans="1:13" ht="14.25" customHeight="1">
      <c r="A7" s="1695" t="s">
        <v>16</v>
      </c>
      <c r="B7" s="1697" t="s">
        <v>17</v>
      </c>
      <c r="C7" s="1698"/>
      <c r="D7" s="17">
        <v>40534</v>
      </c>
      <c r="E7" s="18">
        <v>-6.7562282901244508</v>
      </c>
      <c r="F7" s="19">
        <v>19580</v>
      </c>
      <c r="G7" s="19">
        <v>3515</v>
      </c>
      <c r="H7" s="20">
        <v>886</v>
      </c>
      <c r="I7" s="19">
        <v>6098</v>
      </c>
      <c r="J7" s="19">
        <v>2352</v>
      </c>
      <c r="K7" s="19">
        <v>2751</v>
      </c>
      <c r="L7" s="19">
        <v>2494</v>
      </c>
      <c r="M7" s="21">
        <v>3744</v>
      </c>
    </row>
    <row r="8" spans="1:13" ht="14.25" customHeight="1">
      <c r="A8" s="1695"/>
      <c r="B8" s="1699">
        <v>29</v>
      </c>
      <c r="C8" s="1700"/>
      <c r="D8" s="17">
        <f>SUM(F8:G8,I8:M8)</f>
        <v>38722</v>
      </c>
      <c r="E8" s="18">
        <f>IF(ISERROR((D8-D7)/D7*100),"―",(D8-D7)/D7*100)</f>
        <v>-4.4703212118221733</v>
      </c>
      <c r="F8" s="22">
        <v>18704</v>
      </c>
      <c r="G8" s="22">
        <v>3325</v>
      </c>
      <c r="H8" s="23">
        <v>878</v>
      </c>
      <c r="I8" s="22">
        <v>5666</v>
      </c>
      <c r="J8" s="22">
        <v>2363</v>
      </c>
      <c r="K8" s="22">
        <v>2778</v>
      </c>
      <c r="L8" s="22">
        <v>2304</v>
      </c>
      <c r="M8" s="24">
        <v>3582</v>
      </c>
    </row>
    <row r="9" spans="1:13" ht="14.25" customHeight="1">
      <c r="A9" s="1695"/>
      <c r="B9" s="1699">
        <v>30</v>
      </c>
      <c r="C9" s="1700"/>
      <c r="D9" s="17">
        <v>36925</v>
      </c>
      <c r="E9" s="18">
        <v>-4.6407726873611903</v>
      </c>
      <c r="F9" s="22">
        <v>18419</v>
      </c>
      <c r="G9" s="22">
        <v>2966</v>
      </c>
      <c r="H9" s="25">
        <v>792</v>
      </c>
      <c r="I9" s="22">
        <v>5143</v>
      </c>
      <c r="J9" s="22">
        <v>2188</v>
      </c>
      <c r="K9" s="22">
        <v>2572</v>
      </c>
      <c r="L9" s="22">
        <v>2239</v>
      </c>
      <c r="M9" s="24">
        <v>3398</v>
      </c>
    </row>
    <row r="10" spans="1:13" s="26" customFormat="1" ht="14.25" customHeight="1">
      <c r="A10" s="1695"/>
      <c r="B10" s="1701" t="s">
        <v>18</v>
      </c>
      <c r="C10" s="1702"/>
      <c r="D10" s="17">
        <v>36742</v>
      </c>
      <c r="E10" s="18">
        <v>-0.49559918754231547</v>
      </c>
      <c r="F10" s="22">
        <v>18993</v>
      </c>
      <c r="G10" s="22">
        <v>2927</v>
      </c>
      <c r="H10" s="25">
        <v>734</v>
      </c>
      <c r="I10" s="22">
        <v>4917</v>
      </c>
      <c r="J10" s="22">
        <v>2036</v>
      </c>
      <c r="K10" s="22">
        <v>2464</v>
      </c>
      <c r="L10" s="22">
        <v>2244</v>
      </c>
      <c r="M10" s="24">
        <v>3161</v>
      </c>
    </row>
    <row r="11" spans="1:13" ht="14.25" customHeight="1">
      <c r="A11" s="1695"/>
      <c r="B11" s="1699">
        <v>2</v>
      </c>
      <c r="C11" s="1700"/>
      <c r="D11" s="27">
        <f>SUM(F11:G11,I11:M11)</f>
        <v>36633</v>
      </c>
      <c r="E11" s="28">
        <f>IF(ISERROR((D11-D10)/D10*100),"―",(D11-D10)/D10*100)</f>
        <v>-0.29666321920418048</v>
      </c>
      <c r="F11" s="29">
        <f>SUM(F12:F23)</f>
        <v>19329</v>
      </c>
      <c r="G11" s="29">
        <f t="shared" ref="G11:M11" si="0">SUM(G12:G23)</f>
        <v>2729</v>
      </c>
      <c r="H11" s="30">
        <f t="shared" si="0"/>
        <v>592</v>
      </c>
      <c r="I11" s="29">
        <f t="shared" si="0"/>
        <v>4953</v>
      </c>
      <c r="J11" s="29">
        <f t="shared" si="0"/>
        <v>1928</v>
      </c>
      <c r="K11" s="29">
        <f t="shared" si="0"/>
        <v>2315</v>
      </c>
      <c r="L11" s="29">
        <f t="shared" si="0"/>
        <v>2278</v>
      </c>
      <c r="M11" s="31">
        <f t="shared" si="0"/>
        <v>3101</v>
      </c>
    </row>
    <row r="12" spans="1:13" ht="14.25" customHeight="1">
      <c r="A12" s="1695"/>
      <c r="B12" s="7" t="s">
        <v>19</v>
      </c>
      <c r="C12" s="32" t="s">
        <v>20</v>
      </c>
      <c r="D12" s="33">
        <f>SUM(F12:G12,I12:M12)</f>
        <v>3967</v>
      </c>
      <c r="E12" s="34">
        <v>-1.7582961862308073</v>
      </c>
      <c r="F12" s="35">
        <f>'1-2'!F12+'1-3'!F12</f>
        <v>2008</v>
      </c>
      <c r="G12" s="35">
        <f>'1-2'!G12+'1-3'!G12</f>
        <v>341</v>
      </c>
      <c r="H12" s="36">
        <f>'1-2'!H12+'1-3'!H12</f>
        <v>78</v>
      </c>
      <c r="I12" s="35">
        <f>'1-2'!I12+'1-3'!I12</f>
        <v>553</v>
      </c>
      <c r="J12" s="35">
        <f>'1-2'!J12+'1-3'!J12</f>
        <v>235</v>
      </c>
      <c r="K12" s="35">
        <f>'1-2'!K12+'1-3'!K12</f>
        <v>238</v>
      </c>
      <c r="L12" s="35">
        <f>'1-2'!L12+'1-3'!L12</f>
        <v>242</v>
      </c>
      <c r="M12" s="37">
        <f>'1-2'!M12+'1-3'!M12</f>
        <v>350</v>
      </c>
    </row>
    <row r="13" spans="1:13" ht="14.25" customHeight="1">
      <c r="A13" s="1695"/>
      <c r="B13" s="7"/>
      <c r="C13" s="32" t="s">
        <v>21</v>
      </c>
      <c r="D13" s="33">
        <f>SUM(F13:G13,I13:M13)</f>
        <v>2955</v>
      </c>
      <c r="E13" s="34">
        <v>-9.8810612991765794</v>
      </c>
      <c r="F13" s="35">
        <f>'1-2'!F13+'1-3'!F13</f>
        <v>1536</v>
      </c>
      <c r="G13" s="35">
        <f>'1-2'!G13+'1-3'!G13</f>
        <v>217</v>
      </c>
      <c r="H13" s="36">
        <f>'1-2'!H13+'1-3'!H13</f>
        <v>47</v>
      </c>
      <c r="I13" s="35">
        <f>'1-2'!I13+'1-3'!I13</f>
        <v>427</v>
      </c>
      <c r="J13" s="35">
        <f>'1-2'!J13+'1-3'!J13</f>
        <v>149</v>
      </c>
      <c r="K13" s="35">
        <f>'1-2'!K13+'1-3'!K13</f>
        <v>211</v>
      </c>
      <c r="L13" s="35">
        <f>'1-2'!L13+'1-3'!L13</f>
        <v>186</v>
      </c>
      <c r="M13" s="37">
        <f>'1-2'!M13+'1-3'!M13</f>
        <v>229</v>
      </c>
    </row>
    <row r="14" spans="1:13" ht="14.25" customHeight="1">
      <c r="A14" s="1695"/>
      <c r="B14" s="7"/>
      <c r="C14" s="32" t="s">
        <v>22</v>
      </c>
      <c r="D14" s="33">
        <f t="shared" ref="D14:D22" si="1">SUM(F14:G14,I14:M14)</f>
        <v>3273</v>
      </c>
      <c r="E14" s="38">
        <v>11.062097047845267</v>
      </c>
      <c r="F14" s="35">
        <f>'1-2'!F14+'1-3'!F14</f>
        <v>1780</v>
      </c>
      <c r="G14" s="35">
        <f>'1-2'!G14+'1-3'!G14</f>
        <v>217</v>
      </c>
      <c r="H14" s="36">
        <f>'1-2'!H14+'1-3'!H14</f>
        <v>48</v>
      </c>
      <c r="I14" s="35">
        <f>'1-2'!I14+'1-3'!I14</f>
        <v>492</v>
      </c>
      <c r="J14" s="35">
        <f>'1-2'!J14+'1-3'!J14</f>
        <v>136</v>
      </c>
      <c r="K14" s="35">
        <f>'1-2'!K14+'1-3'!K14</f>
        <v>198</v>
      </c>
      <c r="L14" s="35">
        <f>'1-2'!L14+'1-3'!L14</f>
        <v>192</v>
      </c>
      <c r="M14" s="37">
        <f>'1-2'!M14+'1-3'!M14</f>
        <v>258</v>
      </c>
    </row>
    <row r="15" spans="1:13" ht="14.25" customHeight="1">
      <c r="A15" s="1695"/>
      <c r="B15" s="7"/>
      <c r="C15" s="32" t="s">
        <v>23</v>
      </c>
      <c r="D15" s="33">
        <f t="shared" si="1"/>
        <v>3046</v>
      </c>
      <c r="E15" s="38">
        <v>2.9401824940858399</v>
      </c>
      <c r="F15" s="35">
        <f>'1-2'!F15+'1-3'!F15</f>
        <v>1621</v>
      </c>
      <c r="G15" s="35">
        <f>'1-2'!G15+'1-3'!G15</f>
        <v>241</v>
      </c>
      <c r="H15" s="36">
        <f>'1-2'!H15+'1-3'!H15</f>
        <v>51</v>
      </c>
      <c r="I15" s="35">
        <f>'1-2'!I15+'1-3'!I15</f>
        <v>417</v>
      </c>
      <c r="J15" s="35">
        <f>'1-2'!J15+'1-3'!J15</f>
        <v>154</v>
      </c>
      <c r="K15" s="35">
        <f>'1-2'!K15+'1-3'!K15</f>
        <v>204</v>
      </c>
      <c r="L15" s="35">
        <f>'1-2'!L15+'1-3'!L15</f>
        <v>171</v>
      </c>
      <c r="M15" s="37">
        <f>'1-2'!M15+'1-3'!M15</f>
        <v>238</v>
      </c>
    </row>
    <row r="16" spans="1:13" ht="14.25" customHeight="1">
      <c r="A16" s="1695"/>
      <c r="B16" s="7"/>
      <c r="C16" s="32" t="s">
        <v>24</v>
      </c>
      <c r="D16" s="33">
        <f t="shared" si="1"/>
        <v>2737</v>
      </c>
      <c r="E16" s="34">
        <v>1.0709010339734122</v>
      </c>
      <c r="F16" s="35">
        <f>'1-2'!F16+'1-3'!F16</f>
        <v>1507</v>
      </c>
      <c r="G16" s="35">
        <f>'1-2'!G16+'1-3'!G16</f>
        <v>181</v>
      </c>
      <c r="H16" s="36">
        <f>'1-2'!H16+'1-3'!H16</f>
        <v>31</v>
      </c>
      <c r="I16" s="35">
        <f>'1-2'!I16+'1-3'!I16</f>
        <v>339</v>
      </c>
      <c r="J16" s="35">
        <f>'1-2'!J16+'1-3'!J16</f>
        <v>131</v>
      </c>
      <c r="K16" s="35">
        <f>'1-2'!K16+'1-3'!K16</f>
        <v>166</v>
      </c>
      <c r="L16" s="35">
        <f>'1-2'!L16+'1-3'!L16</f>
        <v>198</v>
      </c>
      <c r="M16" s="37">
        <f>'1-2'!M16+'1-3'!M16</f>
        <v>215</v>
      </c>
    </row>
    <row r="17" spans="1:13" ht="14.25" customHeight="1">
      <c r="A17" s="1695"/>
      <c r="B17" s="7"/>
      <c r="C17" s="32" t="s">
        <v>25</v>
      </c>
      <c r="D17" s="33">
        <f t="shared" si="1"/>
        <v>2981</v>
      </c>
      <c r="E17" s="34">
        <v>1.291199456337071</v>
      </c>
      <c r="F17" s="35">
        <f>'1-2'!F17+'1-3'!F17</f>
        <v>1568</v>
      </c>
      <c r="G17" s="35">
        <f>'1-2'!G17+'1-3'!G17</f>
        <v>199</v>
      </c>
      <c r="H17" s="36">
        <f>'1-2'!H17+'1-3'!H17</f>
        <v>48</v>
      </c>
      <c r="I17" s="35">
        <f>'1-2'!I17+'1-3'!I17</f>
        <v>392</v>
      </c>
      <c r="J17" s="35">
        <f>'1-2'!J17+'1-3'!J17</f>
        <v>168</v>
      </c>
      <c r="K17" s="35">
        <f>'1-2'!K17+'1-3'!K17</f>
        <v>198</v>
      </c>
      <c r="L17" s="35">
        <f>'1-2'!L17+'1-3'!L17</f>
        <v>178</v>
      </c>
      <c r="M17" s="37">
        <f>'1-2'!M17+'1-3'!M17</f>
        <v>278</v>
      </c>
    </row>
    <row r="18" spans="1:13" ht="14.25" customHeight="1">
      <c r="A18" s="1695"/>
      <c r="B18" s="7"/>
      <c r="C18" s="32" t="s">
        <v>26</v>
      </c>
      <c r="D18" s="33">
        <f t="shared" si="1"/>
        <v>3204</v>
      </c>
      <c r="E18" s="34">
        <v>5.2908314163654291</v>
      </c>
      <c r="F18" s="35">
        <f>'1-2'!F18+'1-3'!F18</f>
        <v>1740</v>
      </c>
      <c r="G18" s="35">
        <f>'1-2'!G18+'1-3'!G18</f>
        <v>226</v>
      </c>
      <c r="H18" s="36">
        <f>'1-2'!H18+'1-3'!H18</f>
        <v>48</v>
      </c>
      <c r="I18" s="35">
        <f>'1-2'!I18+'1-3'!I18</f>
        <v>396</v>
      </c>
      <c r="J18" s="35">
        <f>'1-2'!J18+'1-3'!J18</f>
        <v>138</v>
      </c>
      <c r="K18" s="35">
        <f>'1-2'!K18+'1-3'!K18</f>
        <v>212</v>
      </c>
      <c r="L18" s="35">
        <f>'1-2'!L18+'1-3'!L18</f>
        <v>203</v>
      </c>
      <c r="M18" s="37">
        <f>'1-2'!M18+'1-3'!M18</f>
        <v>289</v>
      </c>
    </row>
    <row r="19" spans="1:13" ht="14.25" customHeight="1">
      <c r="A19" s="1695"/>
      <c r="B19" s="7"/>
      <c r="C19" s="32" t="s">
        <v>27</v>
      </c>
      <c r="D19" s="33">
        <f t="shared" si="1"/>
        <v>2398</v>
      </c>
      <c r="E19" s="34">
        <v>-7.9815809669992328</v>
      </c>
      <c r="F19" s="35">
        <f>'1-2'!F19+'1-3'!F19</f>
        <v>1278</v>
      </c>
      <c r="G19" s="35">
        <f>'1-2'!G19+'1-3'!G19</f>
        <v>183</v>
      </c>
      <c r="H19" s="36">
        <f>'1-2'!H19+'1-3'!H19</f>
        <v>48</v>
      </c>
      <c r="I19" s="35">
        <f>'1-2'!I19+'1-3'!I19</f>
        <v>313</v>
      </c>
      <c r="J19" s="35">
        <f>'1-2'!J19+'1-3'!J19</f>
        <v>137</v>
      </c>
      <c r="K19" s="35">
        <f>'1-2'!K19+'1-3'!K19</f>
        <v>150</v>
      </c>
      <c r="L19" s="35">
        <f>'1-2'!L19+'1-3'!L19</f>
        <v>164</v>
      </c>
      <c r="M19" s="37">
        <f>'1-2'!M19+'1-3'!M19</f>
        <v>173</v>
      </c>
    </row>
    <row r="20" spans="1:13" ht="14.25" customHeight="1">
      <c r="A20" s="1695"/>
      <c r="B20" s="7"/>
      <c r="C20" s="32" t="s">
        <v>28</v>
      </c>
      <c r="D20" s="33">
        <f t="shared" si="1"/>
        <v>2310</v>
      </c>
      <c r="E20" s="34">
        <v>7.3420074349442377</v>
      </c>
      <c r="F20" s="35">
        <f>'1-2'!F20+'1-3'!F20</f>
        <v>1218</v>
      </c>
      <c r="G20" s="35">
        <f>'1-2'!G20+'1-3'!G20</f>
        <v>181</v>
      </c>
      <c r="H20" s="36">
        <f>'1-2'!H20+'1-3'!H20</f>
        <v>39</v>
      </c>
      <c r="I20" s="35">
        <f>'1-2'!I20+'1-3'!I20</f>
        <v>314</v>
      </c>
      <c r="J20" s="35">
        <f>'1-2'!J20+'1-3'!J20</f>
        <v>126</v>
      </c>
      <c r="K20" s="35">
        <f>'1-2'!K20+'1-3'!K20</f>
        <v>140</v>
      </c>
      <c r="L20" s="35">
        <f>'1-2'!L20+'1-3'!L20</f>
        <v>133</v>
      </c>
      <c r="M20" s="37">
        <f>'1-2'!M20+'1-3'!M20</f>
        <v>198</v>
      </c>
    </row>
    <row r="21" spans="1:13" ht="14.25" customHeight="1">
      <c r="A21" s="1695"/>
      <c r="B21" s="7" t="s">
        <v>29</v>
      </c>
      <c r="C21" s="32" t="s">
        <v>30</v>
      </c>
      <c r="D21" s="33">
        <f t="shared" si="1"/>
        <v>3143</v>
      </c>
      <c r="E21" s="34">
        <v>-18.363636363636363</v>
      </c>
      <c r="F21" s="35">
        <f>'1-2'!F21+'1-3'!F21</f>
        <v>1589</v>
      </c>
      <c r="G21" s="35">
        <f>'1-2'!G21+'1-3'!G21</f>
        <v>235</v>
      </c>
      <c r="H21" s="36">
        <f>'1-2'!H21+'1-3'!H21</f>
        <v>53</v>
      </c>
      <c r="I21" s="35">
        <f>'1-2'!I21+'1-3'!I21</f>
        <v>435</v>
      </c>
      <c r="J21" s="35">
        <f>'1-2'!J21+'1-3'!J21</f>
        <v>169</v>
      </c>
      <c r="K21" s="35">
        <f>'1-2'!K21+'1-3'!K21</f>
        <v>217</v>
      </c>
      <c r="L21" s="35">
        <f>'1-2'!L21+'1-3'!L21</f>
        <v>205</v>
      </c>
      <c r="M21" s="37">
        <f>'1-2'!M21+'1-3'!M21</f>
        <v>293</v>
      </c>
    </row>
    <row r="22" spans="1:13" ht="14.25" customHeight="1">
      <c r="A22" s="1695"/>
      <c r="B22" s="7"/>
      <c r="C22" s="32" t="s">
        <v>31</v>
      </c>
      <c r="D22" s="33">
        <f t="shared" si="1"/>
        <v>3104</v>
      </c>
      <c r="E22" s="34">
        <v>5.5423325399523975</v>
      </c>
      <c r="F22" s="35">
        <f>'1-2'!F22+'1-3'!F22</f>
        <v>1625</v>
      </c>
      <c r="G22" s="35">
        <f>'1-2'!G22+'1-3'!G22</f>
        <v>228</v>
      </c>
      <c r="H22" s="36">
        <f>'1-2'!H22+'1-3'!H22</f>
        <v>46</v>
      </c>
      <c r="I22" s="35">
        <f>'1-2'!I22+'1-3'!I22</f>
        <v>420</v>
      </c>
      <c r="J22" s="35">
        <f>'1-2'!J22+'1-3'!J22</f>
        <v>164</v>
      </c>
      <c r="K22" s="35">
        <f>'1-2'!K22+'1-3'!K22</f>
        <v>167</v>
      </c>
      <c r="L22" s="35">
        <f>'1-2'!L22+'1-3'!L22</f>
        <v>216</v>
      </c>
      <c r="M22" s="37">
        <f>'1-2'!M22+'1-3'!M22</f>
        <v>284</v>
      </c>
    </row>
    <row r="23" spans="1:13" ht="14.25" customHeight="1" thickBot="1">
      <c r="A23" s="1696"/>
      <c r="B23" s="13"/>
      <c r="C23" s="39" t="s">
        <v>32</v>
      </c>
      <c r="D23" s="40">
        <f>SUM(F23:G23,I23:M23)</f>
        <v>3515</v>
      </c>
      <c r="E23" s="41">
        <v>7.2954822954822962</v>
      </c>
      <c r="F23" s="42">
        <f>'1-2'!F23+'1-3'!F23</f>
        <v>1859</v>
      </c>
      <c r="G23" s="42">
        <f>'1-2'!G23+'1-3'!G23</f>
        <v>280</v>
      </c>
      <c r="H23" s="43">
        <f>'1-2'!H23+'1-3'!H23</f>
        <v>55</v>
      </c>
      <c r="I23" s="42">
        <f>'1-2'!I23+'1-3'!I23</f>
        <v>455</v>
      </c>
      <c r="J23" s="42">
        <f>'1-2'!J23+'1-3'!J23</f>
        <v>221</v>
      </c>
      <c r="K23" s="42">
        <f>'1-2'!K23+'1-3'!K23</f>
        <v>214</v>
      </c>
      <c r="L23" s="42">
        <f>'1-2'!L23+'1-3'!L23</f>
        <v>190</v>
      </c>
      <c r="M23" s="44">
        <f>'1-2'!M23+'1-3'!M23</f>
        <v>296</v>
      </c>
    </row>
    <row r="24" spans="1:13" ht="14.25" customHeight="1">
      <c r="A24" s="1695" t="s">
        <v>33</v>
      </c>
      <c r="B24" s="1697" t="s">
        <v>17</v>
      </c>
      <c r="C24" s="1698"/>
      <c r="D24" s="17">
        <v>17947</v>
      </c>
      <c r="E24" s="18">
        <v>-9.5322109083576976</v>
      </c>
      <c r="F24" s="19">
        <v>8727</v>
      </c>
      <c r="G24" s="19">
        <v>1547</v>
      </c>
      <c r="H24" s="20">
        <v>407</v>
      </c>
      <c r="I24" s="19">
        <v>2599</v>
      </c>
      <c r="J24" s="19">
        <v>1021</v>
      </c>
      <c r="K24" s="19">
        <v>1209</v>
      </c>
      <c r="L24" s="19">
        <v>1219</v>
      </c>
      <c r="M24" s="21">
        <v>1625</v>
      </c>
    </row>
    <row r="25" spans="1:13" ht="14.25" customHeight="1">
      <c r="A25" s="1695"/>
      <c r="B25" s="1699">
        <v>29</v>
      </c>
      <c r="C25" s="1700"/>
      <c r="D25" s="17">
        <f>SUM(F25:G25,I25:M25)</f>
        <v>16942</v>
      </c>
      <c r="E25" s="18">
        <f>IF(ISERROR((D25-D24)/D24*100),"―",(D25-D24)/D24*100)</f>
        <v>-5.5998216972195909</v>
      </c>
      <c r="F25" s="22">
        <v>8267</v>
      </c>
      <c r="G25" s="22">
        <v>1451</v>
      </c>
      <c r="H25" s="23">
        <v>386</v>
      </c>
      <c r="I25" s="22">
        <v>2368</v>
      </c>
      <c r="J25" s="22">
        <v>1022</v>
      </c>
      <c r="K25" s="22">
        <v>1165</v>
      </c>
      <c r="L25" s="22">
        <v>1056</v>
      </c>
      <c r="M25" s="24">
        <v>1613</v>
      </c>
    </row>
    <row r="26" spans="1:13" ht="14.25" customHeight="1">
      <c r="A26" s="1695"/>
      <c r="B26" s="1699">
        <v>30</v>
      </c>
      <c r="C26" s="1700"/>
      <c r="D26" s="17">
        <v>15651</v>
      </c>
      <c r="E26" s="18">
        <v>-7.6201156888206816</v>
      </c>
      <c r="F26" s="22">
        <v>7766</v>
      </c>
      <c r="G26" s="22">
        <v>1244</v>
      </c>
      <c r="H26" s="25">
        <v>340</v>
      </c>
      <c r="I26" s="22">
        <v>2146</v>
      </c>
      <c r="J26" s="22">
        <v>930</v>
      </c>
      <c r="K26" s="22">
        <v>1015</v>
      </c>
      <c r="L26" s="22">
        <v>1011</v>
      </c>
      <c r="M26" s="24">
        <v>1539</v>
      </c>
    </row>
    <row r="27" spans="1:13" ht="14.25" customHeight="1">
      <c r="A27" s="1695"/>
      <c r="B27" s="1699" t="s">
        <v>18</v>
      </c>
      <c r="C27" s="1700"/>
      <c r="D27" s="17">
        <v>15743</v>
      </c>
      <c r="E27" s="18">
        <v>0.58782186441760909</v>
      </c>
      <c r="F27" s="22">
        <v>8016</v>
      </c>
      <c r="G27" s="22">
        <v>1234</v>
      </c>
      <c r="H27" s="25">
        <v>344</v>
      </c>
      <c r="I27" s="22">
        <v>2053</v>
      </c>
      <c r="J27" s="22">
        <v>872</v>
      </c>
      <c r="K27" s="22">
        <v>1000</v>
      </c>
      <c r="L27" s="22">
        <v>1068</v>
      </c>
      <c r="M27" s="24">
        <v>1500</v>
      </c>
    </row>
    <row r="28" spans="1:13" ht="14.25" customHeight="1">
      <c r="A28" s="1695"/>
      <c r="B28" s="1699">
        <v>2</v>
      </c>
      <c r="C28" s="1700"/>
      <c r="D28" s="27">
        <f>SUM(F28:G28,I28:M28)</f>
        <v>16015</v>
      </c>
      <c r="E28" s="28">
        <f>IF(ISERROR((D28-D27)/D27*100),"―",(D28-D27)/D27*100)</f>
        <v>1.7277520167693579</v>
      </c>
      <c r="F28" s="29">
        <f>SUM(F29:F40)</f>
        <v>8394</v>
      </c>
      <c r="G28" s="29">
        <f t="shared" ref="G28:M28" si="2">SUM(G29:G40)</f>
        <v>1182</v>
      </c>
      <c r="H28" s="30">
        <f t="shared" si="2"/>
        <v>278</v>
      </c>
      <c r="I28" s="29">
        <f t="shared" si="2"/>
        <v>2071</v>
      </c>
      <c r="J28" s="29">
        <f t="shared" si="2"/>
        <v>846</v>
      </c>
      <c r="K28" s="29">
        <f t="shared" si="2"/>
        <v>996</v>
      </c>
      <c r="L28" s="29">
        <f t="shared" si="2"/>
        <v>1062</v>
      </c>
      <c r="M28" s="31">
        <f t="shared" si="2"/>
        <v>1464</v>
      </c>
    </row>
    <row r="29" spans="1:13" ht="14.25" customHeight="1">
      <c r="A29" s="1695"/>
      <c r="B29" s="7" t="s">
        <v>19</v>
      </c>
      <c r="C29" s="32" t="s">
        <v>20</v>
      </c>
      <c r="D29" s="33">
        <f>SUM(F29:G29,I29:M29)</f>
        <v>1808</v>
      </c>
      <c r="E29" s="34">
        <v>4.5691150954308846</v>
      </c>
      <c r="F29" s="35">
        <f>'1-2'!F29+'1-3'!F29</f>
        <v>911</v>
      </c>
      <c r="G29" s="35">
        <f>'1-2'!G29+'1-3'!G29</f>
        <v>153</v>
      </c>
      <c r="H29" s="36">
        <f>'1-2'!H29+'1-3'!H29</f>
        <v>38</v>
      </c>
      <c r="I29" s="35">
        <f>'1-2'!I29+'1-3'!I29</f>
        <v>233</v>
      </c>
      <c r="J29" s="35">
        <f>'1-2'!J29+'1-3'!J29</f>
        <v>102</v>
      </c>
      <c r="K29" s="35">
        <f>'1-2'!K29+'1-3'!K29</f>
        <v>107</v>
      </c>
      <c r="L29" s="35">
        <f>'1-2'!L29+'1-3'!L29</f>
        <v>128</v>
      </c>
      <c r="M29" s="37">
        <f>'1-2'!M29+'1-3'!M29</f>
        <v>174</v>
      </c>
    </row>
    <row r="30" spans="1:13" ht="14.25" customHeight="1">
      <c r="A30" s="1695"/>
      <c r="B30" s="7"/>
      <c r="C30" s="32" t="s">
        <v>21</v>
      </c>
      <c r="D30" s="33">
        <f>SUM(F30:G30,I30:M30)</f>
        <v>1326</v>
      </c>
      <c r="E30" s="34">
        <v>-4.329004329004329</v>
      </c>
      <c r="F30" s="35">
        <f>'1-2'!F30+'1-3'!F30</f>
        <v>656</v>
      </c>
      <c r="G30" s="35">
        <f>'1-2'!G30+'1-3'!G30</f>
        <v>104</v>
      </c>
      <c r="H30" s="36">
        <f>'1-2'!H30+'1-3'!H30</f>
        <v>30</v>
      </c>
      <c r="I30" s="35">
        <f>'1-2'!I30+'1-3'!I30</f>
        <v>173</v>
      </c>
      <c r="J30" s="35">
        <f>'1-2'!J30+'1-3'!J30</f>
        <v>75</v>
      </c>
      <c r="K30" s="35">
        <f>'1-2'!K30+'1-3'!K30</f>
        <v>105</v>
      </c>
      <c r="L30" s="35">
        <f>'1-2'!L30+'1-3'!L30</f>
        <v>86</v>
      </c>
      <c r="M30" s="37">
        <f>'1-2'!M30+'1-3'!M30</f>
        <v>127</v>
      </c>
    </row>
    <row r="31" spans="1:13" ht="14.25" customHeight="1">
      <c r="A31" s="1695"/>
      <c r="B31" s="7"/>
      <c r="C31" s="32" t="s">
        <v>22</v>
      </c>
      <c r="D31" s="33">
        <f t="shared" ref="D31:D39" si="3">SUM(F31:G31,I31:M31)</f>
        <v>1341</v>
      </c>
      <c r="E31" s="34">
        <v>11.564059900166388</v>
      </c>
      <c r="F31" s="35">
        <f>'1-2'!F31+'1-3'!F31</f>
        <v>727</v>
      </c>
      <c r="G31" s="35">
        <f>'1-2'!G31+'1-3'!G31</f>
        <v>90</v>
      </c>
      <c r="H31" s="36">
        <f>'1-2'!H31+'1-3'!H31</f>
        <v>22</v>
      </c>
      <c r="I31" s="35">
        <f>'1-2'!I31+'1-3'!I31</f>
        <v>182</v>
      </c>
      <c r="J31" s="35">
        <f>'1-2'!J31+'1-3'!J31</f>
        <v>49</v>
      </c>
      <c r="K31" s="35">
        <f>'1-2'!K31+'1-3'!K31</f>
        <v>80</v>
      </c>
      <c r="L31" s="35">
        <f>'1-2'!L31+'1-3'!L31</f>
        <v>79</v>
      </c>
      <c r="M31" s="37">
        <f>'1-2'!M31+'1-3'!M31</f>
        <v>134</v>
      </c>
    </row>
    <row r="32" spans="1:13" ht="14.25" customHeight="1">
      <c r="A32" s="1695"/>
      <c r="B32" s="7"/>
      <c r="C32" s="32" t="s">
        <v>23</v>
      </c>
      <c r="D32" s="33">
        <f t="shared" si="3"/>
        <v>1386</v>
      </c>
      <c r="E32" s="34">
        <v>5.4794520547945202</v>
      </c>
      <c r="F32" s="35">
        <f>'1-2'!F32+'1-3'!F32</f>
        <v>739</v>
      </c>
      <c r="G32" s="35">
        <f>'1-2'!G32+'1-3'!G32</f>
        <v>98</v>
      </c>
      <c r="H32" s="36">
        <f>'1-2'!H32+'1-3'!H32</f>
        <v>20</v>
      </c>
      <c r="I32" s="35">
        <f>'1-2'!I32+'1-3'!I32</f>
        <v>192</v>
      </c>
      <c r="J32" s="35">
        <f>'1-2'!J32+'1-3'!J32</f>
        <v>70</v>
      </c>
      <c r="K32" s="35">
        <f>'1-2'!K32+'1-3'!K32</f>
        <v>84</v>
      </c>
      <c r="L32" s="35">
        <f>'1-2'!L32+'1-3'!L32</f>
        <v>81</v>
      </c>
      <c r="M32" s="37">
        <f>'1-2'!M32+'1-3'!M32</f>
        <v>122</v>
      </c>
    </row>
    <row r="33" spans="1:13" ht="14.25" customHeight="1">
      <c r="A33" s="1695"/>
      <c r="B33" s="7"/>
      <c r="C33" s="32" t="s">
        <v>24</v>
      </c>
      <c r="D33" s="33">
        <f t="shared" si="3"/>
        <v>1171</v>
      </c>
      <c r="E33" s="34">
        <v>2.990325417766051</v>
      </c>
      <c r="F33" s="35">
        <f>'1-2'!F33+'1-3'!F33</f>
        <v>640</v>
      </c>
      <c r="G33" s="35">
        <f>'1-2'!G33+'1-3'!G33</f>
        <v>68</v>
      </c>
      <c r="H33" s="36">
        <f>'1-2'!H33+'1-3'!H33</f>
        <v>13</v>
      </c>
      <c r="I33" s="35">
        <f>'1-2'!I33+'1-3'!I33</f>
        <v>163</v>
      </c>
      <c r="J33" s="35">
        <f>'1-2'!J33+'1-3'!J33</f>
        <v>48</v>
      </c>
      <c r="K33" s="35">
        <f>'1-2'!K33+'1-3'!K33</f>
        <v>85</v>
      </c>
      <c r="L33" s="35">
        <f>'1-2'!L33+'1-3'!L33</f>
        <v>79</v>
      </c>
      <c r="M33" s="37">
        <f>'1-2'!M33+'1-3'!M33</f>
        <v>88</v>
      </c>
    </row>
    <row r="34" spans="1:13" ht="14.25" customHeight="1">
      <c r="A34" s="1695"/>
      <c r="B34" s="7"/>
      <c r="C34" s="32" t="s">
        <v>25</v>
      </c>
      <c r="D34" s="33">
        <f t="shared" si="3"/>
        <v>1299</v>
      </c>
      <c r="E34" s="34">
        <v>6.7378800328677073</v>
      </c>
      <c r="F34" s="35">
        <f>'1-2'!F34+'1-3'!F34</f>
        <v>676</v>
      </c>
      <c r="G34" s="35">
        <f>'1-2'!G34+'1-3'!G34</f>
        <v>93</v>
      </c>
      <c r="H34" s="36">
        <f>'1-2'!H34+'1-3'!H34</f>
        <v>24</v>
      </c>
      <c r="I34" s="35">
        <f>'1-2'!I34+'1-3'!I34</f>
        <v>155</v>
      </c>
      <c r="J34" s="35">
        <f>'1-2'!J34+'1-3'!J34</f>
        <v>77</v>
      </c>
      <c r="K34" s="35">
        <f>'1-2'!K34+'1-3'!K34</f>
        <v>80</v>
      </c>
      <c r="L34" s="35">
        <f>'1-2'!L34+'1-3'!L34</f>
        <v>82</v>
      </c>
      <c r="M34" s="37">
        <f>'1-2'!M34+'1-3'!M34</f>
        <v>136</v>
      </c>
    </row>
    <row r="35" spans="1:13" ht="14.25" customHeight="1">
      <c r="A35" s="1695"/>
      <c r="B35" s="7"/>
      <c r="C35" s="32" t="s">
        <v>26</v>
      </c>
      <c r="D35" s="33">
        <f t="shared" si="3"/>
        <v>1414</v>
      </c>
      <c r="E35" s="34">
        <v>6.7169811320754711</v>
      </c>
      <c r="F35" s="35">
        <f>'1-2'!F35+'1-3'!F35</f>
        <v>791</v>
      </c>
      <c r="G35" s="35">
        <f>'1-2'!G35+'1-3'!G35</f>
        <v>93</v>
      </c>
      <c r="H35" s="36">
        <f>'1-2'!H35+'1-3'!H35</f>
        <v>20</v>
      </c>
      <c r="I35" s="35">
        <f>'1-2'!I35+'1-3'!I35</f>
        <v>168</v>
      </c>
      <c r="J35" s="35">
        <f>'1-2'!J35+'1-3'!J35</f>
        <v>59</v>
      </c>
      <c r="K35" s="35">
        <f>'1-2'!K35+'1-3'!K35</f>
        <v>83</v>
      </c>
      <c r="L35" s="35">
        <f>'1-2'!L35+'1-3'!L35</f>
        <v>98</v>
      </c>
      <c r="M35" s="37">
        <f>'1-2'!M35+'1-3'!M35</f>
        <v>122</v>
      </c>
    </row>
    <row r="36" spans="1:13" ht="14.25" customHeight="1">
      <c r="A36" s="1695"/>
      <c r="B36" s="7"/>
      <c r="C36" s="32" t="s">
        <v>27</v>
      </c>
      <c r="D36" s="33">
        <f t="shared" si="3"/>
        <v>1067</v>
      </c>
      <c r="E36" s="34">
        <v>-4.3906810035842287</v>
      </c>
      <c r="F36" s="35">
        <f>'1-2'!F36+'1-3'!F36</f>
        <v>572</v>
      </c>
      <c r="G36" s="35">
        <f>'1-2'!G36+'1-3'!G36</f>
        <v>77</v>
      </c>
      <c r="H36" s="36">
        <f>'1-2'!H36+'1-3'!H36</f>
        <v>20</v>
      </c>
      <c r="I36" s="35">
        <f>'1-2'!I36+'1-3'!I36</f>
        <v>122</v>
      </c>
      <c r="J36" s="35">
        <f>'1-2'!J36+'1-3'!J36</f>
        <v>66</v>
      </c>
      <c r="K36" s="35">
        <f>'1-2'!K36+'1-3'!K36</f>
        <v>66</v>
      </c>
      <c r="L36" s="35">
        <f>'1-2'!L36+'1-3'!L36</f>
        <v>82</v>
      </c>
      <c r="M36" s="37">
        <f>'1-2'!M36+'1-3'!M36</f>
        <v>82</v>
      </c>
    </row>
    <row r="37" spans="1:13" ht="14.25" customHeight="1">
      <c r="A37" s="1695"/>
      <c r="B37" s="7"/>
      <c r="C37" s="32" t="s">
        <v>28</v>
      </c>
      <c r="D37" s="33">
        <f t="shared" si="3"/>
        <v>1031</v>
      </c>
      <c r="E37" s="34">
        <v>2.2817460317460316</v>
      </c>
      <c r="F37" s="35">
        <f>'1-2'!F37+'1-3'!F37</f>
        <v>528</v>
      </c>
      <c r="G37" s="35">
        <f>'1-2'!G37+'1-3'!G37</f>
        <v>81</v>
      </c>
      <c r="H37" s="36">
        <f>'1-2'!H37+'1-3'!H37</f>
        <v>21</v>
      </c>
      <c r="I37" s="35">
        <f>'1-2'!I37+'1-3'!I37</f>
        <v>140</v>
      </c>
      <c r="J37" s="35">
        <f>'1-2'!J37+'1-3'!J37</f>
        <v>63</v>
      </c>
      <c r="K37" s="35">
        <f>'1-2'!K37+'1-3'!K37</f>
        <v>63</v>
      </c>
      <c r="L37" s="35">
        <f>'1-2'!L37+'1-3'!L37</f>
        <v>63</v>
      </c>
      <c r="M37" s="37">
        <f>'1-2'!M37+'1-3'!M37</f>
        <v>93</v>
      </c>
    </row>
    <row r="38" spans="1:13" ht="14.25" customHeight="1">
      <c r="A38" s="1695"/>
      <c r="B38" s="7" t="s">
        <v>29</v>
      </c>
      <c r="C38" s="32" t="s">
        <v>30</v>
      </c>
      <c r="D38" s="33">
        <f t="shared" si="3"/>
        <v>1340</v>
      </c>
      <c r="E38" s="34">
        <v>-16.510903426791277</v>
      </c>
      <c r="F38" s="35">
        <f>'1-2'!F38+'1-3'!F38</f>
        <v>682</v>
      </c>
      <c r="G38" s="35">
        <f>'1-2'!G38+'1-3'!G38</f>
        <v>106</v>
      </c>
      <c r="H38" s="36">
        <f>'1-2'!H38+'1-3'!H38</f>
        <v>29</v>
      </c>
      <c r="I38" s="35">
        <f>'1-2'!I38+'1-3'!I38</f>
        <v>169</v>
      </c>
      <c r="J38" s="35">
        <f>'1-2'!J38+'1-3'!J38</f>
        <v>76</v>
      </c>
      <c r="K38" s="35">
        <f>'1-2'!K38+'1-3'!K38</f>
        <v>81</v>
      </c>
      <c r="L38" s="35">
        <f>'1-2'!L38+'1-3'!L38</f>
        <v>100</v>
      </c>
      <c r="M38" s="37">
        <f>'1-2'!M38+'1-3'!M38</f>
        <v>126</v>
      </c>
    </row>
    <row r="39" spans="1:13" ht="14.25" customHeight="1">
      <c r="A39" s="1695"/>
      <c r="B39" s="7"/>
      <c r="C39" s="32" t="s">
        <v>31</v>
      </c>
      <c r="D39" s="33">
        <f t="shared" si="3"/>
        <v>1319</v>
      </c>
      <c r="E39" s="34">
        <v>5.4356514788169461</v>
      </c>
      <c r="F39" s="35">
        <f>'1-2'!F39+'1-3'!F39</f>
        <v>656</v>
      </c>
      <c r="G39" s="35">
        <f>'1-2'!G39+'1-3'!G39</f>
        <v>98</v>
      </c>
      <c r="H39" s="36">
        <f>'1-2'!H39+'1-3'!H39</f>
        <v>19</v>
      </c>
      <c r="I39" s="35">
        <f>'1-2'!I39+'1-3'!I39</f>
        <v>185</v>
      </c>
      <c r="J39" s="35">
        <f>'1-2'!J39+'1-3'!J39</f>
        <v>67</v>
      </c>
      <c r="K39" s="35">
        <f>'1-2'!K39+'1-3'!K39</f>
        <v>75</v>
      </c>
      <c r="L39" s="35">
        <f>'1-2'!L39+'1-3'!L39</f>
        <v>110</v>
      </c>
      <c r="M39" s="37">
        <f>'1-2'!M39+'1-3'!M39</f>
        <v>128</v>
      </c>
    </row>
    <row r="40" spans="1:13" ht="14.25" customHeight="1" thickBot="1">
      <c r="A40" s="1696"/>
      <c r="B40" s="13"/>
      <c r="C40" s="39" t="s">
        <v>32</v>
      </c>
      <c r="D40" s="40">
        <f>SUM(F40:G40,I40:M40)</f>
        <v>1513</v>
      </c>
      <c r="E40" s="41">
        <v>4.1293874741913283</v>
      </c>
      <c r="F40" s="42">
        <f>'1-2'!F40+'1-3'!F40</f>
        <v>816</v>
      </c>
      <c r="G40" s="42">
        <f>'1-2'!G40+'1-3'!G40</f>
        <v>121</v>
      </c>
      <c r="H40" s="43">
        <f>'1-2'!H40+'1-3'!H40</f>
        <v>22</v>
      </c>
      <c r="I40" s="42">
        <f>'1-2'!I40+'1-3'!I40</f>
        <v>189</v>
      </c>
      <c r="J40" s="42">
        <f>'1-2'!J40+'1-3'!J40</f>
        <v>94</v>
      </c>
      <c r="K40" s="42">
        <f>'1-2'!K40+'1-3'!K40</f>
        <v>87</v>
      </c>
      <c r="L40" s="42">
        <f>'1-2'!L40+'1-3'!L40</f>
        <v>74</v>
      </c>
      <c r="M40" s="44">
        <f>'1-2'!M40+'1-3'!M40</f>
        <v>132</v>
      </c>
    </row>
    <row r="41" spans="1:13" ht="14.25" customHeight="1">
      <c r="A41" s="1703" t="s">
        <v>34</v>
      </c>
      <c r="B41" s="1697" t="s">
        <v>17</v>
      </c>
      <c r="C41" s="1698"/>
      <c r="D41" s="17">
        <v>40010</v>
      </c>
      <c r="E41" s="18">
        <v>-5.6367924528301891</v>
      </c>
      <c r="F41" s="19">
        <v>19306</v>
      </c>
      <c r="G41" s="19">
        <v>3508</v>
      </c>
      <c r="H41" s="20">
        <v>884</v>
      </c>
      <c r="I41" s="19">
        <v>6001</v>
      </c>
      <c r="J41" s="19">
        <v>2319</v>
      </c>
      <c r="K41" s="19">
        <v>2710</v>
      </c>
      <c r="L41" s="19">
        <v>2471</v>
      </c>
      <c r="M41" s="21">
        <v>3695</v>
      </c>
    </row>
    <row r="42" spans="1:13" ht="14.25" customHeight="1">
      <c r="A42" s="1695"/>
      <c r="B42" s="1699">
        <v>29</v>
      </c>
      <c r="C42" s="1700"/>
      <c r="D42" s="17">
        <f>SUM(F42:G42,I42:M42)</f>
        <v>38428</v>
      </c>
      <c r="E42" s="18">
        <f>IF(ISERROR((D42-D41)/D41*100),"―",(D42-D41)/D41*100)</f>
        <v>-3.9540114971257188</v>
      </c>
      <c r="F42" s="22">
        <v>18583</v>
      </c>
      <c r="G42" s="22">
        <v>3322</v>
      </c>
      <c r="H42" s="23">
        <v>877</v>
      </c>
      <c r="I42" s="22">
        <v>5578</v>
      </c>
      <c r="J42" s="22">
        <v>2340</v>
      </c>
      <c r="K42" s="22">
        <v>2749</v>
      </c>
      <c r="L42" s="22">
        <v>2294</v>
      </c>
      <c r="M42" s="24">
        <v>3562</v>
      </c>
    </row>
    <row r="43" spans="1:13" ht="14.25" customHeight="1">
      <c r="A43" s="1695"/>
      <c r="B43" s="1699">
        <v>30</v>
      </c>
      <c r="C43" s="1700"/>
      <c r="D43" s="17">
        <v>36732</v>
      </c>
      <c r="E43" s="18">
        <v>-4.4134485271156443</v>
      </c>
      <c r="F43" s="22">
        <v>18346</v>
      </c>
      <c r="G43" s="22">
        <v>2964</v>
      </c>
      <c r="H43" s="25">
        <v>791</v>
      </c>
      <c r="I43" s="22">
        <v>5088</v>
      </c>
      <c r="J43" s="22">
        <v>2169</v>
      </c>
      <c r="K43" s="22">
        <v>2547</v>
      </c>
      <c r="L43" s="22">
        <v>2231</v>
      </c>
      <c r="M43" s="24">
        <v>3387</v>
      </c>
    </row>
    <row r="44" spans="1:13" ht="14.25" customHeight="1">
      <c r="A44" s="1695"/>
      <c r="B44" s="1699" t="s">
        <v>18</v>
      </c>
      <c r="C44" s="1700"/>
      <c r="D44" s="17">
        <v>36578</v>
      </c>
      <c r="E44" s="18">
        <v>-0.41925296743983448</v>
      </c>
      <c r="F44" s="22">
        <v>18941</v>
      </c>
      <c r="G44" s="22">
        <v>2921</v>
      </c>
      <c r="H44" s="25">
        <v>730</v>
      </c>
      <c r="I44" s="22">
        <v>4874</v>
      </c>
      <c r="J44" s="22">
        <v>2023</v>
      </c>
      <c r="K44" s="22">
        <v>2443</v>
      </c>
      <c r="L44" s="22">
        <v>2230</v>
      </c>
      <c r="M44" s="24">
        <v>3146</v>
      </c>
    </row>
    <row r="45" spans="1:13" ht="14.25" customHeight="1">
      <c r="A45" s="1695"/>
      <c r="B45" s="1699">
        <v>2</v>
      </c>
      <c r="C45" s="1700"/>
      <c r="D45" s="27">
        <f>SUM(F45:G45,I45:M45)</f>
        <v>36437</v>
      </c>
      <c r="E45" s="28">
        <f>IF(ISERROR((D45-D44)/D44*100),"―",(D45-D44)/D44*100)</f>
        <v>-0.3854776094920444</v>
      </c>
      <c r="F45" s="29">
        <f>SUM(F46:F57)</f>
        <v>19264</v>
      </c>
      <c r="G45" s="29">
        <f t="shared" ref="G45:M45" si="4">SUM(G46:G57)</f>
        <v>2726</v>
      </c>
      <c r="H45" s="30">
        <f t="shared" si="4"/>
        <v>590</v>
      </c>
      <c r="I45" s="29">
        <f t="shared" si="4"/>
        <v>4902</v>
      </c>
      <c r="J45" s="29">
        <f t="shared" si="4"/>
        <v>1908</v>
      </c>
      <c r="K45" s="29">
        <f t="shared" si="4"/>
        <v>2293</v>
      </c>
      <c r="L45" s="29">
        <f t="shared" si="4"/>
        <v>2262</v>
      </c>
      <c r="M45" s="31">
        <f t="shared" si="4"/>
        <v>3082</v>
      </c>
    </row>
    <row r="46" spans="1:13" ht="14.25" customHeight="1">
      <c r="A46" s="1695"/>
      <c r="B46" s="7" t="s">
        <v>19</v>
      </c>
      <c r="C46" s="32" t="s">
        <v>20</v>
      </c>
      <c r="D46" s="33">
        <f>SUM(F46:G46,I46:M46)</f>
        <v>3930</v>
      </c>
      <c r="E46" s="34">
        <v>-2.360248447204969</v>
      </c>
      <c r="F46" s="35">
        <f>'1-2'!F46+'1-3'!F46</f>
        <v>1993</v>
      </c>
      <c r="G46" s="35">
        <f>'1-2'!G46+'1-3'!G46</f>
        <v>341</v>
      </c>
      <c r="H46" s="36">
        <f>'1-2'!H46+'1-3'!H46</f>
        <v>78</v>
      </c>
      <c r="I46" s="35">
        <f>'1-2'!I46+'1-3'!I46</f>
        <v>544</v>
      </c>
      <c r="J46" s="35">
        <f>'1-2'!J46+'1-3'!J46</f>
        <v>231</v>
      </c>
      <c r="K46" s="35">
        <f>'1-2'!K46+'1-3'!K46</f>
        <v>236</v>
      </c>
      <c r="L46" s="35">
        <f>'1-2'!L46+'1-3'!L46</f>
        <v>238</v>
      </c>
      <c r="M46" s="37">
        <f>'1-2'!M46+'1-3'!M46</f>
        <v>347</v>
      </c>
    </row>
    <row r="47" spans="1:13" ht="14.25" customHeight="1">
      <c r="A47" s="1695"/>
      <c r="B47" s="7"/>
      <c r="C47" s="32" t="s">
        <v>21</v>
      </c>
      <c r="D47" s="33">
        <f>SUM(F47:G47,I47:M47)</f>
        <v>2927</v>
      </c>
      <c r="E47" s="34">
        <v>-10.407101316192225</v>
      </c>
      <c r="F47" s="35">
        <f>'1-2'!F47+'1-3'!F47</f>
        <v>1530</v>
      </c>
      <c r="G47" s="35">
        <f>'1-2'!G47+'1-3'!G47</f>
        <v>216</v>
      </c>
      <c r="H47" s="36">
        <f>'1-2'!H47+'1-3'!H47</f>
        <v>46</v>
      </c>
      <c r="I47" s="35">
        <f>'1-2'!I47+'1-3'!I47</f>
        <v>413</v>
      </c>
      <c r="J47" s="35">
        <f>'1-2'!J47+'1-3'!J47</f>
        <v>149</v>
      </c>
      <c r="K47" s="35">
        <f>'1-2'!K47+'1-3'!K47</f>
        <v>210</v>
      </c>
      <c r="L47" s="35">
        <f>'1-2'!L47+'1-3'!L47</f>
        <v>183</v>
      </c>
      <c r="M47" s="37">
        <f>'1-2'!M47+'1-3'!M47</f>
        <v>226</v>
      </c>
    </row>
    <row r="48" spans="1:13" ht="14.25" customHeight="1">
      <c r="A48" s="1695"/>
      <c r="B48" s="7"/>
      <c r="C48" s="32" t="s">
        <v>22</v>
      </c>
      <c r="D48" s="33">
        <f t="shared" ref="D48:D56" si="5">SUM(F48:G48,I48:M48)</f>
        <v>3255</v>
      </c>
      <c r="E48" s="34">
        <v>10.978520286396181</v>
      </c>
      <c r="F48" s="35">
        <f>'1-2'!F48+'1-3'!F48</f>
        <v>1776</v>
      </c>
      <c r="G48" s="35">
        <f>'1-2'!G48+'1-3'!G48</f>
        <v>217</v>
      </c>
      <c r="H48" s="36">
        <f>'1-2'!H48+'1-3'!H48</f>
        <v>48</v>
      </c>
      <c r="I48" s="35">
        <f>'1-2'!I48+'1-3'!I48</f>
        <v>488</v>
      </c>
      <c r="J48" s="35">
        <f>'1-2'!J48+'1-3'!J48</f>
        <v>134</v>
      </c>
      <c r="K48" s="35">
        <f>'1-2'!K48+'1-3'!K48</f>
        <v>195</v>
      </c>
      <c r="L48" s="35">
        <f>'1-2'!L48+'1-3'!L48</f>
        <v>191</v>
      </c>
      <c r="M48" s="37">
        <f>'1-2'!M48+'1-3'!M48</f>
        <v>254</v>
      </c>
    </row>
    <row r="49" spans="1:13" ht="14.25" customHeight="1">
      <c r="A49" s="1695"/>
      <c r="B49" s="7"/>
      <c r="C49" s="32" t="s">
        <v>23</v>
      </c>
      <c r="D49" s="33">
        <f t="shared" si="5"/>
        <v>3032</v>
      </c>
      <c r="E49" s="34">
        <v>2.7796610169491522</v>
      </c>
      <c r="F49" s="35">
        <f>'1-2'!F49+'1-3'!F49</f>
        <v>1617</v>
      </c>
      <c r="G49" s="35">
        <f>'1-2'!G49+'1-3'!G49</f>
        <v>241</v>
      </c>
      <c r="H49" s="36">
        <f>'1-2'!H49+'1-3'!H49</f>
        <v>51</v>
      </c>
      <c r="I49" s="35">
        <f>'1-2'!I49+'1-3'!I49</f>
        <v>413</v>
      </c>
      <c r="J49" s="35">
        <f>'1-2'!J49+'1-3'!J49</f>
        <v>152</v>
      </c>
      <c r="K49" s="35">
        <f>'1-2'!K49+'1-3'!K49</f>
        <v>202</v>
      </c>
      <c r="L49" s="35">
        <f>'1-2'!L49+'1-3'!L49</f>
        <v>170</v>
      </c>
      <c r="M49" s="37">
        <f>'1-2'!M49+'1-3'!M49</f>
        <v>237</v>
      </c>
    </row>
    <row r="50" spans="1:13" ht="14.25" customHeight="1">
      <c r="A50" s="1695"/>
      <c r="B50" s="7"/>
      <c r="C50" s="32" t="s">
        <v>24</v>
      </c>
      <c r="D50" s="33">
        <f t="shared" si="5"/>
        <v>2717</v>
      </c>
      <c r="E50" s="34">
        <v>0.62962962962962965</v>
      </c>
      <c r="F50" s="35">
        <f>'1-2'!F50+'1-3'!F50</f>
        <v>1500</v>
      </c>
      <c r="G50" s="35">
        <f>'1-2'!G50+'1-3'!G50</f>
        <v>180</v>
      </c>
      <c r="H50" s="36">
        <f>'1-2'!H50+'1-3'!H50</f>
        <v>30</v>
      </c>
      <c r="I50" s="35">
        <f>'1-2'!I50+'1-3'!I50</f>
        <v>332</v>
      </c>
      <c r="J50" s="35">
        <f>'1-2'!J50+'1-3'!J50</f>
        <v>128</v>
      </c>
      <c r="K50" s="35">
        <f>'1-2'!K50+'1-3'!K50</f>
        <v>165</v>
      </c>
      <c r="L50" s="35">
        <f>'1-2'!L50+'1-3'!L50</f>
        <v>198</v>
      </c>
      <c r="M50" s="37">
        <f>'1-2'!M50+'1-3'!M50</f>
        <v>214</v>
      </c>
    </row>
    <row r="51" spans="1:13" ht="14.25" customHeight="1">
      <c r="A51" s="1695"/>
      <c r="B51" s="7"/>
      <c r="C51" s="32" t="s">
        <v>25</v>
      </c>
      <c r="D51" s="33">
        <f t="shared" si="5"/>
        <v>2963</v>
      </c>
      <c r="E51" s="34">
        <v>1.1953551912568305</v>
      </c>
      <c r="F51" s="35">
        <f>'1-2'!F51+'1-3'!F51</f>
        <v>1560</v>
      </c>
      <c r="G51" s="35">
        <f>'1-2'!G51+'1-3'!G51</f>
        <v>199</v>
      </c>
      <c r="H51" s="36">
        <f>'1-2'!H51+'1-3'!H51</f>
        <v>48</v>
      </c>
      <c r="I51" s="35">
        <f>'1-2'!I51+'1-3'!I51</f>
        <v>389</v>
      </c>
      <c r="J51" s="35">
        <f>'1-2'!J51+'1-3'!J51</f>
        <v>168</v>
      </c>
      <c r="K51" s="35">
        <f>'1-2'!K51+'1-3'!K51</f>
        <v>194</v>
      </c>
      <c r="L51" s="35">
        <f>'1-2'!L51+'1-3'!L51</f>
        <v>177</v>
      </c>
      <c r="M51" s="37">
        <f>'1-2'!M51+'1-3'!M51</f>
        <v>276</v>
      </c>
    </row>
    <row r="52" spans="1:13" ht="14.25" customHeight="1">
      <c r="A52" s="1695"/>
      <c r="B52" s="7"/>
      <c r="C52" s="32" t="s">
        <v>26</v>
      </c>
      <c r="D52" s="33">
        <f t="shared" si="5"/>
        <v>3197</v>
      </c>
      <c r="E52" s="34">
        <v>5.6859504132231402</v>
      </c>
      <c r="F52" s="35">
        <f>'1-2'!F52+'1-3'!F52</f>
        <v>1738</v>
      </c>
      <c r="G52" s="35">
        <f>'1-2'!G52+'1-3'!G52</f>
        <v>226</v>
      </c>
      <c r="H52" s="36">
        <f>'1-2'!H52+'1-3'!H52</f>
        <v>48</v>
      </c>
      <c r="I52" s="35">
        <f>'1-2'!I52+'1-3'!I52</f>
        <v>395</v>
      </c>
      <c r="J52" s="35">
        <f>'1-2'!J52+'1-3'!J52</f>
        <v>136</v>
      </c>
      <c r="K52" s="35">
        <f>'1-2'!K52+'1-3'!K52</f>
        <v>210</v>
      </c>
      <c r="L52" s="35">
        <f>'1-2'!L52+'1-3'!L52</f>
        <v>203</v>
      </c>
      <c r="M52" s="37">
        <f>'1-2'!M52+'1-3'!M52</f>
        <v>289</v>
      </c>
    </row>
    <row r="53" spans="1:13" ht="14.25" customHeight="1">
      <c r="A53" s="1695"/>
      <c r="B53" s="7"/>
      <c r="C53" s="32" t="s">
        <v>27</v>
      </c>
      <c r="D53" s="33">
        <f t="shared" si="5"/>
        <v>2384</v>
      </c>
      <c r="E53" s="34">
        <v>-7.9181151023561211</v>
      </c>
      <c r="F53" s="35">
        <f>'1-2'!F53+'1-3'!F53</f>
        <v>1271</v>
      </c>
      <c r="G53" s="35">
        <f>'1-2'!G53+'1-3'!G53</f>
        <v>183</v>
      </c>
      <c r="H53" s="36">
        <f>'1-2'!H53+'1-3'!H53</f>
        <v>48</v>
      </c>
      <c r="I53" s="35">
        <f>'1-2'!I53+'1-3'!I53</f>
        <v>312</v>
      </c>
      <c r="J53" s="35">
        <f>'1-2'!J53+'1-3'!J53</f>
        <v>134</v>
      </c>
      <c r="K53" s="35">
        <f>'1-2'!K53+'1-3'!K53</f>
        <v>148</v>
      </c>
      <c r="L53" s="35">
        <f>'1-2'!L53+'1-3'!L53</f>
        <v>163</v>
      </c>
      <c r="M53" s="37">
        <f>'1-2'!M53+'1-3'!M53</f>
        <v>173</v>
      </c>
    </row>
    <row r="54" spans="1:13" ht="14.25" customHeight="1">
      <c r="A54" s="1695"/>
      <c r="B54" s="7"/>
      <c r="C54" s="32" t="s">
        <v>28</v>
      </c>
      <c r="D54" s="33">
        <f t="shared" si="5"/>
        <v>2304</v>
      </c>
      <c r="E54" s="34">
        <v>7.6635514018691593</v>
      </c>
      <c r="F54" s="35">
        <f>'1-2'!F54+'1-3'!F54</f>
        <v>1215</v>
      </c>
      <c r="G54" s="35">
        <f>'1-2'!G54+'1-3'!G54</f>
        <v>181</v>
      </c>
      <c r="H54" s="36">
        <f>'1-2'!H54+'1-3'!H54</f>
        <v>39</v>
      </c>
      <c r="I54" s="35">
        <f>'1-2'!I54+'1-3'!I54</f>
        <v>314</v>
      </c>
      <c r="J54" s="35">
        <f>'1-2'!J54+'1-3'!J54</f>
        <v>125</v>
      </c>
      <c r="K54" s="35">
        <f>'1-2'!K54+'1-3'!K54</f>
        <v>140</v>
      </c>
      <c r="L54" s="35">
        <f>'1-2'!L54+'1-3'!L54</f>
        <v>133</v>
      </c>
      <c r="M54" s="37">
        <f>'1-2'!M54+'1-3'!M54</f>
        <v>196</v>
      </c>
    </row>
    <row r="55" spans="1:13" ht="14.25" customHeight="1">
      <c r="A55" s="1695"/>
      <c r="B55" s="7" t="s">
        <v>29</v>
      </c>
      <c r="C55" s="32" t="s">
        <v>30</v>
      </c>
      <c r="D55" s="33">
        <f t="shared" si="5"/>
        <v>3126</v>
      </c>
      <c r="E55" s="34">
        <v>-18.466353677621285</v>
      </c>
      <c r="F55" s="35">
        <f>'1-2'!F55+'1-3'!F55</f>
        <v>1584</v>
      </c>
      <c r="G55" s="35">
        <f>'1-2'!G55+'1-3'!G55</f>
        <v>235</v>
      </c>
      <c r="H55" s="36">
        <f>'1-2'!H55+'1-3'!H55</f>
        <v>53</v>
      </c>
      <c r="I55" s="35">
        <f>'1-2'!I55+'1-3'!I55</f>
        <v>431</v>
      </c>
      <c r="J55" s="35">
        <f>'1-2'!J55+'1-3'!J55</f>
        <v>168</v>
      </c>
      <c r="K55" s="35">
        <f>'1-2'!K55+'1-3'!K55</f>
        <v>214</v>
      </c>
      <c r="L55" s="35">
        <f>'1-2'!L55+'1-3'!L55</f>
        <v>203</v>
      </c>
      <c r="M55" s="37">
        <f>'1-2'!M55+'1-3'!M55</f>
        <v>291</v>
      </c>
    </row>
    <row r="56" spans="1:13" ht="14.25" customHeight="1">
      <c r="A56" s="1695"/>
      <c r="B56" s="7"/>
      <c r="C56" s="32" t="s">
        <v>31</v>
      </c>
      <c r="D56" s="33">
        <f t="shared" si="5"/>
        <v>3095</v>
      </c>
      <c r="E56" s="34">
        <v>5.667463298053943</v>
      </c>
      <c r="F56" s="35">
        <f>'1-2'!F56+'1-3'!F56</f>
        <v>1623</v>
      </c>
      <c r="G56" s="35">
        <f>'1-2'!G56+'1-3'!G56</f>
        <v>228</v>
      </c>
      <c r="H56" s="36">
        <f>'1-2'!H56+'1-3'!H56</f>
        <v>46</v>
      </c>
      <c r="I56" s="35">
        <f>'1-2'!I56+'1-3'!I56</f>
        <v>418</v>
      </c>
      <c r="J56" s="35">
        <f>'1-2'!J56+'1-3'!J56</f>
        <v>162</v>
      </c>
      <c r="K56" s="35">
        <f>'1-2'!K56+'1-3'!K56</f>
        <v>167</v>
      </c>
      <c r="L56" s="35">
        <f>'1-2'!L56+'1-3'!L56</f>
        <v>213</v>
      </c>
      <c r="M56" s="37">
        <f>'1-2'!M56+'1-3'!M56</f>
        <v>284</v>
      </c>
    </row>
    <row r="57" spans="1:13" ht="14.25" customHeight="1" thickBot="1">
      <c r="A57" s="1696"/>
      <c r="B57" s="13"/>
      <c r="C57" s="39" t="s">
        <v>32</v>
      </c>
      <c r="D57" s="40">
        <f>SUM(F57:G57,I57:M57)</f>
        <v>3507</v>
      </c>
      <c r="E57" s="41">
        <v>7.6427255985267033</v>
      </c>
      <c r="F57" s="42">
        <f>'1-2'!F57+'1-3'!F57</f>
        <v>1857</v>
      </c>
      <c r="G57" s="42">
        <f>'1-2'!G57+'1-3'!G57</f>
        <v>279</v>
      </c>
      <c r="H57" s="43">
        <f>'1-2'!H57+'1-3'!H57</f>
        <v>55</v>
      </c>
      <c r="I57" s="42">
        <f>'1-2'!I57+'1-3'!I57</f>
        <v>453</v>
      </c>
      <c r="J57" s="42">
        <f>'1-2'!J57+'1-3'!J57</f>
        <v>221</v>
      </c>
      <c r="K57" s="42">
        <f>'1-2'!K57+'1-3'!K57</f>
        <v>212</v>
      </c>
      <c r="L57" s="42">
        <f>'1-2'!L57+'1-3'!L57</f>
        <v>190</v>
      </c>
      <c r="M57" s="44">
        <f>'1-2'!M57+'1-3'!M57</f>
        <v>295</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4.25" style="2" customWidth="1"/>
    <col min="15" max="15" width="3.62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4.25" style="2" customWidth="1"/>
    <col min="269" max="269" width="3.62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4.25" style="2" customWidth="1"/>
    <col min="525" max="525" width="3.62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4.25" style="2" customWidth="1"/>
    <col min="781" max="781" width="3.62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4.25" style="2" customWidth="1"/>
    <col min="1037" max="1037" width="3.62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4.25" style="2" customWidth="1"/>
    <col min="1293" max="1293" width="3.62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4.25" style="2" customWidth="1"/>
    <col min="1549" max="1549" width="3.62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4.25" style="2" customWidth="1"/>
    <col min="1805" max="1805" width="3.62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4.25" style="2" customWidth="1"/>
    <col min="2061" max="2061" width="3.62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4.25" style="2" customWidth="1"/>
    <col min="2317" max="2317" width="3.62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4.25" style="2" customWidth="1"/>
    <col min="2573" max="2573" width="3.62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4.25" style="2" customWidth="1"/>
    <col min="2829" max="2829" width="3.62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4.25" style="2" customWidth="1"/>
    <col min="3085" max="3085" width="3.62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4.25" style="2" customWidth="1"/>
    <col min="3341" max="3341" width="3.62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4.25" style="2" customWidth="1"/>
    <col min="3597" max="3597" width="3.62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4.25" style="2" customWidth="1"/>
    <col min="3853" max="3853" width="3.62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4.25" style="2" customWidth="1"/>
    <col min="4109" max="4109" width="3.62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4.25" style="2" customWidth="1"/>
    <col min="4365" max="4365" width="3.62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4.25" style="2" customWidth="1"/>
    <col min="4621" max="4621" width="3.62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4.25" style="2" customWidth="1"/>
    <col min="4877" max="4877" width="3.62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4.25" style="2" customWidth="1"/>
    <col min="5133" max="5133" width="3.62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4.25" style="2" customWidth="1"/>
    <col min="5389" max="5389" width="3.62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4.25" style="2" customWidth="1"/>
    <col min="5645" max="5645" width="3.62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4.25" style="2" customWidth="1"/>
    <col min="5901" max="5901" width="3.62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4.25" style="2" customWidth="1"/>
    <col min="6157" max="6157" width="3.62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4.25" style="2" customWidth="1"/>
    <col min="6413" max="6413" width="3.62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4.25" style="2" customWidth="1"/>
    <col min="6669" max="6669" width="3.62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4.25" style="2" customWidth="1"/>
    <col min="6925" max="6925" width="3.62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4.25" style="2" customWidth="1"/>
    <col min="7181" max="7181" width="3.62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4.25" style="2" customWidth="1"/>
    <col min="7437" max="7437" width="3.62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4.25" style="2" customWidth="1"/>
    <col min="7693" max="7693" width="3.62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4.25" style="2" customWidth="1"/>
    <col min="7949" max="7949" width="3.62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4.25" style="2" customWidth="1"/>
    <col min="8205" max="8205" width="3.62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4.25" style="2" customWidth="1"/>
    <col min="8461" max="8461" width="3.62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4.25" style="2" customWidth="1"/>
    <col min="8717" max="8717" width="3.62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4.25" style="2" customWidth="1"/>
    <col min="8973" max="8973" width="3.62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4.25" style="2" customWidth="1"/>
    <col min="9229" max="9229" width="3.62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4.25" style="2" customWidth="1"/>
    <col min="9485" max="9485" width="3.62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4.25" style="2" customWidth="1"/>
    <col min="9741" max="9741" width="3.62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4.25" style="2" customWidth="1"/>
    <col min="9997" max="9997" width="3.62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4.25" style="2" customWidth="1"/>
    <col min="10253" max="10253" width="3.62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4.25" style="2" customWidth="1"/>
    <col min="10509" max="10509" width="3.62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4.25" style="2" customWidth="1"/>
    <col min="10765" max="10765" width="3.62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4.25" style="2" customWidth="1"/>
    <col min="11021" max="11021" width="3.62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4.25" style="2" customWidth="1"/>
    <col min="11277" max="11277" width="3.62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4.25" style="2" customWidth="1"/>
    <col min="11533" max="11533" width="3.62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4.25" style="2" customWidth="1"/>
    <col min="11789" max="11789" width="3.62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4.25" style="2" customWidth="1"/>
    <col min="12045" max="12045" width="3.62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4.25" style="2" customWidth="1"/>
    <col min="12301" max="12301" width="3.62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4.25" style="2" customWidth="1"/>
    <col min="12557" max="12557" width="3.62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4.25" style="2" customWidth="1"/>
    <col min="12813" max="12813" width="3.62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4.25" style="2" customWidth="1"/>
    <col min="13069" max="13069" width="3.62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4.25" style="2" customWidth="1"/>
    <col min="13325" max="13325" width="3.62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4.25" style="2" customWidth="1"/>
    <col min="13581" max="13581" width="3.62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4.25" style="2" customWidth="1"/>
    <col min="13837" max="13837" width="3.62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4.25" style="2" customWidth="1"/>
    <col min="14093" max="14093" width="3.62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4.25" style="2" customWidth="1"/>
    <col min="14349" max="14349" width="3.62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4.25" style="2" customWidth="1"/>
    <col min="14605" max="14605" width="3.62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4.25" style="2" customWidth="1"/>
    <col min="14861" max="14861" width="3.62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4.25" style="2" customWidth="1"/>
    <col min="15117" max="15117" width="3.62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4.25" style="2" customWidth="1"/>
    <col min="15373" max="15373" width="3.62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4.25" style="2" customWidth="1"/>
    <col min="15629" max="15629" width="3.62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4.25" style="2" customWidth="1"/>
    <col min="15885" max="15885" width="3.62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4.25" style="2" customWidth="1"/>
    <col min="16141" max="16141" width="3.625" style="2" customWidth="1"/>
    <col min="16142" max="16142" width="9.125" style="2" bestFit="1" customWidth="1"/>
    <col min="16143" max="16143" width="9.25" style="2" bestFit="1" customWidth="1"/>
    <col min="16144" max="16384" width="9" style="2"/>
  </cols>
  <sheetData>
    <row r="1" spans="1:19" ht="30" customHeight="1">
      <c r="A1" s="1681" t="s">
        <v>1251</v>
      </c>
      <c r="B1" s="1681"/>
      <c r="C1" s="1681"/>
      <c r="D1" s="1681"/>
      <c r="E1" s="1681"/>
      <c r="F1" s="1681"/>
      <c r="G1" s="1681"/>
      <c r="H1" s="1681"/>
      <c r="I1" s="1681"/>
      <c r="J1" s="1681"/>
      <c r="K1" s="1681"/>
      <c r="L1" s="1681"/>
      <c r="M1" s="1681"/>
    </row>
    <row r="2" spans="1:19" ht="30.75" customHeight="1" thickBot="1">
      <c r="A2" s="1" t="s">
        <v>379</v>
      </c>
      <c r="L2" s="1682"/>
      <c r="M2" s="1682"/>
    </row>
    <row r="3" spans="1:19" ht="14.25" customHeight="1">
      <c r="A3" s="3"/>
      <c r="B3" s="1683" t="s">
        <v>1</v>
      </c>
      <c r="C3" s="1684"/>
      <c r="D3" s="1685" t="s">
        <v>2</v>
      </c>
      <c r="E3" s="4"/>
      <c r="F3" s="1688" t="s">
        <v>3</v>
      </c>
      <c r="G3" s="1691" t="s">
        <v>4</v>
      </c>
      <c r="H3" s="5"/>
      <c r="I3" s="1688" t="s">
        <v>5</v>
      </c>
      <c r="J3" s="1688" t="s">
        <v>6</v>
      </c>
      <c r="K3" s="1688" t="s">
        <v>7</v>
      </c>
      <c r="L3" s="1688" t="s">
        <v>8</v>
      </c>
      <c r="M3" s="1692" t="s">
        <v>9</v>
      </c>
    </row>
    <row r="4" spans="1:19" ht="12.75" customHeight="1">
      <c r="A4" s="6"/>
      <c r="B4" s="7"/>
      <c r="C4" s="8"/>
      <c r="D4" s="1686"/>
      <c r="E4" s="9" t="s">
        <v>10</v>
      </c>
      <c r="F4" s="1689"/>
      <c r="G4" s="1689"/>
      <c r="H4" s="10" t="s">
        <v>11</v>
      </c>
      <c r="I4" s="1689"/>
      <c r="J4" s="1689"/>
      <c r="K4" s="1689"/>
      <c r="L4" s="1689"/>
      <c r="M4" s="1693"/>
    </row>
    <row r="5" spans="1:19" ht="12.75" customHeight="1">
      <c r="A5" s="6"/>
      <c r="B5" s="7"/>
      <c r="C5" s="8"/>
      <c r="D5" s="1686"/>
      <c r="E5" s="11" t="s">
        <v>12</v>
      </c>
      <c r="F5" s="1689"/>
      <c r="G5" s="1689"/>
      <c r="H5" s="10" t="s">
        <v>13</v>
      </c>
      <c r="I5" s="1689"/>
      <c r="J5" s="1689"/>
      <c r="K5" s="1689"/>
      <c r="L5" s="1689"/>
      <c r="M5" s="1693"/>
    </row>
    <row r="6" spans="1:19" ht="14.25" customHeight="1" thickBot="1">
      <c r="A6" s="6" t="s">
        <v>14</v>
      </c>
      <c r="B6" s="7"/>
      <c r="C6" s="8"/>
      <c r="D6" s="1687"/>
      <c r="E6" s="15" t="s">
        <v>15</v>
      </c>
      <c r="F6" s="1690"/>
      <c r="G6" s="1690"/>
      <c r="H6" s="152"/>
      <c r="I6" s="1690"/>
      <c r="J6" s="1690"/>
      <c r="K6" s="1690"/>
      <c r="L6" s="1690"/>
      <c r="M6" s="1694"/>
    </row>
    <row r="7" spans="1:19" ht="16.7" customHeight="1">
      <c r="A7" s="1703" t="s">
        <v>44</v>
      </c>
      <c r="B7" s="1819" t="s">
        <v>17</v>
      </c>
      <c r="C7" s="1818"/>
      <c r="D7" s="67">
        <v>623</v>
      </c>
      <c r="E7" s="68">
        <v>-2.80811232449298</v>
      </c>
      <c r="F7" s="125">
        <v>275</v>
      </c>
      <c r="G7" s="125">
        <v>69</v>
      </c>
      <c r="H7" s="20">
        <v>23</v>
      </c>
      <c r="I7" s="125">
        <v>93</v>
      </c>
      <c r="J7" s="125">
        <v>50</v>
      </c>
      <c r="K7" s="125">
        <v>47</v>
      </c>
      <c r="L7" s="125">
        <v>36</v>
      </c>
      <c r="M7" s="126">
        <v>53</v>
      </c>
      <c r="N7" s="7"/>
      <c r="O7" s="7"/>
    </row>
    <row r="8" spans="1:19" ht="16.7" customHeight="1">
      <c r="A8" s="1695"/>
      <c r="B8" s="1699">
        <v>29</v>
      </c>
      <c r="C8" s="1700"/>
      <c r="D8" s="556">
        <v>616</v>
      </c>
      <c r="E8" s="68">
        <v>-1.1235955056179776</v>
      </c>
      <c r="F8" s="69">
        <v>278</v>
      </c>
      <c r="G8" s="69">
        <v>71</v>
      </c>
      <c r="H8" s="23">
        <v>21</v>
      </c>
      <c r="I8" s="69">
        <v>111</v>
      </c>
      <c r="J8" s="69">
        <v>41</v>
      </c>
      <c r="K8" s="69">
        <v>36</v>
      </c>
      <c r="L8" s="69">
        <v>34</v>
      </c>
      <c r="M8" s="70">
        <v>45</v>
      </c>
      <c r="N8" s="7"/>
      <c r="O8" s="7"/>
    </row>
    <row r="9" spans="1:19" ht="16.7" customHeight="1">
      <c r="A9" s="1695"/>
      <c r="B9" s="1699">
        <v>30</v>
      </c>
      <c r="C9" s="1700"/>
      <c r="D9" s="556">
        <v>650</v>
      </c>
      <c r="E9" s="68">
        <v>5.5194805194805197</v>
      </c>
      <c r="F9" s="69">
        <v>282</v>
      </c>
      <c r="G9" s="69">
        <v>79</v>
      </c>
      <c r="H9" s="25">
        <v>20</v>
      </c>
      <c r="I9" s="69">
        <v>108</v>
      </c>
      <c r="J9" s="69">
        <v>35</v>
      </c>
      <c r="K9" s="69">
        <v>44</v>
      </c>
      <c r="L9" s="69">
        <v>44</v>
      </c>
      <c r="M9" s="70">
        <v>58</v>
      </c>
      <c r="N9" s="7"/>
      <c r="O9" s="7"/>
    </row>
    <row r="10" spans="1:19" ht="16.7" customHeight="1">
      <c r="A10" s="1695"/>
      <c r="B10" s="1699" t="s">
        <v>18</v>
      </c>
      <c r="C10" s="1700"/>
      <c r="D10" s="556">
        <v>607</v>
      </c>
      <c r="E10" s="68">
        <v>-6.6153846153846159</v>
      </c>
      <c r="F10" s="69">
        <v>305</v>
      </c>
      <c r="G10" s="69">
        <v>49</v>
      </c>
      <c r="H10" s="25">
        <v>12</v>
      </c>
      <c r="I10" s="69">
        <v>83</v>
      </c>
      <c r="J10" s="69">
        <v>39</v>
      </c>
      <c r="K10" s="69">
        <v>39</v>
      </c>
      <c r="L10" s="69">
        <v>42</v>
      </c>
      <c r="M10" s="70">
        <v>50</v>
      </c>
      <c r="N10" s="7"/>
      <c r="O10" s="7"/>
    </row>
    <row r="11" spans="1:19" ht="16.7" customHeight="1">
      <c r="A11" s="1695"/>
      <c r="B11" s="1699">
        <v>2</v>
      </c>
      <c r="C11" s="1700"/>
      <c r="D11" s="551">
        <f>SUM(F11:G11,I11:M11)</f>
        <v>563</v>
      </c>
      <c r="E11" s="72">
        <f>IF(ISERROR((D11-D10)/D10*100),"―",(D11-D10)/D10*100)</f>
        <v>-7.2487644151565069</v>
      </c>
      <c r="F11" s="73">
        <f>SUM(F12:F23)</f>
        <v>242</v>
      </c>
      <c r="G11" s="73">
        <f t="shared" ref="G11:M11" si="0">SUM(G12:G23)</f>
        <v>54</v>
      </c>
      <c r="H11" s="30">
        <f t="shared" si="0"/>
        <v>10</v>
      </c>
      <c r="I11" s="73">
        <f t="shared" si="0"/>
        <v>87</v>
      </c>
      <c r="J11" s="73">
        <f t="shared" si="0"/>
        <v>33</v>
      </c>
      <c r="K11" s="73">
        <f t="shared" si="0"/>
        <v>40</v>
      </c>
      <c r="L11" s="73">
        <f t="shared" si="0"/>
        <v>46</v>
      </c>
      <c r="M11" s="74">
        <f t="shared" si="0"/>
        <v>61</v>
      </c>
      <c r="N11" s="7"/>
      <c r="O11" s="7"/>
    </row>
    <row r="12" spans="1:19" ht="13.5" customHeight="1">
      <c r="A12" s="1695"/>
      <c r="B12" s="7" t="s">
        <v>19</v>
      </c>
      <c r="C12" s="32" t="s">
        <v>20</v>
      </c>
      <c r="D12" s="551">
        <f>SUM(F12:G12,I12:M12)</f>
        <v>46</v>
      </c>
      <c r="E12" s="47">
        <v>-2.1276595744680851</v>
      </c>
      <c r="F12" s="49">
        <v>19</v>
      </c>
      <c r="G12" s="49">
        <v>4</v>
      </c>
      <c r="H12" s="558">
        <v>0</v>
      </c>
      <c r="I12" s="49">
        <v>9</v>
      </c>
      <c r="J12" s="49">
        <v>2</v>
      </c>
      <c r="K12" s="49">
        <v>2</v>
      </c>
      <c r="L12" s="49">
        <v>7</v>
      </c>
      <c r="M12" s="76">
        <v>3</v>
      </c>
      <c r="N12" s="521"/>
      <c r="O12" s="7"/>
      <c r="P12" s="7"/>
      <c r="Q12" s="7"/>
      <c r="R12" s="7"/>
      <c r="S12" s="7"/>
    </row>
    <row r="13" spans="1:19" ht="13.5" customHeight="1">
      <c r="A13" s="1695"/>
      <c r="B13" s="7"/>
      <c r="C13" s="32" t="s">
        <v>21</v>
      </c>
      <c r="D13" s="50">
        <f>SUM(F13:G13,I13:M13)</f>
        <v>41</v>
      </c>
      <c r="E13" s="47">
        <v>-16.326530612244898</v>
      </c>
      <c r="F13" s="49">
        <v>15</v>
      </c>
      <c r="G13" s="49">
        <v>5</v>
      </c>
      <c r="H13" s="46">
        <v>3</v>
      </c>
      <c r="I13" s="49">
        <v>7</v>
      </c>
      <c r="J13" s="49">
        <v>2</v>
      </c>
      <c r="K13" s="49">
        <v>5</v>
      </c>
      <c r="L13" s="49">
        <v>4</v>
      </c>
      <c r="M13" s="76">
        <v>3</v>
      </c>
      <c r="N13" s="521"/>
      <c r="O13" s="7"/>
      <c r="P13" s="7"/>
      <c r="Q13" s="7"/>
      <c r="R13" s="7"/>
      <c r="S13" s="7"/>
    </row>
    <row r="14" spans="1:19" ht="13.5" customHeight="1">
      <c r="A14" s="1695"/>
      <c r="B14" s="7"/>
      <c r="C14" s="32" t="s">
        <v>22</v>
      </c>
      <c r="D14" s="50">
        <f t="shared" ref="D14:D22" si="1">SUM(F14:G14,I14:M14)</f>
        <v>39</v>
      </c>
      <c r="E14" s="47">
        <v>-43.478260869565219</v>
      </c>
      <c r="F14" s="49">
        <v>18</v>
      </c>
      <c r="G14" s="49">
        <v>4</v>
      </c>
      <c r="H14" s="46">
        <v>0</v>
      </c>
      <c r="I14" s="49">
        <v>7</v>
      </c>
      <c r="J14" s="49">
        <v>3</v>
      </c>
      <c r="K14" s="49">
        <v>1</v>
      </c>
      <c r="L14" s="49">
        <v>3</v>
      </c>
      <c r="M14" s="76">
        <v>3</v>
      </c>
      <c r="N14" s="521"/>
      <c r="O14" s="7"/>
      <c r="P14" s="7"/>
      <c r="Q14" s="7"/>
      <c r="R14" s="7"/>
      <c r="S14" s="7"/>
    </row>
    <row r="15" spans="1:19" ht="13.5" customHeight="1">
      <c r="A15" s="1695"/>
      <c r="B15" s="7"/>
      <c r="C15" s="32" t="s">
        <v>23</v>
      </c>
      <c r="D15" s="50">
        <f t="shared" si="1"/>
        <v>47</v>
      </c>
      <c r="E15" s="47">
        <v>-9.6153846153846168</v>
      </c>
      <c r="F15" s="49">
        <v>14</v>
      </c>
      <c r="G15" s="49">
        <v>1</v>
      </c>
      <c r="H15" s="46">
        <v>1</v>
      </c>
      <c r="I15" s="49">
        <v>7</v>
      </c>
      <c r="J15" s="49">
        <v>6</v>
      </c>
      <c r="K15" s="49">
        <v>12</v>
      </c>
      <c r="L15" s="49">
        <v>3</v>
      </c>
      <c r="M15" s="76">
        <v>4</v>
      </c>
      <c r="N15" s="7"/>
      <c r="O15" s="7"/>
      <c r="P15" s="7"/>
      <c r="Q15" s="7"/>
      <c r="R15" s="7"/>
      <c r="S15" s="7"/>
    </row>
    <row r="16" spans="1:19" ht="13.5" customHeight="1">
      <c r="A16" s="1695"/>
      <c r="B16" s="7"/>
      <c r="C16" s="32" t="s">
        <v>24</v>
      </c>
      <c r="D16" s="50">
        <f t="shared" si="1"/>
        <v>49</v>
      </c>
      <c r="E16" s="47">
        <v>-10.909090909090908</v>
      </c>
      <c r="F16" s="49">
        <v>21</v>
      </c>
      <c r="G16" s="49">
        <v>7</v>
      </c>
      <c r="H16" s="46">
        <v>1</v>
      </c>
      <c r="I16" s="49">
        <v>9</v>
      </c>
      <c r="J16" s="49">
        <v>1</v>
      </c>
      <c r="K16" s="49">
        <v>2</v>
      </c>
      <c r="L16" s="49">
        <v>5</v>
      </c>
      <c r="M16" s="76">
        <v>4</v>
      </c>
      <c r="N16" s="7"/>
      <c r="O16" s="7"/>
    </row>
    <row r="17" spans="1:15" ht="13.5" customHeight="1">
      <c r="A17" s="1695"/>
      <c r="B17" s="7"/>
      <c r="C17" s="32" t="s">
        <v>25</v>
      </c>
      <c r="D17" s="50">
        <f t="shared" si="1"/>
        <v>42</v>
      </c>
      <c r="E17" s="47">
        <v>-25</v>
      </c>
      <c r="F17" s="49">
        <v>26</v>
      </c>
      <c r="G17" s="49">
        <v>2</v>
      </c>
      <c r="H17" s="46">
        <v>0</v>
      </c>
      <c r="I17" s="49">
        <v>6</v>
      </c>
      <c r="J17" s="49">
        <v>0</v>
      </c>
      <c r="K17" s="49">
        <v>1</v>
      </c>
      <c r="L17" s="49">
        <v>4</v>
      </c>
      <c r="M17" s="76">
        <v>3</v>
      </c>
      <c r="N17" s="7"/>
      <c r="O17" s="7"/>
    </row>
    <row r="18" spans="1:15" ht="13.5" customHeight="1">
      <c r="A18" s="1695"/>
      <c r="B18" s="7"/>
      <c r="C18" s="32" t="s">
        <v>26</v>
      </c>
      <c r="D18" s="50">
        <f t="shared" si="1"/>
        <v>44</v>
      </c>
      <c r="E18" s="47">
        <v>-21.428571428571427</v>
      </c>
      <c r="F18" s="49">
        <v>17</v>
      </c>
      <c r="G18" s="49">
        <v>3</v>
      </c>
      <c r="H18" s="46">
        <v>1</v>
      </c>
      <c r="I18" s="49">
        <v>3</v>
      </c>
      <c r="J18" s="49">
        <v>5</v>
      </c>
      <c r="K18" s="49">
        <v>1</v>
      </c>
      <c r="L18" s="49">
        <v>7</v>
      </c>
      <c r="M18" s="76">
        <v>8</v>
      </c>
      <c r="N18" s="521"/>
    </row>
    <row r="19" spans="1:15" ht="13.5" customHeight="1">
      <c r="A19" s="1695"/>
      <c r="B19" s="7"/>
      <c r="C19" s="32" t="s">
        <v>27</v>
      </c>
      <c r="D19" s="50">
        <f t="shared" si="1"/>
        <v>49</v>
      </c>
      <c r="E19" s="47">
        <v>36.111111111111107</v>
      </c>
      <c r="F19" s="49">
        <v>16</v>
      </c>
      <c r="G19" s="49">
        <v>7</v>
      </c>
      <c r="H19" s="46">
        <v>2</v>
      </c>
      <c r="I19" s="49">
        <v>10</v>
      </c>
      <c r="J19" s="49">
        <v>4</v>
      </c>
      <c r="K19" s="49">
        <v>4</v>
      </c>
      <c r="L19" s="49">
        <v>2</v>
      </c>
      <c r="M19" s="76">
        <v>6</v>
      </c>
      <c r="N19" s="521"/>
    </row>
    <row r="20" spans="1:15" ht="13.5" customHeight="1">
      <c r="A20" s="1695"/>
      <c r="B20" s="7"/>
      <c r="C20" s="32" t="s">
        <v>28</v>
      </c>
      <c r="D20" s="50">
        <f t="shared" si="1"/>
        <v>39</v>
      </c>
      <c r="E20" s="47">
        <v>0</v>
      </c>
      <c r="F20" s="49">
        <v>18</v>
      </c>
      <c r="G20" s="49">
        <v>4</v>
      </c>
      <c r="H20" s="46">
        <v>0</v>
      </c>
      <c r="I20" s="49">
        <v>6</v>
      </c>
      <c r="J20" s="49">
        <v>1</v>
      </c>
      <c r="K20" s="49">
        <v>1</v>
      </c>
      <c r="L20" s="49">
        <v>3</v>
      </c>
      <c r="M20" s="76">
        <v>6</v>
      </c>
      <c r="N20" s="521"/>
    </row>
    <row r="21" spans="1:15" ht="13.5" customHeight="1">
      <c r="A21" s="1695"/>
      <c r="B21" s="7" t="s">
        <v>29</v>
      </c>
      <c r="C21" s="32" t="s">
        <v>30</v>
      </c>
      <c r="D21" s="50">
        <f t="shared" si="1"/>
        <v>41</v>
      </c>
      <c r="E21" s="47">
        <v>-4.6511627906976747</v>
      </c>
      <c r="F21" s="49">
        <v>19</v>
      </c>
      <c r="G21" s="49">
        <v>5</v>
      </c>
      <c r="H21" s="46">
        <v>1</v>
      </c>
      <c r="I21" s="49">
        <v>5</v>
      </c>
      <c r="J21" s="49">
        <v>3</v>
      </c>
      <c r="K21" s="49">
        <v>3</v>
      </c>
      <c r="L21" s="49">
        <v>1</v>
      </c>
      <c r="M21" s="76">
        <v>5</v>
      </c>
      <c r="N21" s="7"/>
    </row>
    <row r="22" spans="1:15" ht="13.5" customHeight="1">
      <c r="A22" s="1695"/>
      <c r="B22" s="7"/>
      <c r="C22" s="32" t="s">
        <v>31</v>
      </c>
      <c r="D22" s="50">
        <f t="shared" si="1"/>
        <v>48</v>
      </c>
      <c r="E22" s="47">
        <v>-5.8823529411764701</v>
      </c>
      <c r="F22" s="49">
        <v>19</v>
      </c>
      <c r="G22" s="49">
        <v>7</v>
      </c>
      <c r="H22" s="46">
        <v>1</v>
      </c>
      <c r="I22" s="49">
        <v>9</v>
      </c>
      <c r="J22" s="49">
        <v>3</v>
      </c>
      <c r="K22" s="49">
        <v>3</v>
      </c>
      <c r="L22" s="49">
        <v>1</v>
      </c>
      <c r="M22" s="76">
        <v>6</v>
      </c>
      <c r="N22" s="7"/>
    </row>
    <row r="23" spans="1:15" ht="13.5" customHeight="1" thickBot="1">
      <c r="A23" s="1696"/>
      <c r="B23" s="13"/>
      <c r="C23" s="39" t="s">
        <v>32</v>
      </c>
      <c r="D23" s="51">
        <f>SUM(F23:G23,I23:M23)</f>
        <v>78</v>
      </c>
      <c r="E23" s="78">
        <v>44.444444444444443</v>
      </c>
      <c r="F23" s="52">
        <v>40</v>
      </c>
      <c r="G23" s="52">
        <v>5</v>
      </c>
      <c r="H23" s="48">
        <v>0</v>
      </c>
      <c r="I23" s="52">
        <v>9</v>
      </c>
      <c r="J23" s="52">
        <v>3</v>
      </c>
      <c r="K23" s="52">
        <v>5</v>
      </c>
      <c r="L23" s="52">
        <v>6</v>
      </c>
      <c r="M23" s="79">
        <v>10</v>
      </c>
      <c r="N23" s="7"/>
    </row>
    <row r="24" spans="1:15" ht="16.7" customHeight="1">
      <c r="A24" s="1703" t="s">
        <v>50</v>
      </c>
      <c r="B24" s="1819" t="s">
        <v>17</v>
      </c>
      <c r="C24" s="1818"/>
      <c r="D24" s="67">
        <v>406</v>
      </c>
      <c r="E24" s="68">
        <v>-9.1722595078299776</v>
      </c>
      <c r="F24" s="125">
        <v>178</v>
      </c>
      <c r="G24" s="125">
        <v>44</v>
      </c>
      <c r="H24" s="20">
        <v>17</v>
      </c>
      <c r="I24" s="125">
        <v>60</v>
      </c>
      <c r="J24" s="125">
        <v>39</v>
      </c>
      <c r="K24" s="125">
        <v>30</v>
      </c>
      <c r="L24" s="125">
        <v>22</v>
      </c>
      <c r="M24" s="126">
        <v>33</v>
      </c>
      <c r="N24" s="7"/>
    </row>
    <row r="25" spans="1:15" ht="16.7" customHeight="1">
      <c r="A25" s="1695"/>
      <c r="B25" s="1699">
        <v>29</v>
      </c>
      <c r="C25" s="1700"/>
      <c r="D25" s="67">
        <v>411</v>
      </c>
      <c r="E25" s="68">
        <v>1.2315270935960592</v>
      </c>
      <c r="F25" s="69">
        <v>182</v>
      </c>
      <c r="G25" s="69">
        <v>53</v>
      </c>
      <c r="H25" s="23">
        <v>16</v>
      </c>
      <c r="I25" s="69">
        <v>69</v>
      </c>
      <c r="J25" s="69">
        <v>30</v>
      </c>
      <c r="K25" s="69">
        <v>21</v>
      </c>
      <c r="L25" s="69">
        <v>27</v>
      </c>
      <c r="M25" s="70">
        <v>29</v>
      </c>
      <c r="N25" s="7"/>
    </row>
    <row r="26" spans="1:15" ht="16.7" customHeight="1">
      <c r="A26" s="1695"/>
      <c r="B26" s="1699">
        <v>30</v>
      </c>
      <c r="C26" s="1700"/>
      <c r="D26" s="67">
        <v>407</v>
      </c>
      <c r="E26" s="68">
        <v>-0.97323600973236013</v>
      </c>
      <c r="F26" s="69">
        <v>187</v>
      </c>
      <c r="G26" s="69">
        <v>47</v>
      </c>
      <c r="H26" s="25">
        <v>10</v>
      </c>
      <c r="I26" s="69">
        <v>57</v>
      </c>
      <c r="J26" s="69">
        <v>17</v>
      </c>
      <c r="K26" s="69">
        <v>32</v>
      </c>
      <c r="L26" s="69">
        <v>30</v>
      </c>
      <c r="M26" s="70">
        <v>37</v>
      </c>
      <c r="N26" s="7"/>
    </row>
    <row r="27" spans="1:15" ht="16.7" customHeight="1">
      <c r="A27" s="1695"/>
      <c r="B27" s="1699" t="s">
        <v>18</v>
      </c>
      <c r="C27" s="1700"/>
      <c r="D27" s="67">
        <v>367</v>
      </c>
      <c r="E27" s="68">
        <v>-9.8280098280098276</v>
      </c>
      <c r="F27" s="69">
        <v>189</v>
      </c>
      <c r="G27" s="69">
        <v>35</v>
      </c>
      <c r="H27" s="25">
        <v>10</v>
      </c>
      <c r="I27" s="69">
        <v>39</v>
      </c>
      <c r="J27" s="69">
        <v>25</v>
      </c>
      <c r="K27" s="69">
        <v>19</v>
      </c>
      <c r="L27" s="69">
        <v>32</v>
      </c>
      <c r="M27" s="70">
        <v>28</v>
      </c>
      <c r="N27" s="7"/>
    </row>
    <row r="28" spans="1:15" ht="16.7" customHeight="1">
      <c r="A28" s="1695"/>
      <c r="B28" s="1699">
        <v>2</v>
      </c>
      <c r="C28" s="1700"/>
      <c r="D28" s="71">
        <f>SUM(F28:G28,I28:M28)</f>
        <v>342</v>
      </c>
      <c r="E28" s="72">
        <f>IF(ISERROR((D28-D27)/D27*100),"―",(D28-D27)/D27*100)</f>
        <v>-6.8119891008174394</v>
      </c>
      <c r="F28" s="73">
        <f>SUM(F29:F40)</f>
        <v>137</v>
      </c>
      <c r="G28" s="73">
        <f t="shared" ref="G28:M28" si="2">SUM(G29:G40)</f>
        <v>28</v>
      </c>
      <c r="H28" s="30">
        <f t="shared" si="2"/>
        <v>4</v>
      </c>
      <c r="I28" s="73">
        <f t="shared" si="2"/>
        <v>49</v>
      </c>
      <c r="J28" s="73">
        <f t="shared" si="2"/>
        <v>27</v>
      </c>
      <c r="K28" s="73">
        <f t="shared" si="2"/>
        <v>24</v>
      </c>
      <c r="L28" s="73">
        <f t="shared" si="2"/>
        <v>33</v>
      </c>
      <c r="M28" s="74">
        <f t="shared" si="2"/>
        <v>44</v>
      </c>
      <c r="N28" s="7"/>
    </row>
    <row r="29" spans="1:15" ht="13.5" customHeight="1">
      <c r="A29" s="1695"/>
      <c r="B29" s="7" t="s">
        <v>19</v>
      </c>
      <c r="C29" s="32" t="s">
        <v>20</v>
      </c>
      <c r="D29" s="50">
        <f>SUM(F29:G29,I29:M29)</f>
        <v>25</v>
      </c>
      <c r="E29" s="47">
        <v>-19.35483870967742</v>
      </c>
      <c r="F29" s="49">
        <v>7</v>
      </c>
      <c r="G29" s="49">
        <v>3</v>
      </c>
      <c r="H29" s="46">
        <v>0</v>
      </c>
      <c r="I29" s="49">
        <v>5</v>
      </c>
      <c r="J29" s="49">
        <v>2</v>
      </c>
      <c r="K29" s="49">
        <v>1</v>
      </c>
      <c r="L29" s="49">
        <v>5</v>
      </c>
      <c r="M29" s="76">
        <v>2</v>
      </c>
      <c r="N29" s="7"/>
    </row>
    <row r="30" spans="1:15" ht="13.5" customHeight="1">
      <c r="A30" s="1695"/>
      <c r="B30" s="7"/>
      <c r="C30" s="32" t="s">
        <v>21</v>
      </c>
      <c r="D30" s="50">
        <f>SUM(F30:G30,I30:M30)</f>
        <v>22</v>
      </c>
      <c r="E30" s="47">
        <v>-12</v>
      </c>
      <c r="F30" s="49">
        <v>6</v>
      </c>
      <c r="G30" s="49">
        <v>2</v>
      </c>
      <c r="H30" s="46">
        <v>1</v>
      </c>
      <c r="I30" s="49">
        <v>4</v>
      </c>
      <c r="J30" s="49">
        <v>0</v>
      </c>
      <c r="K30" s="49">
        <v>4</v>
      </c>
      <c r="L30" s="49">
        <v>3</v>
      </c>
      <c r="M30" s="76">
        <v>3</v>
      </c>
      <c r="N30" s="521"/>
    </row>
    <row r="31" spans="1:15" ht="13.5" customHeight="1">
      <c r="A31" s="1695"/>
      <c r="B31" s="7"/>
      <c r="C31" s="32" t="s">
        <v>22</v>
      </c>
      <c r="D31" s="50">
        <f t="shared" ref="D31:D39" si="3">SUM(F31:G31,I31:M31)</f>
        <v>24</v>
      </c>
      <c r="E31" s="47">
        <v>-44.186046511627907</v>
      </c>
      <c r="F31" s="49">
        <v>10</v>
      </c>
      <c r="G31" s="49">
        <v>3</v>
      </c>
      <c r="H31" s="46">
        <v>0</v>
      </c>
      <c r="I31" s="49">
        <v>4</v>
      </c>
      <c r="J31" s="49">
        <v>3</v>
      </c>
      <c r="K31" s="49">
        <v>1</v>
      </c>
      <c r="L31" s="49">
        <v>2</v>
      </c>
      <c r="M31" s="76">
        <v>1</v>
      </c>
      <c r="N31" s="521"/>
    </row>
    <row r="32" spans="1:15" ht="13.5" customHeight="1">
      <c r="A32" s="1695"/>
      <c r="B32" s="7"/>
      <c r="C32" s="32" t="s">
        <v>23</v>
      </c>
      <c r="D32" s="50">
        <f t="shared" si="3"/>
        <v>29</v>
      </c>
      <c r="E32" s="47">
        <v>-12.121212121212121</v>
      </c>
      <c r="F32" s="49">
        <v>9</v>
      </c>
      <c r="G32" s="49">
        <v>1</v>
      </c>
      <c r="H32" s="559">
        <v>1</v>
      </c>
      <c r="I32" s="49">
        <v>4</v>
      </c>
      <c r="J32" s="49">
        <v>5</v>
      </c>
      <c r="K32" s="49">
        <v>5</v>
      </c>
      <c r="L32" s="49">
        <v>3</v>
      </c>
      <c r="M32" s="76">
        <v>2</v>
      </c>
      <c r="N32" s="521"/>
    </row>
    <row r="33" spans="1:15" ht="13.5" customHeight="1">
      <c r="A33" s="1695"/>
      <c r="B33" s="7"/>
      <c r="C33" s="32" t="s">
        <v>24</v>
      </c>
      <c r="D33" s="50">
        <f t="shared" si="3"/>
        <v>32</v>
      </c>
      <c r="E33" s="47">
        <v>-8.5714285714285712</v>
      </c>
      <c r="F33" s="49">
        <v>14</v>
      </c>
      <c r="G33" s="49">
        <v>2</v>
      </c>
      <c r="H33" s="46">
        <v>0</v>
      </c>
      <c r="I33" s="49">
        <v>7</v>
      </c>
      <c r="J33" s="49">
        <v>1</v>
      </c>
      <c r="K33" s="49">
        <v>2</v>
      </c>
      <c r="L33" s="49">
        <v>3</v>
      </c>
      <c r="M33" s="76">
        <v>3</v>
      </c>
      <c r="N33" s="7"/>
    </row>
    <row r="34" spans="1:15" ht="13.5" customHeight="1">
      <c r="A34" s="1695"/>
      <c r="B34" s="7"/>
      <c r="C34" s="32" t="s">
        <v>25</v>
      </c>
      <c r="D34" s="50">
        <f>SUM(F34:G34,I34:M34)</f>
        <v>24</v>
      </c>
      <c r="E34" s="47">
        <v>-25</v>
      </c>
      <c r="F34" s="49">
        <v>16</v>
      </c>
      <c r="G34" s="49">
        <v>0</v>
      </c>
      <c r="H34" s="46">
        <v>0</v>
      </c>
      <c r="I34" s="49">
        <v>2</v>
      </c>
      <c r="J34" s="49">
        <v>0</v>
      </c>
      <c r="K34" s="49">
        <v>1</v>
      </c>
      <c r="L34" s="49">
        <v>2</v>
      </c>
      <c r="M34" s="76">
        <v>3</v>
      </c>
      <c r="N34" s="521"/>
    </row>
    <row r="35" spans="1:15" ht="13.5" customHeight="1">
      <c r="A35" s="1695"/>
      <c r="B35" s="7"/>
      <c r="C35" s="32" t="s">
        <v>26</v>
      </c>
      <c r="D35" s="50">
        <f t="shared" si="3"/>
        <v>31</v>
      </c>
      <c r="E35" s="47">
        <v>0</v>
      </c>
      <c r="F35" s="49">
        <v>9</v>
      </c>
      <c r="G35" s="49">
        <v>3</v>
      </c>
      <c r="H35" s="46">
        <v>1</v>
      </c>
      <c r="I35" s="49">
        <v>3</v>
      </c>
      <c r="J35" s="49">
        <v>4</v>
      </c>
      <c r="K35" s="49">
        <v>0</v>
      </c>
      <c r="L35" s="49">
        <v>6</v>
      </c>
      <c r="M35" s="76">
        <v>6</v>
      </c>
      <c r="N35" s="7"/>
    </row>
    <row r="36" spans="1:15" ht="13.5" customHeight="1">
      <c r="A36" s="1695"/>
      <c r="B36" s="7"/>
      <c r="C36" s="32" t="s">
        <v>27</v>
      </c>
      <c r="D36" s="50">
        <f t="shared" si="3"/>
        <v>30</v>
      </c>
      <c r="E36" s="47">
        <v>30.434782608695656</v>
      </c>
      <c r="F36" s="49">
        <v>11</v>
      </c>
      <c r="G36" s="49">
        <v>5</v>
      </c>
      <c r="H36" s="46">
        <v>1</v>
      </c>
      <c r="I36" s="49">
        <v>3</v>
      </c>
      <c r="J36" s="49">
        <v>4</v>
      </c>
      <c r="K36" s="49">
        <v>2</v>
      </c>
      <c r="L36" s="49">
        <v>2</v>
      </c>
      <c r="M36" s="76">
        <v>3</v>
      </c>
      <c r="N36" s="521"/>
    </row>
    <row r="37" spans="1:15" ht="13.5" customHeight="1">
      <c r="A37" s="1695"/>
      <c r="B37" s="7"/>
      <c r="C37" s="32" t="s">
        <v>28</v>
      </c>
      <c r="D37" s="50">
        <f t="shared" si="3"/>
        <v>26</v>
      </c>
      <c r="E37" s="47">
        <v>13.043478260869565</v>
      </c>
      <c r="F37" s="49">
        <v>11</v>
      </c>
      <c r="G37" s="49">
        <v>1</v>
      </c>
      <c r="H37" s="46">
        <v>0</v>
      </c>
      <c r="I37" s="49">
        <v>5</v>
      </c>
      <c r="J37" s="49">
        <v>1</v>
      </c>
      <c r="K37" s="49">
        <v>0</v>
      </c>
      <c r="L37" s="49">
        <v>3</v>
      </c>
      <c r="M37" s="76">
        <v>5</v>
      </c>
      <c r="N37" s="521"/>
    </row>
    <row r="38" spans="1:15" ht="13.5" customHeight="1">
      <c r="A38" s="1695"/>
      <c r="B38" s="7" t="s">
        <v>29</v>
      </c>
      <c r="C38" s="32" t="s">
        <v>30</v>
      </c>
      <c r="D38" s="50">
        <f t="shared" si="3"/>
        <v>25</v>
      </c>
      <c r="E38" s="47">
        <v>-10.714285714285714</v>
      </c>
      <c r="F38" s="49">
        <v>11</v>
      </c>
      <c r="G38" s="49">
        <v>2</v>
      </c>
      <c r="H38" s="46">
        <v>0</v>
      </c>
      <c r="I38" s="49">
        <v>4</v>
      </c>
      <c r="J38" s="49">
        <v>1</v>
      </c>
      <c r="K38" s="49">
        <v>2</v>
      </c>
      <c r="L38" s="49">
        <v>0</v>
      </c>
      <c r="M38" s="76">
        <v>5</v>
      </c>
      <c r="N38" s="521"/>
    </row>
    <row r="39" spans="1:15" ht="13.5" customHeight="1">
      <c r="A39" s="1695"/>
      <c r="B39" s="7"/>
      <c r="C39" s="32" t="s">
        <v>31</v>
      </c>
      <c r="D39" s="50">
        <f t="shared" si="3"/>
        <v>31</v>
      </c>
      <c r="E39" s="47">
        <v>10.714285714285714</v>
      </c>
      <c r="F39" s="49">
        <v>14</v>
      </c>
      <c r="G39" s="49">
        <v>3</v>
      </c>
      <c r="H39" s="46">
        <v>0</v>
      </c>
      <c r="I39" s="49">
        <v>5</v>
      </c>
      <c r="J39" s="49">
        <v>3</v>
      </c>
      <c r="K39" s="49">
        <v>1</v>
      </c>
      <c r="L39" s="49">
        <v>1</v>
      </c>
      <c r="M39" s="76">
        <v>4</v>
      </c>
      <c r="O39" s="538"/>
    </row>
    <row r="40" spans="1:15" ht="13.5" customHeight="1" thickBot="1">
      <c r="A40" s="1696"/>
      <c r="B40" s="13"/>
      <c r="C40" s="39" t="s">
        <v>32</v>
      </c>
      <c r="D40" s="51">
        <f>SUM(F40:G40,I40:M40)</f>
        <v>43</v>
      </c>
      <c r="E40" s="78">
        <v>22.857142857142858</v>
      </c>
      <c r="F40" s="52">
        <v>19</v>
      </c>
      <c r="G40" s="52">
        <v>3</v>
      </c>
      <c r="H40" s="48">
        <v>0</v>
      </c>
      <c r="I40" s="52">
        <v>3</v>
      </c>
      <c r="J40" s="52">
        <v>3</v>
      </c>
      <c r="K40" s="52">
        <v>5</v>
      </c>
      <c r="L40" s="52">
        <v>3</v>
      </c>
      <c r="M40" s="79">
        <v>7</v>
      </c>
      <c r="O40" s="538"/>
    </row>
    <row r="41" spans="1:15" ht="16.7" customHeight="1">
      <c r="A41" s="1703" t="s">
        <v>34</v>
      </c>
      <c r="B41" s="1819" t="s">
        <v>17</v>
      </c>
      <c r="C41" s="1818"/>
      <c r="D41" s="67">
        <v>576</v>
      </c>
      <c r="E41" s="68">
        <v>-0.17331022530329288</v>
      </c>
      <c r="F41" s="125">
        <v>258</v>
      </c>
      <c r="G41" s="125">
        <v>68</v>
      </c>
      <c r="H41" s="20">
        <v>23</v>
      </c>
      <c r="I41" s="125">
        <v>79</v>
      </c>
      <c r="J41" s="125">
        <v>43</v>
      </c>
      <c r="K41" s="125">
        <v>43</v>
      </c>
      <c r="L41" s="125">
        <v>35</v>
      </c>
      <c r="M41" s="126">
        <v>50</v>
      </c>
      <c r="N41" s="7"/>
      <c r="O41" s="538"/>
    </row>
    <row r="42" spans="1:15" ht="16.7" customHeight="1">
      <c r="A42" s="1695"/>
      <c r="B42" s="1699">
        <v>29</v>
      </c>
      <c r="C42" s="1700"/>
      <c r="D42" s="556">
        <v>553</v>
      </c>
      <c r="E42" s="68">
        <v>-3.9930555555555554</v>
      </c>
      <c r="F42" s="69">
        <v>252</v>
      </c>
      <c r="G42" s="69">
        <v>68</v>
      </c>
      <c r="H42" s="23">
        <v>21</v>
      </c>
      <c r="I42" s="69">
        <v>92</v>
      </c>
      <c r="J42" s="69">
        <v>35</v>
      </c>
      <c r="K42" s="69">
        <v>32</v>
      </c>
      <c r="L42" s="69">
        <v>32</v>
      </c>
      <c r="M42" s="70">
        <v>42</v>
      </c>
      <c r="O42" s="538"/>
    </row>
    <row r="43" spans="1:15" ht="16.7" customHeight="1">
      <c r="A43" s="1695"/>
      <c r="B43" s="1699">
        <v>30</v>
      </c>
      <c r="C43" s="1700"/>
      <c r="D43" s="556">
        <v>588</v>
      </c>
      <c r="E43" s="68">
        <v>6.3291139240506329</v>
      </c>
      <c r="F43" s="69">
        <v>254</v>
      </c>
      <c r="G43" s="69">
        <v>74</v>
      </c>
      <c r="H43" s="25">
        <v>18</v>
      </c>
      <c r="I43" s="69">
        <v>95</v>
      </c>
      <c r="J43" s="69">
        <v>32</v>
      </c>
      <c r="K43" s="69">
        <v>41</v>
      </c>
      <c r="L43" s="69">
        <v>41</v>
      </c>
      <c r="M43" s="70">
        <v>51</v>
      </c>
      <c r="O43" s="538"/>
    </row>
    <row r="44" spans="1:15" ht="16.7" customHeight="1">
      <c r="A44" s="1695"/>
      <c r="B44" s="1699" t="s">
        <v>18</v>
      </c>
      <c r="C44" s="1700"/>
      <c r="D44" s="556">
        <v>561</v>
      </c>
      <c r="E44" s="68">
        <v>-4.591836734693878</v>
      </c>
      <c r="F44" s="69">
        <v>288</v>
      </c>
      <c r="G44" s="69">
        <v>46</v>
      </c>
      <c r="H44" s="25">
        <v>11</v>
      </c>
      <c r="I44" s="69">
        <v>72</v>
      </c>
      <c r="J44" s="69">
        <v>34</v>
      </c>
      <c r="K44" s="69">
        <v>34</v>
      </c>
      <c r="L44" s="69">
        <v>39</v>
      </c>
      <c r="M44" s="70">
        <v>48</v>
      </c>
      <c r="O44" s="538"/>
    </row>
    <row r="45" spans="1:15" ht="16.7" customHeight="1">
      <c r="A45" s="1695"/>
      <c r="B45" s="1699">
        <v>2</v>
      </c>
      <c r="C45" s="1700"/>
      <c r="D45" s="551">
        <f>SUM(F45:G45,I45:M45)</f>
        <v>544</v>
      </c>
      <c r="E45" s="72">
        <f>IF(ISERROR((D45-D44)/D44*100),"―",(D45-D44)/D44*100)</f>
        <v>-3.0303030303030303</v>
      </c>
      <c r="F45" s="73">
        <f>SUM(F46:F57)</f>
        <v>231</v>
      </c>
      <c r="G45" s="73">
        <f t="shared" ref="G45:M45" si="4">SUM(G46:G57)</f>
        <v>54</v>
      </c>
      <c r="H45" s="30">
        <f t="shared" si="4"/>
        <v>10</v>
      </c>
      <c r="I45" s="73">
        <f t="shared" si="4"/>
        <v>85</v>
      </c>
      <c r="J45" s="73">
        <f t="shared" si="4"/>
        <v>31</v>
      </c>
      <c r="K45" s="73">
        <f t="shared" si="4"/>
        <v>38</v>
      </c>
      <c r="L45" s="73">
        <f t="shared" si="4"/>
        <v>45</v>
      </c>
      <c r="M45" s="74">
        <f t="shared" si="4"/>
        <v>60</v>
      </c>
      <c r="O45" s="538"/>
    </row>
    <row r="46" spans="1:15" ht="13.5" customHeight="1">
      <c r="A46" s="1695"/>
      <c r="B46" s="7" t="s">
        <v>19</v>
      </c>
      <c r="C46" s="32" t="s">
        <v>20</v>
      </c>
      <c r="D46" s="551">
        <f>SUM(F46:G46,I46:M46)</f>
        <v>44</v>
      </c>
      <c r="E46" s="47">
        <v>2.3255813953488373</v>
      </c>
      <c r="F46" s="49">
        <v>18</v>
      </c>
      <c r="G46" s="49">
        <v>4</v>
      </c>
      <c r="H46" s="46">
        <v>0</v>
      </c>
      <c r="I46" s="49">
        <v>9</v>
      </c>
      <c r="J46" s="49">
        <v>1</v>
      </c>
      <c r="K46" s="49">
        <v>2</v>
      </c>
      <c r="L46" s="49">
        <v>7</v>
      </c>
      <c r="M46" s="76">
        <v>3</v>
      </c>
      <c r="O46" s="538"/>
    </row>
    <row r="47" spans="1:15" ht="13.5" customHeight="1">
      <c r="A47" s="1695"/>
      <c r="B47" s="7"/>
      <c r="C47" s="32" t="s">
        <v>21</v>
      </c>
      <c r="D47" s="50">
        <f>SUM(F47:G47,I47:M47)</f>
        <v>40</v>
      </c>
      <c r="E47" s="47">
        <v>-11.111111111111111</v>
      </c>
      <c r="F47" s="49">
        <v>15</v>
      </c>
      <c r="G47" s="49">
        <v>5</v>
      </c>
      <c r="H47" s="46">
        <v>3</v>
      </c>
      <c r="I47" s="49">
        <v>6</v>
      </c>
      <c r="J47" s="49">
        <v>2</v>
      </c>
      <c r="K47" s="49">
        <v>5</v>
      </c>
      <c r="L47" s="49">
        <v>4</v>
      </c>
      <c r="M47" s="76">
        <v>3</v>
      </c>
      <c r="O47" s="538"/>
    </row>
    <row r="48" spans="1:15" ht="13.5" customHeight="1">
      <c r="A48" s="1695"/>
      <c r="B48" s="7"/>
      <c r="C48" s="32" t="s">
        <v>22</v>
      </c>
      <c r="D48" s="50">
        <f t="shared" ref="D48:D56" si="5">SUM(F48:G48,I48:M48)</f>
        <v>37</v>
      </c>
      <c r="E48" s="47">
        <v>-43.07692307692308</v>
      </c>
      <c r="F48" s="49">
        <v>17</v>
      </c>
      <c r="G48" s="49">
        <v>4</v>
      </c>
      <c r="H48" s="46">
        <v>0</v>
      </c>
      <c r="I48" s="49">
        <v>7</v>
      </c>
      <c r="J48" s="49">
        <v>2</v>
      </c>
      <c r="K48" s="49">
        <v>1</v>
      </c>
      <c r="L48" s="49">
        <v>3</v>
      </c>
      <c r="M48" s="76">
        <v>3</v>
      </c>
      <c r="O48" s="538"/>
    </row>
    <row r="49" spans="1:15" ht="13.5" customHeight="1">
      <c r="A49" s="1695"/>
      <c r="B49" s="7"/>
      <c r="C49" s="32" t="s">
        <v>23</v>
      </c>
      <c r="D49" s="50">
        <f t="shared" si="5"/>
        <v>45</v>
      </c>
      <c r="E49" s="47">
        <v>-10</v>
      </c>
      <c r="F49" s="49">
        <v>14</v>
      </c>
      <c r="G49" s="49">
        <v>1</v>
      </c>
      <c r="H49" s="46">
        <v>1</v>
      </c>
      <c r="I49" s="49">
        <v>7</v>
      </c>
      <c r="J49" s="49">
        <v>6</v>
      </c>
      <c r="K49" s="49">
        <v>11</v>
      </c>
      <c r="L49" s="49">
        <v>2</v>
      </c>
      <c r="M49" s="76">
        <v>4</v>
      </c>
      <c r="O49" s="538"/>
    </row>
    <row r="50" spans="1:15" ht="13.5" customHeight="1">
      <c r="A50" s="1695"/>
      <c r="B50" s="7"/>
      <c r="C50" s="32" t="s">
        <v>24</v>
      </c>
      <c r="D50" s="50">
        <f t="shared" si="5"/>
        <v>49</v>
      </c>
      <c r="E50" s="47">
        <v>0</v>
      </c>
      <c r="F50" s="49">
        <v>21</v>
      </c>
      <c r="G50" s="49">
        <v>7</v>
      </c>
      <c r="H50" s="46">
        <v>1</v>
      </c>
      <c r="I50" s="49">
        <v>9</v>
      </c>
      <c r="J50" s="49">
        <v>1</v>
      </c>
      <c r="K50" s="49">
        <v>2</v>
      </c>
      <c r="L50" s="49">
        <v>5</v>
      </c>
      <c r="M50" s="76">
        <v>4</v>
      </c>
      <c r="O50" s="538"/>
    </row>
    <row r="51" spans="1:15" ht="13.5" customHeight="1">
      <c r="A51" s="1695"/>
      <c r="B51" s="7"/>
      <c r="C51" s="32" t="s">
        <v>25</v>
      </c>
      <c r="D51" s="50">
        <f t="shared" si="5"/>
        <v>39</v>
      </c>
      <c r="E51" s="47">
        <v>-25</v>
      </c>
      <c r="F51" s="49">
        <v>24</v>
      </c>
      <c r="G51" s="49">
        <v>2</v>
      </c>
      <c r="H51" s="46">
        <v>0</v>
      </c>
      <c r="I51" s="49">
        <v>5</v>
      </c>
      <c r="J51" s="49">
        <v>0</v>
      </c>
      <c r="K51" s="49">
        <v>1</v>
      </c>
      <c r="L51" s="49">
        <v>4</v>
      </c>
      <c r="M51" s="76">
        <v>3</v>
      </c>
      <c r="N51" s="521"/>
      <c r="O51" s="538"/>
    </row>
    <row r="52" spans="1:15" ht="13.5" customHeight="1">
      <c r="A52" s="1695"/>
      <c r="B52" s="7"/>
      <c r="C52" s="32" t="s">
        <v>26</v>
      </c>
      <c r="D52" s="50">
        <f t="shared" si="5"/>
        <v>44</v>
      </c>
      <c r="E52" s="47">
        <v>-18.518518518518519</v>
      </c>
      <c r="F52" s="49">
        <v>17</v>
      </c>
      <c r="G52" s="49">
        <v>3</v>
      </c>
      <c r="H52" s="46">
        <v>1</v>
      </c>
      <c r="I52" s="49">
        <v>3</v>
      </c>
      <c r="J52" s="49">
        <v>5</v>
      </c>
      <c r="K52" s="49">
        <v>1</v>
      </c>
      <c r="L52" s="49">
        <v>7</v>
      </c>
      <c r="M52" s="76">
        <v>8</v>
      </c>
      <c r="N52" s="521"/>
      <c r="O52" s="538"/>
    </row>
    <row r="53" spans="1:15" ht="13.5" customHeight="1">
      <c r="A53" s="1695"/>
      <c r="B53" s="7"/>
      <c r="C53" s="32" t="s">
        <v>27</v>
      </c>
      <c r="D53" s="50">
        <f t="shared" si="5"/>
        <v>49</v>
      </c>
      <c r="E53" s="47">
        <v>44.117647058823529</v>
      </c>
      <c r="F53" s="49">
        <v>16</v>
      </c>
      <c r="G53" s="49">
        <v>7</v>
      </c>
      <c r="H53" s="46">
        <v>2</v>
      </c>
      <c r="I53" s="49">
        <v>10</v>
      </c>
      <c r="J53" s="49">
        <v>4</v>
      </c>
      <c r="K53" s="49">
        <v>4</v>
      </c>
      <c r="L53" s="49">
        <v>2</v>
      </c>
      <c r="M53" s="76">
        <v>6</v>
      </c>
      <c r="O53" s="538"/>
    </row>
    <row r="54" spans="1:15" ht="13.5" customHeight="1">
      <c r="A54" s="1695"/>
      <c r="B54" s="7"/>
      <c r="C54" s="32" t="s">
        <v>28</v>
      </c>
      <c r="D54" s="50">
        <f t="shared" si="5"/>
        <v>35</v>
      </c>
      <c r="E54" s="47">
        <v>0</v>
      </c>
      <c r="F54" s="49">
        <v>15</v>
      </c>
      <c r="G54" s="49">
        <v>4</v>
      </c>
      <c r="H54" s="46">
        <v>0</v>
      </c>
      <c r="I54" s="49">
        <v>6</v>
      </c>
      <c r="J54" s="49">
        <v>1</v>
      </c>
      <c r="K54" s="49">
        <v>1</v>
      </c>
      <c r="L54" s="49">
        <v>3</v>
      </c>
      <c r="M54" s="76">
        <v>5</v>
      </c>
      <c r="O54" s="538"/>
    </row>
    <row r="55" spans="1:15" ht="13.5" customHeight="1">
      <c r="A55" s="1695"/>
      <c r="B55" s="7" t="s">
        <v>29</v>
      </c>
      <c r="C55" s="32" t="s">
        <v>30</v>
      </c>
      <c r="D55" s="50">
        <f t="shared" si="5"/>
        <v>38</v>
      </c>
      <c r="E55" s="47">
        <v>-7.3170731707317067</v>
      </c>
      <c r="F55" s="49">
        <v>17</v>
      </c>
      <c r="G55" s="49">
        <v>5</v>
      </c>
      <c r="H55" s="46">
        <v>1</v>
      </c>
      <c r="I55" s="49">
        <v>5</v>
      </c>
      <c r="J55" s="49">
        <v>3</v>
      </c>
      <c r="K55" s="49">
        <v>2</v>
      </c>
      <c r="L55" s="49">
        <v>1</v>
      </c>
      <c r="M55" s="76">
        <v>5</v>
      </c>
      <c r="O55" s="538"/>
    </row>
    <row r="56" spans="1:15" ht="13.5" customHeight="1">
      <c r="A56" s="1695"/>
      <c r="B56" s="7"/>
      <c r="C56" s="32" t="s">
        <v>31</v>
      </c>
      <c r="D56" s="50">
        <f t="shared" si="5"/>
        <v>48</v>
      </c>
      <c r="E56" s="47">
        <v>9.0909090909090917</v>
      </c>
      <c r="F56" s="49">
        <v>19</v>
      </c>
      <c r="G56" s="49">
        <v>7</v>
      </c>
      <c r="H56" s="46">
        <v>1</v>
      </c>
      <c r="I56" s="49">
        <v>9</v>
      </c>
      <c r="J56" s="49">
        <v>3</v>
      </c>
      <c r="K56" s="49">
        <v>3</v>
      </c>
      <c r="L56" s="49">
        <v>1</v>
      </c>
      <c r="M56" s="76">
        <v>6</v>
      </c>
      <c r="O56" s="538"/>
    </row>
    <row r="57" spans="1:15" ht="13.5" customHeight="1" thickBot="1">
      <c r="A57" s="1696"/>
      <c r="B57" s="13"/>
      <c r="C57" s="39" t="s">
        <v>32</v>
      </c>
      <c r="D57" s="51">
        <f>SUM(F57:G57,I57:M57)</f>
        <v>76</v>
      </c>
      <c r="E57" s="78">
        <v>55.102040816326522</v>
      </c>
      <c r="F57" s="52">
        <v>38</v>
      </c>
      <c r="G57" s="52">
        <v>5</v>
      </c>
      <c r="H57" s="48">
        <v>0</v>
      </c>
      <c r="I57" s="52">
        <v>9</v>
      </c>
      <c r="J57" s="52">
        <v>3</v>
      </c>
      <c r="K57" s="52">
        <v>5</v>
      </c>
      <c r="L57" s="52">
        <v>6</v>
      </c>
      <c r="M57" s="79">
        <v>10</v>
      </c>
      <c r="O57" s="538"/>
    </row>
    <row r="58" spans="1:15">
      <c r="O58" s="7"/>
    </row>
    <row r="59" spans="1:15">
      <c r="O59" s="7"/>
    </row>
    <row r="60" spans="1:15">
      <c r="O60" s="7"/>
    </row>
    <row r="61" spans="1:15">
      <c r="O61" s="7"/>
    </row>
    <row r="62" spans="1:15">
      <c r="O62" s="7"/>
    </row>
    <row r="68" ht="13.5" customHeight="1"/>
    <row r="85" ht="13.5" customHeight="1"/>
    <row r="102" ht="13.5" customHeight="1"/>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4.375" style="2" customWidth="1"/>
    <col min="15" max="15" width="3.37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4.375" style="2" customWidth="1"/>
    <col min="269" max="269" width="3.375" style="2" customWidth="1"/>
    <col min="270" max="270" width="7.625" style="2"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4.375" style="2" customWidth="1"/>
    <col min="525" max="525" width="3.375" style="2" customWidth="1"/>
    <col min="526" max="526" width="7.625" style="2"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4.375" style="2" customWidth="1"/>
    <col min="781" max="781" width="3.375" style="2" customWidth="1"/>
    <col min="782" max="782" width="7.625" style="2"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4.375" style="2" customWidth="1"/>
    <col min="1037" max="1037" width="3.375" style="2" customWidth="1"/>
    <col min="1038" max="1038" width="7.625" style="2"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4.375" style="2" customWidth="1"/>
    <col min="1293" max="1293" width="3.375" style="2" customWidth="1"/>
    <col min="1294" max="1294" width="7.625" style="2"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4.375" style="2" customWidth="1"/>
    <col min="1549" max="1549" width="3.375" style="2" customWidth="1"/>
    <col min="1550" max="1550" width="7.625" style="2"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4.375" style="2" customWidth="1"/>
    <col min="1805" max="1805" width="3.375" style="2" customWidth="1"/>
    <col min="1806" max="1806" width="7.625" style="2"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4.375" style="2" customWidth="1"/>
    <col min="2061" max="2061" width="3.375" style="2" customWidth="1"/>
    <col min="2062" max="2062" width="7.625" style="2"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4.375" style="2" customWidth="1"/>
    <col min="2317" max="2317" width="3.375" style="2" customWidth="1"/>
    <col min="2318" max="2318" width="7.625" style="2"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4.375" style="2" customWidth="1"/>
    <col min="2573" max="2573" width="3.375" style="2" customWidth="1"/>
    <col min="2574" max="2574" width="7.625" style="2"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4.375" style="2" customWidth="1"/>
    <col min="2829" max="2829" width="3.375" style="2" customWidth="1"/>
    <col min="2830" max="2830" width="7.625" style="2"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4.375" style="2" customWidth="1"/>
    <col min="3085" max="3085" width="3.375" style="2" customWidth="1"/>
    <col min="3086" max="3086" width="7.625" style="2"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4.375" style="2" customWidth="1"/>
    <col min="3341" max="3341" width="3.375" style="2" customWidth="1"/>
    <col min="3342" max="3342" width="7.625" style="2"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4.375" style="2" customWidth="1"/>
    <col min="3597" max="3597" width="3.375" style="2" customWidth="1"/>
    <col min="3598" max="3598" width="7.625" style="2"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4.375" style="2" customWidth="1"/>
    <col min="3853" max="3853" width="3.375" style="2" customWidth="1"/>
    <col min="3854" max="3854" width="7.625" style="2"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4.375" style="2" customWidth="1"/>
    <col min="4109" max="4109" width="3.375" style="2" customWidth="1"/>
    <col min="4110" max="4110" width="7.625" style="2"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4.375" style="2" customWidth="1"/>
    <col min="4365" max="4365" width="3.375" style="2" customWidth="1"/>
    <col min="4366" max="4366" width="7.625" style="2"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4.375" style="2" customWidth="1"/>
    <col min="4621" max="4621" width="3.375" style="2" customWidth="1"/>
    <col min="4622" max="4622" width="7.625" style="2"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4.375" style="2" customWidth="1"/>
    <col min="4877" max="4877" width="3.375" style="2" customWidth="1"/>
    <col min="4878" max="4878" width="7.625" style="2"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4.375" style="2" customWidth="1"/>
    <col min="5133" max="5133" width="3.375" style="2" customWidth="1"/>
    <col min="5134" max="5134" width="7.625" style="2"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4.375" style="2" customWidth="1"/>
    <col min="5389" max="5389" width="3.375" style="2" customWidth="1"/>
    <col min="5390" max="5390" width="7.625" style="2"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4.375" style="2" customWidth="1"/>
    <col min="5645" max="5645" width="3.375" style="2" customWidth="1"/>
    <col min="5646" max="5646" width="7.625" style="2"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4.375" style="2" customWidth="1"/>
    <col min="5901" max="5901" width="3.375" style="2" customWidth="1"/>
    <col min="5902" max="5902" width="7.625" style="2"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4.375" style="2" customWidth="1"/>
    <col min="6157" max="6157" width="3.375" style="2" customWidth="1"/>
    <col min="6158" max="6158" width="7.625" style="2"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4.375" style="2" customWidth="1"/>
    <col min="6413" max="6413" width="3.375" style="2" customWidth="1"/>
    <col min="6414" max="6414" width="7.625" style="2"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4.375" style="2" customWidth="1"/>
    <col min="6669" max="6669" width="3.375" style="2" customWidth="1"/>
    <col min="6670" max="6670" width="7.625" style="2"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4.375" style="2" customWidth="1"/>
    <col min="6925" max="6925" width="3.375" style="2" customWidth="1"/>
    <col min="6926" max="6926" width="7.625" style="2"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4.375" style="2" customWidth="1"/>
    <col min="7181" max="7181" width="3.375" style="2" customWidth="1"/>
    <col min="7182" max="7182" width="7.625" style="2"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4.375" style="2" customWidth="1"/>
    <col min="7437" max="7437" width="3.375" style="2" customWidth="1"/>
    <col min="7438" max="7438" width="7.625" style="2"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4.375" style="2" customWidth="1"/>
    <col min="7693" max="7693" width="3.375" style="2" customWidth="1"/>
    <col min="7694" max="7694" width="7.625" style="2"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4.375" style="2" customWidth="1"/>
    <col min="7949" max="7949" width="3.375" style="2" customWidth="1"/>
    <col min="7950" max="7950" width="7.625" style="2"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4.375" style="2" customWidth="1"/>
    <col min="8205" max="8205" width="3.375" style="2" customWidth="1"/>
    <col min="8206" max="8206" width="7.625" style="2"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4.375" style="2" customWidth="1"/>
    <col min="8461" max="8461" width="3.375" style="2" customWidth="1"/>
    <col min="8462" max="8462" width="7.625" style="2"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4.375" style="2" customWidth="1"/>
    <col min="8717" max="8717" width="3.375" style="2" customWidth="1"/>
    <col min="8718" max="8718" width="7.625" style="2"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4.375" style="2" customWidth="1"/>
    <col min="8973" max="8973" width="3.375" style="2" customWidth="1"/>
    <col min="8974" max="8974" width="7.625" style="2"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4.375" style="2" customWidth="1"/>
    <col min="9229" max="9229" width="3.375" style="2" customWidth="1"/>
    <col min="9230" max="9230" width="7.625" style="2"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4.375" style="2" customWidth="1"/>
    <col min="9485" max="9485" width="3.375" style="2" customWidth="1"/>
    <col min="9486" max="9486" width="7.625" style="2"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4.375" style="2" customWidth="1"/>
    <col min="9741" max="9741" width="3.375" style="2" customWidth="1"/>
    <col min="9742" max="9742" width="7.625" style="2"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4.375" style="2" customWidth="1"/>
    <col min="9997" max="9997" width="3.375" style="2" customWidth="1"/>
    <col min="9998" max="9998" width="7.625" style="2"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4.375" style="2" customWidth="1"/>
    <col min="10253" max="10253" width="3.375" style="2" customWidth="1"/>
    <col min="10254" max="10254" width="7.625" style="2"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4.375" style="2" customWidth="1"/>
    <col min="10509" max="10509" width="3.375" style="2" customWidth="1"/>
    <col min="10510" max="10510" width="7.625" style="2"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4.375" style="2" customWidth="1"/>
    <col min="10765" max="10765" width="3.375" style="2" customWidth="1"/>
    <col min="10766" max="10766" width="7.625" style="2"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4.375" style="2" customWidth="1"/>
    <col min="11021" max="11021" width="3.375" style="2" customWidth="1"/>
    <col min="11022" max="11022" width="7.625" style="2"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4.375" style="2" customWidth="1"/>
    <col min="11277" max="11277" width="3.375" style="2" customWidth="1"/>
    <col min="11278" max="11278" width="7.625" style="2"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4.375" style="2" customWidth="1"/>
    <col min="11533" max="11533" width="3.375" style="2" customWidth="1"/>
    <col min="11534" max="11534" width="7.625" style="2"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4.375" style="2" customWidth="1"/>
    <col min="11789" max="11789" width="3.375" style="2" customWidth="1"/>
    <col min="11790" max="11790" width="7.625" style="2"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4.375" style="2" customWidth="1"/>
    <col min="12045" max="12045" width="3.375" style="2" customWidth="1"/>
    <col min="12046" max="12046" width="7.625" style="2"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4.375" style="2" customWidth="1"/>
    <col min="12301" max="12301" width="3.375" style="2" customWidth="1"/>
    <col min="12302" max="12302" width="7.625" style="2"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4.375" style="2" customWidth="1"/>
    <col min="12557" max="12557" width="3.375" style="2" customWidth="1"/>
    <col min="12558" max="12558" width="7.625" style="2"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4.375" style="2" customWidth="1"/>
    <col min="12813" max="12813" width="3.375" style="2" customWidth="1"/>
    <col min="12814" max="12814" width="7.625" style="2"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4.375" style="2" customWidth="1"/>
    <col min="13069" max="13069" width="3.375" style="2" customWidth="1"/>
    <col min="13070" max="13070" width="7.625" style="2"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4.375" style="2" customWidth="1"/>
    <col min="13325" max="13325" width="3.375" style="2" customWidth="1"/>
    <col min="13326" max="13326" width="7.625" style="2"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4.375" style="2" customWidth="1"/>
    <col min="13581" max="13581" width="3.375" style="2" customWidth="1"/>
    <col min="13582" max="13582" width="7.625" style="2"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4.375" style="2" customWidth="1"/>
    <col min="13837" max="13837" width="3.375" style="2" customWidth="1"/>
    <col min="13838" max="13838" width="7.625" style="2"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4.375" style="2" customWidth="1"/>
    <col min="14093" max="14093" width="3.375" style="2" customWidth="1"/>
    <col min="14094" max="14094" width="7.625" style="2"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4.375" style="2" customWidth="1"/>
    <col min="14349" max="14349" width="3.375" style="2" customWidth="1"/>
    <col min="14350" max="14350" width="7.625" style="2"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4.375" style="2" customWidth="1"/>
    <col min="14605" max="14605" width="3.375" style="2" customWidth="1"/>
    <col min="14606" max="14606" width="7.625" style="2"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4.375" style="2" customWidth="1"/>
    <col min="14861" max="14861" width="3.375" style="2" customWidth="1"/>
    <col min="14862" max="14862" width="7.625" style="2"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4.375" style="2" customWidth="1"/>
    <col min="15117" max="15117" width="3.375" style="2" customWidth="1"/>
    <col min="15118" max="15118" width="7.625" style="2"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4.375" style="2" customWidth="1"/>
    <col min="15373" max="15373" width="3.375" style="2" customWidth="1"/>
    <col min="15374" max="15374" width="7.625" style="2"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4.375" style="2" customWidth="1"/>
    <col min="15629" max="15629" width="3.375" style="2" customWidth="1"/>
    <col min="15630" max="15630" width="7.625" style="2"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4.375" style="2" customWidth="1"/>
    <col min="15885" max="15885" width="3.375" style="2" customWidth="1"/>
    <col min="15886" max="15886" width="7.625" style="2"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4.375" style="2" customWidth="1"/>
    <col min="16141" max="16141" width="3.375" style="2" customWidth="1"/>
    <col min="16142" max="16142" width="7.625" style="2"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0" customHeight="1" thickBot="1">
      <c r="A2" s="1" t="s">
        <v>380</v>
      </c>
      <c r="L2" s="1682"/>
      <c r="M2" s="1682"/>
    </row>
    <row r="3" spans="1:14" ht="15" customHeight="1">
      <c r="A3" s="3"/>
      <c r="B3" s="1683" t="s">
        <v>1</v>
      </c>
      <c r="C3" s="1684"/>
      <c r="D3" s="1685" t="s">
        <v>2</v>
      </c>
      <c r="E3" s="4"/>
      <c r="F3" s="1688" t="s">
        <v>3</v>
      </c>
      <c r="G3" s="1691" t="s">
        <v>4</v>
      </c>
      <c r="H3" s="5"/>
      <c r="I3" s="1688" t="s">
        <v>5</v>
      </c>
      <c r="J3" s="1688" t="s">
        <v>6</v>
      </c>
      <c r="K3" s="1688" t="s">
        <v>7</v>
      </c>
      <c r="L3" s="1688" t="s">
        <v>8</v>
      </c>
      <c r="M3" s="1692" t="s">
        <v>9</v>
      </c>
    </row>
    <row r="4" spans="1:14" ht="12.75" customHeight="1">
      <c r="A4" s="6"/>
      <c r="B4" s="7"/>
      <c r="C4" s="8"/>
      <c r="D4" s="1686"/>
      <c r="E4" s="9" t="s">
        <v>10</v>
      </c>
      <c r="F4" s="1689"/>
      <c r="G4" s="1689"/>
      <c r="H4" s="10" t="s">
        <v>11</v>
      </c>
      <c r="I4" s="1689"/>
      <c r="J4" s="1689"/>
      <c r="K4" s="1689"/>
      <c r="L4" s="1689"/>
      <c r="M4" s="1693"/>
    </row>
    <row r="5" spans="1:14" ht="12.75" customHeight="1">
      <c r="A5" s="6"/>
      <c r="B5" s="7"/>
      <c r="C5" s="8"/>
      <c r="D5" s="1686"/>
      <c r="E5" s="11" t="s">
        <v>12</v>
      </c>
      <c r="F5" s="1689"/>
      <c r="G5" s="1689"/>
      <c r="H5" s="10" t="s">
        <v>13</v>
      </c>
      <c r="I5" s="1689"/>
      <c r="J5" s="1689"/>
      <c r="K5" s="1689"/>
      <c r="L5" s="1689"/>
      <c r="M5" s="1693"/>
    </row>
    <row r="6" spans="1:14" ht="14.25" customHeight="1" thickBot="1">
      <c r="A6" s="6" t="s">
        <v>14</v>
      </c>
      <c r="B6" s="7"/>
      <c r="C6" s="8"/>
      <c r="D6" s="1687"/>
      <c r="E6" s="15" t="s">
        <v>15</v>
      </c>
      <c r="F6" s="1690"/>
      <c r="G6" s="1690"/>
      <c r="H6" s="16"/>
      <c r="I6" s="1690"/>
      <c r="J6" s="1690"/>
      <c r="K6" s="1690"/>
      <c r="L6" s="1690"/>
      <c r="M6" s="1694"/>
    </row>
    <row r="7" spans="1:14" ht="16.7" customHeight="1">
      <c r="A7" s="1703" t="s">
        <v>44</v>
      </c>
      <c r="B7" s="1819" t="s">
        <v>17</v>
      </c>
      <c r="C7" s="1818"/>
      <c r="D7" s="67">
        <v>399</v>
      </c>
      <c r="E7" s="68">
        <v>-1.7241379310344827</v>
      </c>
      <c r="F7" s="560">
        <v>188</v>
      </c>
      <c r="G7" s="560">
        <v>35</v>
      </c>
      <c r="H7" s="561">
        <v>7</v>
      </c>
      <c r="I7" s="560">
        <v>76</v>
      </c>
      <c r="J7" s="560">
        <v>24</v>
      </c>
      <c r="K7" s="560">
        <v>21</v>
      </c>
      <c r="L7" s="560">
        <v>19</v>
      </c>
      <c r="M7" s="562">
        <v>36</v>
      </c>
    </row>
    <row r="8" spans="1:14" ht="16.7" customHeight="1">
      <c r="A8" s="1695"/>
      <c r="B8" s="1699">
        <v>29</v>
      </c>
      <c r="C8" s="1700"/>
      <c r="D8" s="556">
        <v>408</v>
      </c>
      <c r="E8" s="68">
        <v>2.2556390977443606</v>
      </c>
      <c r="F8" s="69">
        <v>170</v>
      </c>
      <c r="G8" s="69">
        <v>36</v>
      </c>
      <c r="H8" s="23">
        <v>6</v>
      </c>
      <c r="I8" s="69">
        <v>67</v>
      </c>
      <c r="J8" s="69">
        <v>34</v>
      </c>
      <c r="K8" s="69">
        <v>21</v>
      </c>
      <c r="L8" s="69">
        <v>26</v>
      </c>
      <c r="M8" s="70">
        <v>54</v>
      </c>
    </row>
    <row r="9" spans="1:14" ht="16.7" customHeight="1">
      <c r="A9" s="1695"/>
      <c r="B9" s="1699">
        <v>30</v>
      </c>
      <c r="C9" s="1700"/>
      <c r="D9" s="556">
        <v>406</v>
      </c>
      <c r="E9" s="68">
        <v>-0.49019607843137253</v>
      </c>
      <c r="F9" s="69">
        <v>196</v>
      </c>
      <c r="G9" s="69">
        <v>39</v>
      </c>
      <c r="H9" s="25">
        <v>14</v>
      </c>
      <c r="I9" s="69">
        <v>44</v>
      </c>
      <c r="J9" s="69">
        <v>27</v>
      </c>
      <c r="K9" s="69">
        <v>35</v>
      </c>
      <c r="L9" s="69">
        <v>24</v>
      </c>
      <c r="M9" s="70">
        <v>41</v>
      </c>
    </row>
    <row r="10" spans="1:14" ht="16.7" customHeight="1">
      <c r="A10" s="1695"/>
      <c r="B10" s="1699" t="s">
        <v>18</v>
      </c>
      <c r="C10" s="1700"/>
      <c r="D10" s="556">
        <v>393</v>
      </c>
      <c r="E10" s="68">
        <v>-3.201970443349754</v>
      </c>
      <c r="F10" s="69">
        <v>177</v>
      </c>
      <c r="G10" s="69">
        <v>36</v>
      </c>
      <c r="H10" s="25">
        <v>11</v>
      </c>
      <c r="I10" s="69">
        <v>60</v>
      </c>
      <c r="J10" s="69">
        <v>27</v>
      </c>
      <c r="K10" s="69">
        <v>25</v>
      </c>
      <c r="L10" s="69">
        <v>32</v>
      </c>
      <c r="M10" s="70">
        <v>36</v>
      </c>
    </row>
    <row r="11" spans="1:14" ht="16.7" customHeight="1">
      <c r="A11" s="1695"/>
      <c r="B11" s="1699">
        <v>2</v>
      </c>
      <c r="C11" s="1700"/>
      <c r="D11" s="551">
        <f>SUM(F11:G11,I11:M11)</f>
        <v>293</v>
      </c>
      <c r="E11" s="72">
        <f>IF(ISERROR((D11-D10)/D10*100),"―",(D11-D10)/D10*100)</f>
        <v>-25.445292620865139</v>
      </c>
      <c r="F11" s="73">
        <f>SUM(F12:F23)</f>
        <v>100</v>
      </c>
      <c r="G11" s="73">
        <f t="shared" ref="G11:M11" si="0">SUM(G12:G23)</f>
        <v>34</v>
      </c>
      <c r="H11" s="30">
        <f t="shared" si="0"/>
        <v>10</v>
      </c>
      <c r="I11" s="73">
        <f t="shared" si="0"/>
        <v>53</v>
      </c>
      <c r="J11" s="73">
        <f t="shared" si="0"/>
        <v>29</v>
      </c>
      <c r="K11" s="73">
        <f t="shared" si="0"/>
        <v>21</v>
      </c>
      <c r="L11" s="73">
        <f t="shared" si="0"/>
        <v>18</v>
      </c>
      <c r="M11" s="74">
        <f t="shared" si="0"/>
        <v>38</v>
      </c>
    </row>
    <row r="12" spans="1:14" ht="13.5" customHeight="1">
      <c r="A12" s="1695"/>
      <c r="B12" s="7" t="s">
        <v>19</v>
      </c>
      <c r="C12" s="32" t="s">
        <v>20</v>
      </c>
      <c r="D12" s="551">
        <f>SUM(F12:G12,I12:M12)</f>
        <v>38</v>
      </c>
      <c r="E12" s="47">
        <v>18.75</v>
      </c>
      <c r="F12" s="49">
        <v>12</v>
      </c>
      <c r="G12" s="49">
        <v>7</v>
      </c>
      <c r="H12" s="46">
        <v>3</v>
      </c>
      <c r="I12" s="49">
        <v>6</v>
      </c>
      <c r="J12" s="49">
        <v>3</v>
      </c>
      <c r="K12" s="49">
        <v>1</v>
      </c>
      <c r="L12" s="49">
        <v>3</v>
      </c>
      <c r="M12" s="76">
        <v>6</v>
      </c>
      <c r="N12" s="521"/>
    </row>
    <row r="13" spans="1:14" ht="13.5" customHeight="1">
      <c r="A13" s="1695"/>
      <c r="B13" s="7"/>
      <c r="C13" s="32" t="s">
        <v>21</v>
      </c>
      <c r="D13" s="50">
        <f>SUM(F13:G13,I13:M13)</f>
        <v>27</v>
      </c>
      <c r="E13" s="47">
        <v>-40</v>
      </c>
      <c r="F13" s="49">
        <v>6</v>
      </c>
      <c r="G13" s="49">
        <v>4</v>
      </c>
      <c r="H13" s="46">
        <v>1</v>
      </c>
      <c r="I13" s="49">
        <v>5</v>
      </c>
      <c r="J13" s="49">
        <v>3</v>
      </c>
      <c r="K13" s="49">
        <v>3</v>
      </c>
      <c r="L13" s="49">
        <v>3</v>
      </c>
      <c r="M13" s="76">
        <v>3</v>
      </c>
    </row>
    <row r="14" spans="1:14" ht="13.5" customHeight="1">
      <c r="A14" s="1695"/>
      <c r="B14" s="7"/>
      <c r="C14" s="32" t="s">
        <v>22</v>
      </c>
      <c r="D14" s="50">
        <f t="shared" ref="D14:D22" si="1">SUM(F14:G14,I14:M14)</f>
        <v>19</v>
      </c>
      <c r="E14" s="47">
        <v>-32.142857142857146</v>
      </c>
      <c r="F14" s="49">
        <v>4</v>
      </c>
      <c r="G14" s="49">
        <v>3</v>
      </c>
      <c r="H14" s="46">
        <v>1</v>
      </c>
      <c r="I14" s="49">
        <v>4</v>
      </c>
      <c r="J14" s="49">
        <v>1</v>
      </c>
      <c r="K14" s="49">
        <v>4</v>
      </c>
      <c r="L14" s="49">
        <v>0</v>
      </c>
      <c r="M14" s="76">
        <v>3</v>
      </c>
    </row>
    <row r="15" spans="1:14" ht="13.5" customHeight="1">
      <c r="A15" s="1695"/>
      <c r="B15" s="7"/>
      <c r="C15" s="32" t="s">
        <v>23</v>
      </c>
      <c r="D15" s="50">
        <f t="shared" si="1"/>
        <v>18</v>
      </c>
      <c r="E15" s="47">
        <v>-43.75</v>
      </c>
      <c r="F15" s="49">
        <v>7</v>
      </c>
      <c r="G15" s="49">
        <v>1</v>
      </c>
      <c r="H15" s="46">
        <v>0</v>
      </c>
      <c r="I15" s="49">
        <v>3</v>
      </c>
      <c r="J15" s="49">
        <v>2</v>
      </c>
      <c r="K15" s="49">
        <v>2</v>
      </c>
      <c r="L15" s="49">
        <v>1</v>
      </c>
      <c r="M15" s="76">
        <v>2</v>
      </c>
    </row>
    <row r="16" spans="1:14" ht="13.5" customHeight="1">
      <c r="A16" s="1695"/>
      <c r="B16" s="7"/>
      <c r="C16" s="32" t="s">
        <v>24</v>
      </c>
      <c r="D16" s="50">
        <f t="shared" si="1"/>
        <v>17</v>
      </c>
      <c r="E16" s="47">
        <v>-46.875</v>
      </c>
      <c r="F16" s="49">
        <v>9</v>
      </c>
      <c r="G16" s="49">
        <v>0</v>
      </c>
      <c r="H16" s="46">
        <v>0</v>
      </c>
      <c r="I16" s="49">
        <v>4</v>
      </c>
      <c r="J16" s="49">
        <v>3</v>
      </c>
      <c r="K16" s="49">
        <v>0</v>
      </c>
      <c r="L16" s="49">
        <v>1</v>
      </c>
      <c r="M16" s="76">
        <v>0</v>
      </c>
    </row>
    <row r="17" spans="1:14" ht="13.5" customHeight="1">
      <c r="A17" s="1695"/>
      <c r="B17" s="7"/>
      <c r="C17" s="32" t="s">
        <v>25</v>
      </c>
      <c r="D17" s="50">
        <f t="shared" si="1"/>
        <v>19</v>
      </c>
      <c r="E17" s="47">
        <v>-52.5</v>
      </c>
      <c r="F17" s="49">
        <v>5</v>
      </c>
      <c r="G17" s="49">
        <v>0</v>
      </c>
      <c r="H17" s="46">
        <v>0</v>
      </c>
      <c r="I17" s="49">
        <v>6</v>
      </c>
      <c r="J17" s="49">
        <v>3</v>
      </c>
      <c r="K17" s="49">
        <v>3</v>
      </c>
      <c r="L17" s="49">
        <v>2</v>
      </c>
      <c r="M17" s="76">
        <v>0</v>
      </c>
    </row>
    <row r="18" spans="1:14" ht="13.5" customHeight="1">
      <c r="A18" s="1695"/>
      <c r="B18" s="7"/>
      <c r="C18" s="32" t="s">
        <v>26</v>
      </c>
      <c r="D18" s="50">
        <f t="shared" si="1"/>
        <v>22</v>
      </c>
      <c r="E18" s="47">
        <v>-12</v>
      </c>
      <c r="F18" s="49">
        <v>8</v>
      </c>
      <c r="G18" s="49">
        <v>2</v>
      </c>
      <c r="H18" s="46">
        <v>0</v>
      </c>
      <c r="I18" s="49">
        <v>3</v>
      </c>
      <c r="J18" s="49">
        <v>2</v>
      </c>
      <c r="K18" s="49">
        <v>1</v>
      </c>
      <c r="L18" s="49">
        <v>0</v>
      </c>
      <c r="M18" s="76">
        <v>6</v>
      </c>
    </row>
    <row r="19" spans="1:14" ht="13.5" customHeight="1">
      <c r="A19" s="1695"/>
      <c r="B19" s="7"/>
      <c r="C19" s="32" t="s">
        <v>27</v>
      </c>
      <c r="D19" s="50">
        <f t="shared" si="1"/>
        <v>28</v>
      </c>
      <c r="E19" s="47">
        <v>21.739130434782609</v>
      </c>
      <c r="F19" s="49">
        <v>12</v>
      </c>
      <c r="G19" s="49">
        <v>6</v>
      </c>
      <c r="H19" s="46">
        <v>1</v>
      </c>
      <c r="I19" s="49">
        <v>4</v>
      </c>
      <c r="J19" s="49">
        <v>3</v>
      </c>
      <c r="K19" s="49">
        <v>1</v>
      </c>
      <c r="L19" s="49">
        <v>0</v>
      </c>
      <c r="M19" s="76">
        <v>2</v>
      </c>
    </row>
    <row r="20" spans="1:14" ht="13.5" customHeight="1">
      <c r="A20" s="1695"/>
      <c r="B20" s="7"/>
      <c r="C20" s="32" t="s">
        <v>28</v>
      </c>
      <c r="D20" s="50">
        <f t="shared" si="1"/>
        <v>24</v>
      </c>
      <c r="E20" s="47">
        <v>-27.27272727272727</v>
      </c>
      <c r="F20" s="49">
        <v>13</v>
      </c>
      <c r="G20" s="49">
        <v>4</v>
      </c>
      <c r="H20" s="46">
        <v>1</v>
      </c>
      <c r="I20" s="49">
        <v>3</v>
      </c>
      <c r="J20" s="49">
        <v>2</v>
      </c>
      <c r="K20" s="49">
        <v>0</v>
      </c>
      <c r="L20" s="49">
        <v>0</v>
      </c>
      <c r="M20" s="76">
        <v>2</v>
      </c>
    </row>
    <row r="21" spans="1:14" ht="13.5" customHeight="1">
      <c r="A21" s="1695"/>
      <c r="B21" s="7" t="s">
        <v>29</v>
      </c>
      <c r="C21" s="32" t="s">
        <v>30</v>
      </c>
      <c r="D21" s="50">
        <f t="shared" si="1"/>
        <v>16</v>
      </c>
      <c r="E21" s="47">
        <v>-23.809523809523807</v>
      </c>
      <c r="F21" s="49">
        <v>5</v>
      </c>
      <c r="G21" s="49">
        <v>1</v>
      </c>
      <c r="H21" s="46">
        <v>0</v>
      </c>
      <c r="I21" s="49">
        <v>3</v>
      </c>
      <c r="J21" s="49">
        <v>1</v>
      </c>
      <c r="K21" s="49">
        <v>0</v>
      </c>
      <c r="L21" s="49">
        <v>2</v>
      </c>
      <c r="M21" s="76">
        <v>4</v>
      </c>
    </row>
    <row r="22" spans="1:14" ht="13.5" customHeight="1">
      <c r="A22" s="1695"/>
      <c r="B22" s="7"/>
      <c r="C22" s="32" t="s">
        <v>31</v>
      </c>
      <c r="D22" s="50">
        <f t="shared" si="1"/>
        <v>29</v>
      </c>
      <c r="E22" s="47">
        <v>0</v>
      </c>
      <c r="F22" s="49">
        <v>5</v>
      </c>
      <c r="G22" s="49">
        <v>4</v>
      </c>
      <c r="H22" s="46">
        <v>3</v>
      </c>
      <c r="I22" s="49">
        <v>6</v>
      </c>
      <c r="J22" s="49">
        <v>5</v>
      </c>
      <c r="K22" s="49">
        <v>3</v>
      </c>
      <c r="L22" s="49">
        <v>2</v>
      </c>
      <c r="M22" s="76">
        <v>4</v>
      </c>
    </row>
    <row r="23" spans="1:14" ht="13.5" customHeight="1" thickBot="1">
      <c r="A23" s="1696"/>
      <c r="B23" s="13"/>
      <c r="C23" s="39" t="s">
        <v>32</v>
      </c>
      <c r="D23" s="51">
        <f>SUM(F23:G23,I23:M23)</f>
        <v>36</v>
      </c>
      <c r="E23" s="78">
        <v>-32.075471698113205</v>
      </c>
      <c r="F23" s="52">
        <v>14</v>
      </c>
      <c r="G23" s="52">
        <v>2</v>
      </c>
      <c r="H23" s="48">
        <v>0</v>
      </c>
      <c r="I23" s="52">
        <v>6</v>
      </c>
      <c r="J23" s="52">
        <v>1</v>
      </c>
      <c r="K23" s="52">
        <v>3</v>
      </c>
      <c r="L23" s="52">
        <v>4</v>
      </c>
      <c r="M23" s="79">
        <v>6</v>
      </c>
      <c r="N23" s="516"/>
    </row>
    <row r="24" spans="1:14" ht="16.7" customHeight="1">
      <c r="A24" s="1703" t="s">
        <v>50</v>
      </c>
      <c r="B24" s="1819" t="s">
        <v>17</v>
      </c>
      <c r="C24" s="1818"/>
      <c r="D24" s="67">
        <v>298</v>
      </c>
      <c r="E24" s="68">
        <v>-8.0246913580246915</v>
      </c>
      <c r="F24" s="560">
        <v>139</v>
      </c>
      <c r="G24" s="560">
        <v>22</v>
      </c>
      <c r="H24" s="561">
        <v>4</v>
      </c>
      <c r="I24" s="560">
        <v>55</v>
      </c>
      <c r="J24" s="560">
        <v>20</v>
      </c>
      <c r="K24" s="560">
        <v>18</v>
      </c>
      <c r="L24" s="560">
        <v>17</v>
      </c>
      <c r="M24" s="562">
        <v>27</v>
      </c>
    </row>
    <row r="25" spans="1:14" ht="16.7" customHeight="1">
      <c r="A25" s="1695"/>
      <c r="B25" s="1699">
        <v>29</v>
      </c>
      <c r="C25" s="1700"/>
      <c r="D25" s="556">
        <v>318</v>
      </c>
      <c r="E25" s="68">
        <v>6.7114093959731544</v>
      </c>
      <c r="F25" s="69">
        <v>132</v>
      </c>
      <c r="G25" s="69">
        <v>26</v>
      </c>
      <c r="H25" s="23">
        <v>4</v>
      </c>
      <c r="I25" s="69">
        <v>50</v>
      </c>
      <c r="J25" s="69">
        <v>31</v>
      </c>
      <c r="K25" s="69">
        <v>19</v>
      </c>
      <c r="L25" s="69">
        <v>20</v>
      </c>
      <c r="M25" s="70">
        <v>40</v>
      </c>
    </row>
    <row r="26" spans="1:14" ht="16.7" customHeight="1">
      <c r="A26" s="1695"/>
      <c r="B26" s="1699">
        <v>30</v>
      </c>
      <c r="C26" s="1700"/>
      <c r="D26" s="556">
        <v>305</v>
      </c>
      <c r="E26" s="68">
        <v>-4.0880503144654083</v>
      </c>
      <c r="F26" s="69">
        <v>153</v>
      </c>
      <c r="G26" s="69">
        <v>27</v>
      </c>
      <c r="H26" s="25">
        <v>12</v>
      </c>
      <c r="I26" s="69">
        <v>29</v>
      </c>
      <c r="J26" s="69">
        <v>21</v>
      </c>
      <c r="K26" s="69">
        <v>27</v>
      </c>
      <c r="L26" s="69">
        <v>18</v>
      </c>
      <c r="M26" s="70">
        <v>30</v>
      </c>
    </row>
    <row r="27" spans="1:14" ht="16.7" customHeight="1">
      <c r="A27" s="1695"/>
      <c r="B27" s="1699" t="s">
        <v>18</v>
      </c>
      <c r="C27" s="1700"/>
      <c r="D27" s="556">
        <v>293</v>
      </c>
      <c r="E27" s="68">
        <v>-3.9344262295081971</v>
      </c>
      <c r="F27" s="69">
        <v>120</v>
      </c>
      <c r="G27" s="69">
        <v>27</v>
      </c>
      <c r="H27" s="25">
        <v>8</v>
      </c>
      <c r="I27" s="69">
        <v>43</v>
      </c>
      <c r="J27" s="69">
        <v>22</v>
      </c>
      <c r="K27" s="69">
        <v>21</v>
      </c>
      <c r="L27" s="69">
        <v>27</v>
      </c>
      <c r="M27" s="70">
        <v>33</v>
      </c>
    </row>
    <row r="28" spans="1:14" ht="16.7" customHeight="1">
      <c r="A28" s="1695"/>
      <c r="B28" s="1699">
        <v>2</v>
      </c>
      <c r="C28" s="1700"/>
      <c r="D28" s="551">
        <f>SUM(F28:G28,I28:M28)</f>
        <v>221</v>
      </c>
      <c r="E28" s="72">
        <f>IF(ISERROR((D28-D27)/D27*100),"―",(D28-D27)/D27*100)</f>
        <v>-24.573378839590443</v>
      </c>
      <c r="F28" s="73">
        <f>SUM(F29:F40)</f>
        <v>76</v>
      </c>
      <c r="G28" s="73">
        <f t="shared" ref="G28:M28" si="2">SUM(G29:G40)</f>
        <v>28</v>
      </c>
      <c r="H28" s="30">
        <f t="shared" si="2"/>
        <v>8</v>
      </c>
      <c r="I28" s="73">
        <f t="shared" si="2"/>
        <v>37</v>
      </c>
      <c r="J28" s="73">
        <f t="shared" si="2"/>
        <v>22</v>
      </c>
      <c r="K28" s="73">
        <f t="shared" si="2"/>
        <v>15</v>
      </c>
      <c r="L28" s="73">
        <f t="shared" si="2"/>
        <v>13</v>
      </c>
      <c r="M28" s="74">
        <f t="shared" si="2"/>
        <v>30</v>
      </c>
    </row>
    <row r="29" spans="1:14" ht="13.5" customHeight="1">
      <c r="A29" s="1695"/>
      <c r="B29" s="7" t="s">
        <v>19</v>
      </c>
      <c r="C29" s="32" t="s">
        <v>20</v>
      </c>
      <c r="D29" s="551">
        <f>SUM(F29:G29,I29:M29)</f>
        <v>25</v>
      </c>
      <c r="E29" s="47">
        <v>13.636363636363635</v>
      </c>
      <c r="F29" s="49">
        <v>9</v>
      </c>
      <c r="G29" s="49">
        <v>4</v>
      </c>
      <c r="H29" s="46">
        <v>1</v>
      </c>
      <c r="I29" s="49">
        <v>3</v>
      </c>
      <c r="J29" s="49">
        <v>3</v>
      </c>
      <c r="K29" s="49">
        <v>1</v>
      </c>
      <c r="L29" s="49">
        <v>1</v>
      </c>
      <c r="M29" s="76">
        <v>4</v>
      </c>
    </row>
    <row r="30" spans="1:14" ht="13.5" customHeight="1">
      <c r="A30" s="1695"/>
      <c r="B30" s="7"/>
      <c r="C30" s="32" t="s">
        <v>21</v>
      </c>
      <c r="D30" s="50">
        <f>SUM(F30:G30,I30:M30)</f>
        <v>23</v>
      </c>
      <c r="E30" s="47">
        <v>-23.333333333333332</v>
      </c>
      <c r="F30" s="49">
        <v>4</v>
      </c>
      <c r="G30" s="49">
        <v>4</v>
      </c>
      <c r="H30" s="46">
        <v>1</v>
      </c>
      <c r="I30" s="49">
        <v>4</v>
      </c>
      <c r="J30" s="49">
        <v>3</v>
      </c>
      <c r="K30" s="49">
        <v>2</v>
      </c>
      <c r="L30" s="49">
        <v>3</v>
      </c>
      <c r="M30" s="76">
        <v>3</v>
      </c>
    </row>
    <row r="31" spans="1:14" ht="13.5" customHeight="1">
      <c r="A31" s="1695"/>
      <c r="B31" s="7"/>
      <c r="C31" s="32" t="s">
        <v>22</v>
      </c>
      <c r="D31" s="50">
        <f t="shared" ref="D31:D39" si="3">SUM(F31:G31,I31:M31)</f>
        <v>12</v>
      </c>
      <c r="E31" s="47">
        <v>-42.857142857142854</v>
      </c>
      <c r="F31" s="49">
        <v>2</v>
      </c>
      <c r="G31" s="49">
        <v>2</v>
      </c>
      <c r="H31" s="46">
        <v>1</v>
      </c>
      <c r="I31" s="49">
        <v>4</v>
      </c>
      <c r="J31" s="49">
        <v>1</v>
      </c>
      <c r="K31" s="49">
        <v>2</v>
      </c>
      <c r="L31" s="49">
        <v>0</v>
      </c>
      <c r="M31" s="76">
        <v>1</v>
      </c>
    </row>
    <row r="32" spans="1:14" ht="13.5" customHeight="1">
      <c r="A32" s="1695"/>
      <c r="B32" s="7"/>
      <c r="C32" s="32" t="s">
        <v>23</v>
      </c>
      <c r="D32" s="50">
        <f t="shared" si="3"/>
        <v>16</v>
      </c>
      <c r="E32" s="47">
        <v>-38.461538461538467</v>
      </c>
      <c r="F32" s="49">
        <v>6</v>
      </c>
      <c r="G32" s="49">
        <v>1</v>
      </c>
      <c r="H32" s="46">
        <v>0</v>
      </c>
      <c r="I32" s="49">
        <v>3</v>
      </c>
      <c r="J32" s="49">
        <v>1</v>
      </c>
      <c r="K32" s="49">
        <v>2</v>
      </c>
      <c r="L32" s="49">
        <v>1</v>
      </c>
      <c r="M32" s="76">
        <v>2</v>
      </c>
    </row>
    <row r="33" spans="1:15" ht="13.5" customHeight="1">
      <c r="A33" s="1695"/>
      <c r="B33" s="7"/>
      <c r="C33" s="32" t="s">
        <v>24</v>
      </c>
      <c r="D33" s="50">
        <f t="shared" si="3"/>
        <v>13</v>
      </c>
      <c r="E33" s="47">
        <v>-50</v>
      </c>
      <c r="F33" s="49">
        <v>7</v>
      </c>
      <c r="G33" s="49">
        <v>0</v>
      </c>
      <c r="H33" s="46">
        <v>0</v>
      </c>
      <c r="I33" s="49">
        <v>3</v>
      </c>
      <c r="J33" s="49">
        <v>3</v>
      </c>
      <c r="K33" s="49">
        <v>0</v>
      </c>
      <c r="L33" s="49">
        <v>0</v>
      </c>
      <c r="M33" s="76">
        <v>0</v>
      </c>
    </row>
    <row r="34" spans="1:15" ht="13.5" customHeight="1">
      <c r="A34" s="1695"/>
      <c r="B34" s="7"/>
      <c r="C34" s="32" t="s">
        <v>25</v>
      </c>
      <c r="D34" s="50">
        <f t="shared" si="3"/>
        <v>12</v>
      </c>
      <c r="E34" s="47">
        <v>-53.846153846153847</v>
      </c>
      <c r="F34" s="49">
        <v>2</v>
      </c>
      <c r="G34" s="49">
        <v>0</v>
      </c>
      <c r="H34" s="46">
        <v>0</v>
      </c>
      <c r="I34" s="49">
        <v>4</v>
      </c>
      <c r="J34" s="49">
        <v>1</v>
      </c>
      <c r="K34" s="49">
        <v>3</v>
      </c>
      <c r="L34" s="49">
        <v>2</v>
      </c>
      <c r="M34" s="76">
        <v>0</v>
      </c>
    </row>
    <row r="35" spans="1:15" ht="13.5" customHeight="1">
      <c r="A35" s="1695"/>
      <c r="B35" s="7"/>
      <c r="C35" s="32" t="s">
        <v>26</v>
      </c>
      <c r="D35" s="50">
        <f t="shared" si="3"/>
        <v>17</v>
      </c>
      <c r="E35" s="47">
        <v>-19.047619047619047</v>
      </c>
      <c r="F35" s="49">
        <v>7</v>
      </c>
      <c r="G35" s="49">
        <v>2</v>
      </c>
      <c r="H35" s="46">
        <v>0</v>
      </c>
      <c r="I35" s="49">
        <v>2</v>
      </c>
      <c r="J35" s="49">
        <v>1</v>
      </c>
      <c r="K35" s="49">
        <v>0</v>
      </c>
      <c r="L35" s="49">
        <v>0</v>
      </c>
      <c r="M35" s="76">
        <v>5</v>
      </c>
    </row>
    <row r="36" spans="1:15" ht="13.5" customHeight="1">
      <c r="A36" s="1695"/>
      <c r="B36" s="7"/>
      <c r="C36" s="32" t="s">
        <v>27</v>
      </c>
      <c r="D36" s="50">
        <f t="shared" si="3"/>
        <v>23</v>
      </c>
      <c r="E36" s="47">
        <v>35.294117647058826</v>
      </c>
      <c r="F36" s="49">
        <v>11</v>
      </c>
      <c r="G36" s="49">
        <v>5</v>
      </c>
      <c r="H36" s="46">
        <v>1</v>
      </c>
      <c r="I36" s="49">
        <v>3</v>
      </c>
      <c r="J36" s="49">
        <v>2</v>
      </c>
      <c r="K36" s="49">
        <v>0</v>
      </c>
      <c r="L36" s="49">
        <v>0</v>
      </c>
      <c r="M36" s="76">
        <v>2</v>
      </c>
    </row>
    <row r="37" spans="1:15" ht="13.5" customHeight="1">
      <c r="A37" s="1695"/>
      <c r="B37" s="7"/>
      <c r="C37" s="32" t="s">
        <v>28</v>
      </c>
      <c r="D37" s="50">
        <f t="shared" si="3"/>
        <v>19</v>
      </c>
      <c r="E37" s="47">
        <v>-26.923076923076923</v>
      </c>
      <c r="F37" s="49">
        <v>11</v>
      </c>
      <c r="G37" s="49">
        <v>3</v>
      </c>
      <c r="H37" s="46">
        <v>1</v>
      </c>
      <c r="I37" s="49">
        <v>2</v>
      </c>
      <c r="J37" s="49">
        <v>1</v>
      </c>
      <c r="K37" s="49">
        <v>0</v>
      </c>
      <c r="L37" s="49">
        <v>0</v>
      </c>
      <c r="M37" s="76">
        <v>2</v>
      </c>
    </row>
    <row r="38" spans="1:15" ht="13.5" customHeight="1">
      <c r="A38" s="1695"/>
      <c r="B38" s="7" t="s">
        <v>29</v>
      </c>
      <c r="C38" s="32" t="s">
        <v>30</v>
      </c>
      <c r="D38" s="50">
        <f t="shared" si="3"/>
        <v>12</v>
      </c>
      <c r="E38" s="47">
        <v>-29.411764705882355</v>
      </c>
      <c r="F38" s="49">
        <v>4</v>
      </c>
      <c r="G38" s="49">
        <v>1</v>
      </c>
      <c r="H38" s="46">
        <v>0</v>
      </c>
      <c r="I38" s="49">
        <v>1</v>
      </c>
      <c r="J38" s="49">
        <v>1</v>
      </c>
      <c r="K38" s="49">
        <v>0</v>
      </c>
      <c r="L38" s="49">
        <v>1</v>
      </c>
      <c r="M38" s="76">
        <v>4</v>
      </c>
      <c r="N38" s="521"/>
      <c r="O38" s="521"/>
    </row>
    <row r="39" spans="1:15" ht="13.5" customHeight="1">
      <c r="A39" s="1695"/>
      <c r="B39" s="7"/>
      <c r="C39" s="32" t="s">
        <v>31</v>
      </c>
      <c r="D39" s="50">
        <f t="shared" si="3"/>
        <v>23</v>
      </c>
      <c r="E39" s="47">
        <v>4.5454545454545459</v>
      </c>
      <c r="F39" s="49">
        <v>4</v>
      </c>
      <c r="G39" s="49">
        <v>4</v>
      </c>
      <c r="H39" s="46">
        <v>3</v>
      </c>
      <c r="I39" s="49">
        <v>5</v>
      </c>
      <c r="J39" s="49">
        <v>4</v>
      </c>
      <c r="K39" s="49">
        <v>2</v>
      </c>
      <c r="L39" s="49">
        <v>1</v>
      </c>
      <c r="M39" s="76">
        <v>3</v>
      </c>
    </row>
    <row r="40" spans="1:15" ht="13.5" customHeight="1" thickBot="1">
      <c r="A40" s="1696"/>
      <c r="B40" s="13"/>
      <c r="C40" s="39" t="s">
        <v>32</v>
      </c>
      <c r="D40" s="51">
        <f>SUM(F40:G40,I40:M40)</f>
        <v>26</v>
      </c>
      <c r="E40" s="78">
        <v>-33.333333333333329</v>
      </c>
      <c r="F40" s="52">
        <v>9</v>
      </c>
      <c r="G40" s="52">
        <v>2</v>
      </c>
      <c r="H40" s="48">
        <v>0</v>
      </c>
      <c r="I40" s="52">
        <v>3</v>
      </c>
      <c r="J40" s="52">
        <v>1</v>
      </c>
      <c r="K40" s="52">
        <v>3</v>
      </c>
      <c r="L40" s="52">
        <v>4</v>
      </c>
      <c r="M40" s="79">
        <v>4</v>
      </c>
    </row>
    <row r="41" spans="1:15" ht="16.7" customHeight="1">
      <c r="A41" s="1703" t="s">
        <v>34</v>
      </c>
      <c r="B41" s="1819" t="s">
        <v>17</v>
      </c>
      <c r="C41" s="1818"/>
      <c r="D41" s="67">
        <v>355</v>
      </c>
      <c r="E41" s="68">
        <v>-2.7397260273972601</v>
      </c>
      <c r="F41" s="560">
        <v>173</v>
      </c>
      <c r="G41" s="560">
        <v>30</v>
      </c>
      <c r="H41" s="561">
        <v>6</v>
      </c>
      <c r="I41" s="560">
        <v>64</v>
      </c>
      <c r="J41" s="560">
        <v>22</v>
      </c>
      <c r="K41" s="560">
        <v>18</v>
      </c>
      <c r="L41" s="560">
        <v>16</v>
      </c>
      <c r="M41" s="562">
        <v>32</v>
      </c>
    </row>
    <row r="42" spans="1:15" ht="16.7" customHeight="1">
      <c r="A42" s="1695"/>
      <c r="B42" s="1699">
        <v>29</v>
      </c>
      <c r="C42" s="1700"/>
      <c r="D42" s="556">
        <v>360</v>
      </c>
      <c r="E42" s="68">
        <v>1.4084507042253522</v>
      </c>
      <c r="F42" s="69">
        <v>149</v>
      </c>
      <c r="G42" s="69">
        <v>35</v>
      </c>
      <c r="H42" s="23">
        <v>5</v>
      </c>
      <c r="I42" s="69">
        <v>61</v>
      </c>
      <c r="J42" s="69">
        <v>29</v>
      </c>
      <c r="K42" s="69">
        <v>19</v>
      </c>
      <c r="L42" s="69">
        <v>21</v>
      </c>
      <c r="M42" s="70">
        <v>46</v>
      </c>
    </row>
    <row r="43" spans="1:15" ht="16.7" customHeight="1">
      <c r="A43" s="1695"/>
      <c r="B43" s="1699">
        <v>30</v>
      </c>
      <c r="C43" s="1700"/>
      <c r="D43" s="556">
        <v>368</v>
      </c>
      <c r="E43" s="68">
        <v>2.2222222222222223</v>
      </c>
      <c r="F43" s="69">
        <v>175</v>
      </c>
      <c r="G43" s="69">
        <v>38</v>
      </c>
      <c r="H43" s="25">
        <v>14</v>
      </c>
      <c r="I43" s="69">
        <v>36</v>
      </c>
      <c r="J43" s="69">
        <v>26</v>
      </c>
      <c r="K43" s="69">
        <v>31</v>
      </c>
      <c r="L43" s="69">
        <v>23</v>
      </c>
      <c r="M43" s="70">
        <v>39</v>
      </c>
    </row>
    <row r="44" spans="1:15" ht="16.7" customHeight="1">
      <c r="A44" s="1695"/>
      <c r="B44" s="1699" t="s">
        <v>18</v>
      </c>
      <c r="C44" s="1700"/>
      <c r="D44" s="556">
        <v>362</v>
      </c>
      <c r="E44" s="68">
        <v>-1.6304347826086956</v>
      </c>
      <c r="F44" s="69">
        <v>164</v>
      </c>
      <c r="G44" s="69">
        <v>35</v>
      </c>
      <c r="H44" s="25">
        <v>11</v>
      </c>
      <c r="I44" s="69">
        <v>55</v>
      </c>
      <c r="J44" s="69">
        <v>26</v>
      </c>
      <c r="K44" s="69">
        <v>20</v>
      </c>
      <c r="L44" s="69">
        <v>27</v>
      </c>
      <c r="M44" s="70">
        <v>35</v>
      </c>
    </row>
    <row r="45" spans="1:15" ht="16.7" customHeight="1">
      <c r="A45" s="1695"/>
      <c r="B45" s="1699">
        <v>2</v>
      </c>
      <c r="C45" s="1700"/>
      <c r="D45" s="551">
        <f>SUM(F45:G45,I45:M45)</f>
        <v>265</v>
      </c>
      <c r="E45" s="72">
        <f>IF(ISERROR((D45-D44)/D44*100),"―",(D45-D44)/D44*100)</f>
        <v>-26.795580110497237</v>
      </c>
      <c r="F45" s="73">
        <f>SUM(F46:F57)</f>
        <v>87</v>
      </c>
      <c r="G45" s="73">
        <f t="shared" ref="G45:M45" si="4">SUM(G46:G57)</f>
        <v>31</v>
      </c>
      <c r="H45" s="30">
        <f t="shared" si="4"/>
        <v>10</v>
      </c>
      <c r="I45" s="73">
        <f t="shared" si="4"/>
        <v>48</v>
      </c>
      <c r="J45" s="73">
        <f t="shared" si="4"/>
        <v>27</v>
      </c>
      <c r="K45" s="73">
        <f t="shared" si="4"/>
        <v>16</v>
      </c>
      <c r="L45" s="73">
        <f t="shared" si="4"/>
        <v>18</v>
      </c>
      <c r="M45" s="74">
        <f t="shared" si="4"/>
        <v>38</v>
      </c>
    </row>
    <row r="46" spans="1:15" ht="13.5" customHeight="1">
      <c r="A46" s="1695"/>
      <c r="B46" s="7" t="s">
        <v>19</v>
      </c>
      <c r="C46" s="32" t="s">
        <v>20</v>
      </c>
      <c r="D46" s="551">
        <f>SUM(F46:G46,I46:M46)</f>
        <v>36</v>
      </c>
      <c r="E46" s="47">
        <v>33.333333333333329</v>
      </c>
      <c r="F46" s="49">
        <v>10</v>
      </c>
      <c r="G46" s="49">
        <v>7</v>
      </c>
      <c r="H46" s="46">
        <v>3</v>
      </c>
      <c r="I46" s="49">
        <v>6</v>
      </c>
      <c r="J46" s="49">
        <v>3</v>
      </c>
      <c r="K46" s="49">
        <v>1</v>
      </c>
      <c r="L46" s="49">
        <v>3</v>
      </c>
      <c r="M46" s="76">
        <v>6</v>
      </c>
    </row>
    <row r="47" spans="1:15" ht="13.5" customHeight="1">
      <c r="A47" s="1695"/>
      <c r="B47" s="7"/>
      <c r="C47" s="32" t="s">
        <v>21</v>
      </c>
      <c r="D47" s="50">
        <f>SUM(F47:G47,I47:M47)</f>
        <v>23</v>
      </c>
      <c r="E47" s="47">
        <v>-41.025641025641022</v>
      </c>
      <c r="F47" s="49">
        <v>6</v>
      </c>
      <c r="G47" s="49">
        <v>4</v>
      </c>
      <c r="H47" s="46">
        <v>1</v>
      </c>
      <c r="I47" s="49">
        <v>3</v>
      </c>
      <c r="J47" s="49">
        <v>2</v>
      </c>
      <c r="K47" s="49">
        <v>2</v>
      </c>
      <c r="L47" s="49">
        <v>3</v>
      </c>
      <c r="M47" s="76">
        <v>3</v>
      </c>
    </row>
    <row r="48" spans="1:15" ht="13.5" customHeight="1">
      <c r="A48" s="1695"/>
      <c r="B48" s="7"/>
      <c r="C48" s="32" t="s">
        <v>22</v>
      </c>
      <c r="D48" s="50">
        <f t="shared" ref="D48:D56" si="5">SUM(F48:G48,I48:M48)</f>
        <v>16</v>
      </c>
      <c r="E48" s="47">
        <v>-38.461538461538467</v>
      </c>
      <c r="F48" s="49">
        <v>4</v>
      </c>
      <c r="G48" s="49">
        <v>3</v>
      </c>
      <c r="H48" s="46">
        <v>1</v>
      </c>
      <c r="I48" s="49">
        <v>2</v>
      </c>
      <c r="J48" s="49">
        <v>1</v>
      </c>
      <c r="K48" s="49">
        <v>3</v>
      </c>
      <c r="L48" s="49">
        <v>0</v>
      </c>
      <c r="M48" s="76">
        <v>3</v>
      </c>
    </row>
    <row r="49" spans="1:14" ht="13.5" customHeight="1">
      <c r="A49" s="1695"/>
      <c r="B49" s="7"/>
      <c r="C49" s="32" t="s">
        <v>23</v>
      </c>
      <c r="D49" s="50">
        <f t="shared" si="5"/>
        <v>17</v>
      </c>
      <c r="E49" s="47">
        <v>-46.875</v>
      </c>
      <c r="F49" s="49">
        <v>7</v>
      </c>
      <c r="G49" s="49">
        <v>1</v>
      </c>
      <c r="H49" s="46">
        <v>0</v>
      </c>
      <c r="I49" s="49">
        <v>3</v>
      </c>
      <c r="J49" s="49">
        <v>2</v>
      </c>
      <c r="K49" s="49">
        <v>1</v>
      </c>
      <c r="L49" s="49">
        <v>1</v>
      </c>
      <c r="M49" s="76">
        <v>2</v>
      </c>
    </row>
    <row r="50" spans="1:14" ht="13.5" customHeight="1">
      <c r="A50" s="1695"/>
      <c r="B50" s="7"/>
      <c r="C50" s="32" t="s">
        <v>24</v>
      </c>
      <c r="D50" s="50">
        <f t="shared" si="5"/>
        <v>14</v>
      </c>
      <c r="E50" s="47">
        <v>-54.838709677419352</v>
      </c>
      <c r="F50" s="49">
        <v>6</v>
      </c>
      <c r="G50" s="49">
        <v>0</v>
      </c>
      <c r="H50" s="46">
        <v>0</v>
      </c>
      <c r="I50" s="49">
        <v>4</v>
      </c>
      <c r="J50" s="49">
        <v>3</v>
      </c>
      <c r="K50" s="49">
        <v>0</v>
      </c>
      <c r="L50" s="49">
        <v>1</v>
      </c>
      <c r="M50" s="76">
        <v>0</v>
      </c>
    </row>
    <row r="51" spans="1:14" ht="13.5" customHeight="1">
      <c r="A51" s="1695"/>
      <c r="B51" s="7"/>
      <c r="C51" s="32" t="s">
        <v>25</v>
      </c>
      <c r="D51" s="50">
        <f t="shared" si="5"/>
        <v>17</v>
      </c>
      <c r="E51" s="47">
        <v>-57.499999999999993</v>
      </c>
      <c r="F51" s="49">
        <v>5</v>
      </c>
      <c r="G51" s="49">
        <v>0</v>
      </c>
      <c r="H51" s="46">
        <v>0</v>
      </c>
      <c r="I51" s="49">
        <v>5</v>
      </c>
      <c r="J51" s="49">
        <v>2</v>
      </c>
      <c r="K51" s="49">
        <v>3</v>
      </c>
      <c r="L51" s="49">
        <v>2</v>
      </c>
      <c r="M51" s="76">
        <v>0</v>
      </c>
    </row>
    <row r="52" spans="1:14" ht="13.5" customHeight="1">
      <c r="A52" s="1695"/>
      <c r="B52" s="7"/>
      <c r="C52" s="32" t="s">
        <v>26</v>
      </c>
      <c r="D52" s="50">
        <f t="shared" si="5"/>
        <v>20</v>
      </c>
      <c r="E52" s="47">
        <v>0</v>
      </c>
      <c r="F52" s="49">
        <v>6</v>
      </c>
      <c r="G52" s="49">
        <v>2</v>
      </c>
      <c r="H52" s="46">
        <v>0</v>
      </c>
      <c r="I52" s="49">
        <v>3</v>
      </c>
      <c r="J52" s="49">
        <v>2</v>
      </c>
      <c r="K52" s="49">
        <v>1</v>
      </c>
      <c r="L52" s="49">
        <v>0</v>
      </c>
      <c r="M52" s="76">
        <v>6</v>
      </c>
    </row>
    <row r="53" spans="1:14" ht="13.5" customHeight="1">
      <c r="A53" s="1695"/>
      <c r="B53" s="7"/>
      <c r="C53" s="32" t="s">
        <v>27</v>
      </c>
      <c r="D53" s="50">
        <f t="shared" si="5"/>
        <v>25</v>
      </c>
      <c r="E53" s="47">
        <v>25</v>
      </c>
      <c r="F53" s="49">
        <v>9</v>
      </c>
      <c r="G53" s="49">
        <v>6</v>
      </c>
      <c r="H53" s="46">
        <v>1</v>
      </c>
      <c r="I53" s="49">
        <v>4</v>
      </c>
      <c r="J53" s="49">
        <v>3</v>
      </c>
      <c r="K53" s="49">
        <v>1</v>
      </c>
      <c r="L53" s="49">
        <v>0</v>
      </c>
      <c r="M53" s="76">
        <v>2</v>
      </c>
    </row>
    <row r="54" spans="1:14" ht="13.5" customHeight="1">
      <c r="A54" s="1695"/>
      <c r="B54" s="7"/>
      <c r="C54" s="32" t="s">
        <v>28</v>
      </c>
      <c r="D54" s="50">
        <f t="shared" si="5"/>
        <v>20</v>
      </c>
      <c r="E54" s="47">
        <v>-33.333333333333329</v>
      </c>
      <c r="F54" s="49">
        <v>11</v>
      </c>
      <c r="G54" s="49">
        <v>2</v>
      </c>
      <c r="H54" s="46">
        <v>1</v>
      </c>
      <c r="I54" s="49">
        <v>3</v>
      </c>
      <c r="J54" s="49">
        <v>2</v>
      </c>
      <c r="K54" s="49">
        <v>0</v>
      </c>
      <c r="L54" s="49">
        <v>0</v>
      </c>
      <c r="M54" s="76">
        <v>2</v>
      </c>
      <c r="N54" s="521"/>
    </row>
    <row r="55" spans="1:14" ht="13.5" customHeight="1">
      <c r="A55" s="1695"/>
      <c r="B55" s="7" t="s">
        <v>29</v>
      </c>
      <c r="C55" s="32" t="s">
        <v>30</v>
      </c>
      <c r="D55" s="50">
        <f t="shared" si="5"/>
        <v>15</v>
      </c>
      <c r="E55" s="47">
        <v>-16.666666666666664</v>
      </c>
      <c r="F55" s="49">
        <v>4</v>
      </c>
      <c r="G55" s="49">
        <v>1</v>
      </c>
      <c r="H55" s="46">
        <v>0</v>
      </c>
      <c r="I55" s="49">
        <v>3</v>
      </c>
      <c r="J55" s="49">
        <v>1</v>
      </c>
      <c r="K55" s="49">
        <v>0</v>
      </c>
      <c r="L55" s="49">
        <v>2</v>
      </c>
      <c r="M55" s="76">
        <v>4</v>
      </c>
    </row>
    <row r="56" spans="1:14" ht="13.5" customHeight="1">
      <c r="A56" s="1695"/>
      <c r="B56" s="7"/>
      <c r="C56" s="32" t="s">
        <v>31</v>
      </c>
      <c r="D56" s="50">
        <f t="shared" si="5"/>
        <v>28</v>
      </c>
      <c r="E56" s="47">
        <v>0</v>
      </c>
      <c r="F56" s="49">
        <v>5</v>
      </c>
      <c r="G56" s="49">
        <v>4</v>
      </c>
      <c r="H56" s="46">
        <v>3</v>
      </c>
      <c r="I56" s="49">
        <v>6</v>
      </c>
      <c r="J56" s="49">
        <v>5</v>
      </c>
      <c r="K56" s="49">
        <v>2</v>
      </c>
      <c r="L56" s="49">
        <v>2</v>
      </c>
      <c r="M56" s="76">
        <v>4</v>
      </c>
    </row>
    <row r="57" spans="1:14" ht="13.5" customHeight="1" thickBot="1">
      <c r="A57" s="1696"/>
      <c r="B57" s="13"/>
      <c r="C57" s="39" t="s">
        <v>32</v>
      </c>
      <c r="D57" s="51">
        <f>SUM(F57:G57,I57:M57)</f>
        <v>34</v>
      </c>
      <c r="E57" s="78">
        <v>-33.333333333333329</v>
      </c>
      <c r="F57" s="52">
        <v>14</v>
      </c>
      <c r="G57" s="52">
        <v>1</v>
      </c>
      <c r="H57" s="48">
        <v>0</v>
      </c>
      <c r="I57" s="52">
        <v>6</v>
      </c>
      <c r="J57" s="52">
        <v>1</v>
      </c>
      <c r="K57" s="52">
        <v>2</v>
      </c>
      <c r="L57" s="52">
        <v>4</v>
      </c>
      <c r="M57" s="79">
        <v>6</v>
      </c>
    </row>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3.875" style="2" customWidth="1"/>
    <col min="15" max="15" width="9.37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3.875" style="2" customWidth="1"/>
    <col min="269" max="269" width="9.37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3.875" style="2" customWidth="1"/>
    <col min="525" max="525" width="9.37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3.875" style="2" customWidth="1"/>
    <col min="781" max="781" width="9.37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3.875" style="2" customWidth="1"/>
    <col min="1037" max="1037" width="9.37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3.875" style="2" customWidth="1"/>
    <col min="1293" max="1293" width="9.37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3.875" style="2" customWidth="1"/>
    <col min="1549" max="1549" width="9.37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3.875" style="2" customWidth="1"/>
    <col min="1805" max="1805" width="9.37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3.875" style="2" customWidth="1"/>
    <col min="2061" max="2061" width="9.37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3.875" style="2" customWidth="1"/>
    <col min="2317" max="2317" width="9.37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3.875" style="2" customWidth="1"/>
    <col min="2573" max="2573" width="9.37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3.875" style="2" customWidth="1"/>
    <col min="2829" max="2829" width="9.37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3.875" style="2" customWidth="1"/>
    <col min="3085" max="3085" width="9.37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3.875" style="2" customWidth="1"/>
    <col min="3341" max="3341" width="9.37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3.875" style="2" customWidth="1"/>
    <col min="3597" max="3597" width="9.37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3.875" style="2" customWidth="1"/>
    <col min="3853" max="3853" width="9.37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3.875" style="2" customWidth="1"/>
    <col min="4109" max="4109" width="9.37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3.875" style="2" customWidth="1"/>
    <col min="4365" max="4365" width="9.37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3.875" style="2" customWidth="1"/>
    <col min="4621" max="4621" width="9.37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3.875" style="2" customWidth="1"/>
    <col min="4877" max="4877" width="9.37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3.875" style="2" customWidth="1"/>
    <col min="5133" max="5133" width="9.37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3.875" style="2" customWidth="1"/>
    <col min="5389" max="5389" width="9.37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3.875" style="2" customWidth="1"/>
    <col min="5645" max="5645" width="9.37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3.875" style="2" customWidth="1"/>
    <col min="5901" max="5901" width="9.37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3.875" style="2" customWidth="1"/>
    <col min="6157" max="6157" width="9.37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3.875" style="2" customWidth="1"/>
    <col min="6413" max="6413" width="9.37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3.875" style="2" customWidth="1"/>
    <col min="6669" max="6669" width="9.37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3.875" style="2" customWidth="1"/>
    <col min="6925" max="6925" width="9.37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3.875" style="2" customWidth="1"/>
    <col min="7181" max="7181" width="9.37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3.875" style="2" customWidth="1"/>
    <col min="7437" max="7437" width="9.37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3.875" style="2" customWidth="1"/>
    <col min="7693" max="7693" width="9.37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3.875" style="2" customWidth="1"/>
    <col min="7949" max="7949" width="9.37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3.875" style="2" customWidth="1"/>
    <col min="8205" max="8205" width="9.37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3.875" style="2" customWidth="1"/>
    <col min="8461" max="8461" width="9.37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3.875" style="2" customWidth="1"/>
    <col min="8717" max="8717" width="9.37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3.875" style="2" customWidth="1"/>
    <col min="8973" max="8973" width="9.37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3.875" style="2" customWidth="1"/>
    <col min="9229" max="9229" width="9.37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3.875" style="2" customWidth="1"/>
    <col min="9485" max="9485" width="9.37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3.875" style="2" customWidth="1"/>
    <col min="9741" max="9741" width="9.37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3.875" style="2" customWidth="1"/>
    <col min="9997" max="9997" width="9.37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3.875" style="2" customWidth="1"/>
    <col min="10253" max="10253" width="9.37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3.875" style="2" customWidth="1"/>
    <col min="10509" max="10509" width="9.37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3.875" style="2" customWidth="1"/>
    <col min="10765" max="10765" width="9.37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3.875" style="2" customWidth="1"/>
    <col min="11021" max="11021" width="9.37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3.875" style="2" customWidth="1"/>
    <col min="11277" max="11277" width="9.37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3.875" style="2" customWidth="1"/>
    <col min="11533" max="11533" width="9.37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3.875" style="2" customWidth="1"/>
    <col min="11789" max="11789" width="9.37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3.875" style="2" customWidth="1"/>
    <col min="12045" max="12045" width="9.37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3.875" style="2" customWidth="1"/>
    <col min="12301" max="12301" width="9.37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3.875" style="2" customWidth="1"/>
    <col min="12557" max="12557" width="9.37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3.875" style="2" customWidth="1"/>
    <col min="12813" max="12813" width="9.37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3.875" style="2" customWidth="1"/>
    <col min="13069" max="13069" width="9.37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3.875" style="2" customWidth="1"/>
    <col min="13325" max="13325" width="9.37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3.875" style="2" customWidth="1"/>
    <col min="13581" max="13581" width="9.37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3.875" style="2" customWidth="1"/>
    <col min="13837" max="13837" width="9.37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3.875" style="2" customWidth="1"/>
    <col min="14093" max="14093" width="9.37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3.875" style="2" customWidth="1"/>
    <col min="14349" max="14349" width="9.37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3.875" style="2" customWidth="1"/>
    <col min="14605" max="14605" width="9.37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3.875" style="2" customWidth="1"/>
    <col min="14861" max="14861" width="9.37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3.875" style="2" customWidth="1"/>
    <col min="15117" max="15117" width="9.37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3.875" style="2" customWidth="1"/>
    <col min="15373" max="15373" width="9.37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3.875" style="2" customWidth="1"/>
    <col min="15629" max="15629" width="9.37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3.875" style="2" customWidth="1"/>
    <col min="15885" max="15885" width="9.37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3.875" style="2" customWidth="1"/>
    <col min="16141" max="16141" width="9.375" style="2" customWidth="1"/>
    <col min="16142" max="16142" width="9.125" style="2" bestFit="1"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0" customHeight="1" thickBot="1">
      <c r="A2" s="1" t="s">
        <v>381</v>
      </c>
      <c r="L2" s="1682"/>
      <c r="M2" s="1682"/>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2.75" customHeight="1">
      <c r="A4" s="6"/>
      <c r="B4" s="7"/>
      <c r="C4" s="8"/>
      <c r="D4" s="1686"/>
      <c r="E4" s="9" t="s">
        <v>10</v>
      </c>
      <c r="F4" s="1689"/>
      <c r="G4" s="1689"/>
      <c r="H4" s="10" t="s">
        <v>11</v>
      </c>
      <c r="I4" s="1689"/>
      <c r="J4" s="1689"/>
      <c r="K4" s="1689"/>
      <c r="L4" s="1689"/>
      <c r="M4" s="1693"/>
    </row>
    <row r="5" spans="1:14" ht="12.75" customHeight="1">
      <c r="A5" s="6"/>
      <c r="B5" s="7"/>
      <c r="C5" s="8"/>
      <c r="D5" s="1686"/>
      <c r="E5" s="11" t="s">
        <v>12</v>
      </c>
      <c r="F5" s="1689"/>
      <c r="G5" s="1689"/>
      <c r="H5" s="10" t="s">
        <v>13</v>
      </c>
      <c r="I5" s="1689"/>
      <c r="J5" s="1689"/>
      <c r="K5" s="1689"/>
      <c r="L5" s="1689"/>
      <c r="M5" s="1693"/>
    </row>
    <row r="6" spans="1:14" ht="14.25" customHeight="1" thickBot="1">
      <c r="A6" s="6" t="s">
        <v>14</v>
      </c>
      <c r="B6" s="7"/>
      <c r="C6" s="8"/>
      <c r="D6" s="1687"/>
      <c r="E6" s="15" t="s">
        <v>15</v>
      </c>
      <c r="F6" s="1690"/>
      <c r="G6" s="1690"/>
      <c r="H6" s="16"/>
      <c r="I6" s="1690"/>
      <c r="J6" s="1690"/>
      <c r="K6" s="1690"/>
      <c r="L6" s="1690"/>
      <c r="M6" s="1694"/>
    </row>
    <row r="7" spans="1:14" ht="16.7" customHeight="1">
      <c r="A7" s="1703" t="s">
        <v>44</v>
      </c>
      <c r="B7" s="1819" t="s">
        <v>17</v>
      </c>
      <c r="C7" s="1818"/>
      <c r="D7" s="67">
        <v>154</v>
      </c>
      <c r="E7" s="68">
        <v>13.23529411764706</v>
      </c>
      <c r="F7" s="125">
        <v>60</v>
      </c>
      <c r="G7" s="125">
        <v>23</v>
      </c>
      <c r="H7" s="20">
        <v>9</v>
      </c>
      <c r="I7" s="125">
        <v>18</v>
      </c>
      <c r="J7" s="125">
        <v>11</v>
      </c>
      <c r="K7" s="125">
        <v>8</v>
      </c>
      <c r="L7" s="125">
        <v>20</v>
      </c>
      <c r="M7" s="126">
        <v>14</v>
      </c>
    </row>
    <row r="8" spans="1:14" ht="16.7" customHeight="1">
      <c r="A8" s="1695"/>
      <c r="B8" s="1699">
        <v>29</v>
      </c>
      <c r="C8" s="1700"/>
      <c r="D8" s="67">
        <v>170</v>
      </c>
      <c r="E8" s="68">
        <v>10.38961038961039</v>
      </c>
      <c r="F8" s="69">
        <v>80</v>
      </c>
      <c r="G8" s="69">
        <v>14</v>
      </c>
      <c r="H8" s="23">
        <v>7</v>
      </c>
      <c r="I8" s="69">
        <v>21</v>
      </c>
      <c r="J8" s="69">
        <v>11</v>
      </c>
      <c r="K8" s="69">
        <v>12</v>
      </c>
      <c r="L8" s="69">
        <v>14</v>
      </c>
      <c r="M8" s="70">
        <v>18</v>
      </c>
    </row>
    <row r="9" spans="1:14" ht="16.7" customHeight="1">
      <c r="A9" s="1695"/>
      <c r="B9" s="1699">
        <v>30</v>
      </c>
      <c r="C9" s="1700"/>
      <c r="D9" s="67">
        <v>154</v>
      </c>
      <c r="E9" s="68">
        <v>-9.4117647058823533</v>
      </c>
      <c r="F9" s="69">
        <v>80</v>
      </c>
      <c r="G9" s="69">
        <v>21</v>
      </c>
      <c r="H9" s="25">
        <v>8</v>
      </c>
      <c r="I9" s="69">
        <v>10</v>
      </c>
      <c r="J9" s="69">
        <v>11</v>
      </c>
      <c r="K9" s="69">
        <v>9</v>
      </c>
      <c r="L9" s="69">
        <v>5</v>
      </c>
      <c r="M9" s="70">
        <v>18</v>
      </c>
    </row>
    <row r="10" spans="1:14" ht="16.7" customHeight="1">
      <c r="A10" s="1695"/>
      <c r="B10" s="1699" t="s">
        <v>18</v>
      </c>
      <c r="C10" s="1700"/>
      <c r="D10" s="67">
        <v>188</v>
      </c>
      <c r="E10" s="68">
        <v>22.077922077922079</v>
      </c>
      <c r="F10" s="69">
        <v>75</v>
      </c>
      <c r="G10" s="69">
        <v>20</v>
      </c>
      <c r="H10" s="25">
        <v>13</v>
      </c>
      <c r="I10" s="69">
        <v>25</v>
      </c>
      <c r="J10" s="69">
        <v>16</v>
      </c>
      <c r="K10" s="69">
        <v>19</v>
      </c>
      <c r="L10" s="69">
        <v>8</v>
      </c>
      <c r="M10" s="70">
        <v>25</v>
      </c>
    </row>
    <row r="11" spans="1:14" ht="16.7" customHeight="1">
      <c r="A11" s="1695"/>
      <c r="B11" s="1699">
        <v>2</v>
      </c>
      <c r="C11" s="1700"/>
      <c r="D11" s="71">
        <f>SUM(F11:G11,I11:M11)</f>
        <v>146</v>
      </c>
      <c r="E11" s="72">
        <f>IF(ISERROR((D11-D10)/D10*100),"―",(D11-D10)/D10*100)</f>
        <v>-22.340425531914892</v>
      </c>
      <c r="F11" s="73">
        <f>SUM(F12:F23)</f>
        <v>64</v>
      </c>
      <c r="G11" s="73">
        <f t="shared" ref="G11:M11" si="0">SUM(G12:G23)</f>
        <v>15</v>
      </c>
      <c r="H11" s="30">
        <f t="shared" si="0"/>
        <v>5</v>
      </c>
      <c r="I11" s="73">
        <f t="shared" si="0"/>
        <v>18</v>
      </c>
      <c r="J11" s="73">
        <f t="shared" si="0"/>
        <v>16</v>
      </c>
      <c r="K11" s="73">
        <f t="shared" si="0"/>
        <v>14</v>
      </c>
      <c r="L11" s="73">
        <f t="shared" si="0"/>
        <v>11</v>
      </c>
      <c r="M11" s="74">
        <f t="shared" si="0"/>
        <v>8</v>
      </c>
    </row>
    <row r="12" spans="1:14" ht="13.5" customHeight="1">
      <c r="A12" s="1695"/>
      <c r="B12" s="7" t="s">
        <v>19</v>
      </c>
      <c r="C12" s="32" t="s">
        <v>20</v>
      </c>
      <c r="D12" s="551">
        <f>SUM(F12:G12,I12:M12)</f>
        <v>18</v>
      </c>
      <c r="E12" s="47">
        <v>20</v>
      </c>
      <c r="F12" s="49">
        <v>11</v>
      </c>
      <c r="G12" s="49">
        <v>1</v>
      </c>
      <c r="H12" s="46">
        <v>1</v>
      </c>
      <c r="I12" s="49">
        <v>1</v>
      </c>
      <c r="J12" s="49">
        <v>2</v>
      </c>
      <c r="K12" s="49">
        <v>2</v>
      </c>
      <c r="L12" s="49">
        <v>1</v>
      </c>
      <c r="M12" s="76">
        <v>0</v>
      </c>
      <c r="N12" s="521"/>
    </row>
    <row r="13" spans="1:14" ht="13.5" customHeight="1">
      <c r="A13" s="1695"/>
      <c r="B13" s="7"/>
      <c r="C13" s="32" t="s">
        <v>21</v>
      </c>
      <c r="D13" s="50">
        <f>SUM(F13:G13,I13:M13)</f>
        <v>7</v>
      </c>
      <c r="E13" s="47">
        <v>-63.157894736842103</v>
      </c>
      <c r="F13" s="49">
        <v>5</v>
      </c>
      <c r="G13" s="49">
        <v>1</v>
      </c>
      <c r="H13" s="46">
        <v>0</v>
      </c>
      <c r="I13" s="49">
        <v>0</v>
      </c>
      <c r="J13" s="49">
        <v>0</v>
      </c>
      <c r="K13" s="49">
        <v>0</v>
      </c>
      <c r="L13" s="49">
        <v>0</v>
      </c>
      <c r="M13" s="76">
        <v>1</v>
      </c>
      <c r="N13" s="521"/>
    </row>
    <row r="14" spans="1:14" ht="13.5" customHeight="1">
      <c r="A14" s="1695"/>
      <c r="B14" s="7"/>
      <c r="C14" s="32" t="s">
        <v>22</v>
      </c>
      <c r="D14" s="50">
        <f t="shared" ref="D14:D22" si="1">SUM(F14:G14,I14:M14)</f>
        <v>10</v>
      </c>
      <c r="E14" s="47">
        <v>-37.5</v>
      </c>
      <c r="F14" s="49">
        <v>2</v>
      </c>
      <c r="G14" s="49">
        <v>2</v>
      </c>
      <c r="H14" s="46">
        <v>1</v>
      </c>
      <c r="I14" s="49">
        <v>0</v>
      </c>
      <c r="J14" s="49">
        <v>2</v>
      </c>
      <c r="K14" s="49">
        <v>2</v>
      </c>
      <c r="L14" s="49">
        <v>2</v>
      </c>
      <c r="M14" s="76">
        <v>0</v>
      </c>
    </row>
    <row r="15" spans="1:14" ht="13.5" customHeight="1">
      <c r="A15" s="1695"/>
      <c r="B15" s="7"/>
      <c r="C15" s="32" t="s">
        <v>23</v>
      </c>
      <c r="D15" s="50">
        <f t="shared" si="1"/>
        <v>12</v>
      </c>
      <c r="E15" s="47">
        <v>33.333333333333329</v>
      </c>
      <c r="F15" s="49">
        <v>4</v>
      </c>
      <c r="G15" s="49">
        <v>0</v>
      </c>
      <c r="H15" s="46">
        <v>0</v>
      </c>
      <c r="I15" s="49">
        <v>2</v>
      </c>
      <c r="J15" s="49">
        <v>2</v>
      </c>
      <c r="K15" s="49">
        <v>2</v>
      </c>
      <c r="L15" s="49">
        <v>2</v>
      </c>
      <c r="M15" s="76">
        <v>0</v>
      </c>
    </row>
    <row r="16" spans="1:14" ht="13.5" customHeight="1">
      <c r="A16" s="1695"/>
      <c r="B16" s="7"/>
      <c r="C16" s="32" t="s">
        <v>24</v>
      </c>
      <c r="D16" s="50">
        <f t="shared" si="1"/>
        <v>17</v>
      </c>
      <c r="E16" s="145">
        <v>88.888888888888886</v>
      </c>
      <c r="F16" s="49">
        <v>9</v>
      </c>
      <c r="G16" s="49">
        <v>2</v>
      </c>
      <c r="H16" s="46">
        <v>1</v>
      </c>
      <c r="I16" s="49">
        <v>0</v>
      </c>
      <c r="J16" s="49">
        <v>2</v>
      </c>
      <c r="K16" s="49">
        <v>2</v>
      </c>
      <c r="L16" s="49">
        <v>1</v>
      </c>
      <c r="M16" s="76">
        <v>1</v>
      </c>
    </row>
    <row r="17" spans="1:15" ht="13.5" customHeight="1">
      <c r="A17" s="1695"/>
      <c r="B17" s="7"/>
      <c r="C17" s="32" t="s">
        <v>25</v>
      </c>
      <c r="D17" s="50">
        <f t="shared" si="1"/>
        <v>8</v>
      </c>
      <c r="E17" s="47">
        <v>14.285714285714285</v>
      </c>
      <c r="F17" s="49">
        <v>5</v>
      </c>
      <c r="G17" s="49">
        <v>0</v>
      </c>
      <c r="H17" s="46">
        <v>0</v>
      </c>
      <c r="I17" s="49">
        <v>2</v>
      </c>
      <c r="J17" s="49">
        <v>0</v>
      </c>
      <c r="K17" s="49">
        <v>0</v>
      </c>
      <c r="L17" s="49">
        <v>0</v>
      </c>
      <c r="M17" s="76">
        <v>1</v>
      </c>
    </row>
    <row r="18" spans="1:15" ht="13.5" customHeight="1">
      <c r="A18" s="1695"/>
      <c r="B18" s="7"/>
      <c r="C18" s="32" t="s">
        <v>26</v>
      </c>
      <c r="D18" s="50">
        <f t="shared" si="1"/>
        <v>9</v>
      </c>
      <c r="E18" s="47">
        <v>-30.76923076923077</v>
      </c>
      <c r="F18" s="49">
        <v>2</v>
      </c>
      <c r="G18" s="49">
        <v>1</v>
      </c>
      <c r="H18" s="46">
        <v>0</v>
      </c>
      <c r="I18" s="49">
        <v>2</v>
      </c>
      <c r="J18" s="49">
        <v>1</v>
      </c>
      <c r="K18" s="49">
        <v>1</v>
      </c>
      <c r="L18" s="49">
        <v>0</v>
      </c>
      <c r="M18" s="76">
        <v>2</v>
      </c>
      <c r="N18" s="521"/>
    </row>
    <row r="19" spans="1:15" ht="13.5" customHeight="1">
      <c r="A19" s="1695"/>
      <c r="B19" s="7"/>
      <c r="C19" s="32" t="s">
        <v>27</v>
      </c>
      <c r="D19" s="50">
        <f t="shared" si="1"/>
        <v>7</v>
      </c>
      <c r="E19" s="47">
        <v>-50</v>
      </c>
      <c r="F19" s="49">
        <v>4</v>
      </c>
      <c r="G19" s="49">
        <v>1</v>
      </c>
      <c r="H19" s="46">
        <v>0</v>
      </c>
      <c r="I19" s="49">
        <v>0</v>
      </c>
      <c r="J19" s="49">
        <v>2</v>
      </c>
      <c r="K19" s="49">
        <v>0</v>
      </c>
      <c r="L19" s="49">
        <v>0</v>
      </c>
      <c r="M19" s="76">
        <v>0</v>
      </c>
      <c r="N19" s="521"/>
    </row>
    <row r="20" spans="1:15" ht="13.5" customHeight="1">
      <c r="A20" s="1695"/>
      <c r="B20" s="7"/>
      <c r="C20" s="32" t="s">
        <v>28</v>
      </c>
      <c r="D20" s="50">
        <f t="shared" si="1"/>
        <v>13</v>
      </c>
      <c r="E20" s="47">
        <v>-23.52941176470588</v>
      </c>
      <c r="F20" s="49">
        <v>6</v>
      </c>
      <c r="G20" s="49">
        <v>2</v>
      </c>
      <c r="H20" s="46">
        <v>1</v>
      </c>
      <c r="I20" s="49">
        <v>2</v>
      </c>
      <c r="J20" s="49">
        <v>0</v>
      </c>
      <c r="K20" s="49">
        <v>0</v>
      </c>
      <c r="L20" s="49">
        <v>1</v>
      </c>
      <c r="M20" s="76">
        <v>2</v>
      </c>
    </row>
    <row r="21" spans="1:15" ht="13.5" customHeight="1">
      <c r="A21" s="1695"/>
      <c r="B21" s="7" t="s">
        <v>29</v>
      </c>
      <c r="C21" s="32" t="s">
        <v>30</v>
      </c>
      <c r="D21" s="50">
        <f t="shared" si="1"/>
        <v>12</v>
      </c>
      <c r="E21" s="47">
        <v>-25</v>
      </c>
      <c r="F21" s="49">
        <v>0</v>
      </c>
      <c r="G21" s="49">
        <v>3</v>
      </c>
      <c r="H21" s="46">
        <v>1</v>
      </c>
      <c r="I21" s="49">
        <v>3</v>
      </c>
      <c r="J21" s="49">
        <v>3</v>
      </c>
      <c r="K21" s="49">
        <v>1</v>
      </c>
      <c r="L21" s="49">
        <v>2</v>
      </c>
      <c r="M21" s="76">
        <v>0</v>
      </c>
    </row>
    <row r="22" spans="1:15" ht="13.5" customHeight="1">
      <c r="A22" s="1695"/>
      <c r="B22" s="7"/>
      <c r="C22" s="32" t="s">
        <v>31</v>
      </c>
      <c r="D22" s="50">
        <f t="shared" si="1"/>
        <v>13</v>
      </c>
      <c r="E22" s="47">
        <v>-58.064516129032263</v>
      </c>
      <c r="F22" s="49">
        <v>8</v>
      </c>
      <c r="G22" s="49">
        <v>0</v>
      </c>
      <c r="H22" s="46">
        <v>0</v>
      </c>
      <c r="I22" s="49">
        <v>2</v>
      </c>
      <c r="J22" s="49">
        <v>0</v>
      </c>
      <c r="K22" s="49">
        <v>1</v>
      </c>
      <c r="L22" s="147">
        <v>2</v>
      </c>
      <c r="M22" s="76">
        <v>0</v>
      </c>
      <c r="O22" s="521"/>
    </row>
    <row r="23" spans="1:15" ht="13.5" customHeight="1" thickBot="1">
      <c r="A23" s="1696"/>
      <c r="B23" s="13"/>
      <c r="C23" s="39" t="s">
        <v>32</v>
      </c>
      <c r="D23" s="51">
        <f>SUM(F23:G23,I23:M23)</f>
        <v>20</v>
      </c>
      <c r="E23" s="78">
        <v>-9.0909090909090917</v>
      </c>
      <c r="F23" s="52">
        <v>8</v>
      </c>
      <c r="G23" s="52">
        <v>2</v>
      </c>
      <c r="H23" s="48">
        <v>0</v>
      </c>
      <c r="I23" s="52">
        <v>4</v>
      </c>
      <c r="J23" s="52">
        <v>2</v>
      </c>
      <c r="K23" s="52">
        <v>3</v>
      </c>
      <c r="L23" s="52">
        <v>0</v>
      </c>
      <c r="M23" s="79">
        <v>1</v>
      </c>
      <c r="N23" s="521"/>
      <c r="O23" s="521"/>
    </row>
    <row r="24" spans="1:15" ht="16.7" customHeight="1">
      <c r="A24" s="1703" t="s">
        <v>50</v>
      </c>
      <c r="B24" s="1819" t="s">
        <v>17</v>
      </c>
      <c r="C24" s="1818"/>
      <c r="D24" s="67">
        <v>128</v>
      </c>
      <c r="E24" s="68">
        <v>8.4745762711864394</v>
      </c>
      <c r="F24" s="125">
        <v>53</v>
      </c>
      <c r="G24" s="125">
        <v>19</v>
      </c>
      <c r="H24" s="20">
        <v>9</v>
      </c>
      <c r="I24" s="125">
        <v>13</v>
      </c>
      <c r="J24" s="125">
        <v>9</v>
      </c>
      <c r="K24" s="125">
        <v>6</v>
      </c>
      <c r="L24" s="125">
        <v>17</v>
      </c>
      <c r="M24" s="126">
        <v>11</v>
      </c>
      <c r="N24" s="7"/>
    </row>
    <row r="25" spans="1:15" ht="16.7" customHeight="1">
      <c r="A25" s="1695"/>
      <c r="B25" s="1699">
        <v>29</v>
      </c>
      <c r="C25" s="1700"/>
      <c r="D25" s="67">
        <v>142</v>
      </c>
      <c r="E25" s="68">
        <v>10.9375</v>
      </c>
      <c r="F25" s="69">
        <v>71</v>
      </c>
      <c r="G25" s="69">
        <v>9</v>
      </c>
      <c r="H25" s="23">
        <v>5</v>
      </c>
      <c r="I25" s="69">
        <v>16</v>
      </c>
      <c r="J25" s="69">
        <v>10</v>
      </c>
      <c r="K25" s="69">
        <v>9</v>
      </c>
      <c r="L25" s="69">
        <v>14</v>
      </c>
      <c r="M25" s="70">
        <v>13</v>
      </c>
    </row>
    <row r="26" spans="1:15" ht="16.7" customHeight="1">
      <c r="A26" s="1695"/>
      <c r="B26" s="1699">
        <v>30</v>
      </c>
      <c r="C26" s="1700"/>
      <c r="D26" s="67">
        <v>125</v>
      </c>
      <c r="E26" s="68">
        <v>-11.971830985915492</v>
      </c>
      <c r="F26" s="69">
        <v>68</v>
      </c>
      <c r="G26" s="69">
        <v>15</v>
      </c>
      <c r="H26" s="25">
        <v>8</v>
      </c>
      <c r="I26" s="69">
        <v>8</v>
      </c>
      <c r="J26" s="69">
        <v>11</v>
      </c>
      <c r="K26" s="69">
        <v>5</v>
      </c>
      <c r="L26" s="69">
        <v>3</v>
      </c>
      <c r="M26" s="70">
        <v>15</v>
      </c>
    </row>
    <row r="27" spans="1:15" ht="16.7" customHeight="1">
      <c r="A27" s="1695"/>
      <c r="B27" s="1699" t="s">
        <v>18</v>
      </c>
      <c r="C27" s="1700"/>
      <c r="D27" s="67">
        <v>157</v>
      </c>
      <c r="E27" s="68">
        <v>25.6</v>
      </c>
      <c r="F27" s="69">
        <v>60</v>
      </c>
      <c r="G27" s="69">
        <v>16</v>
      </c>
      <c r="H27" s="25">
        <v>11</v>
      </c>
      <c r="I27" s="69">
        <v>23</v>
      </c>
      <c r="J27" s="69">
        <v>16</v>
      </c>
      <c r="K27" s="69">
        <v>16</v>
      </c>
      <c r="L27" s="69">
        <v>5</v>
      </c>
      <c r="M27" s="70">
        <v>21</v>
      </c>
    </row>
    <row r="28" spans="1:15" ht="16.7" customHeight="1">
      <c r="A28" s="1695"/>
      <c r="B28" s="1699">
        <v>2</v>
      </c>
      <c r="C28" s="1700"/>
      <c r="D28" s="71">
        <f>SUM(F28:G28,I28:M28)</f>
        <v>115</v>
      </c>
      <c r="E28" s="72">
        <f>IF(ISERROR((D28-D27)/D27*100),"―",(D28-D27)/D27*100)</f>
        <v>-26.751592356687897</v>
      </c>
      <c r="F28" s="73">
        <f>SUM(F29:F40)</f>
        <v>55</v>
      </c>
      <c r="G28" s="73">
        <f t="shared" ref="G28:M28" si="2">SUM(G29:G40)</f>
        <v>7</v>
      </c>
      <c r="H28" s="30">
        <f t="shared" si="2"/>
        <v>5</v>
      </c>
      <c r="I28" s="73">
        <f t="shared" si="2"/>
        <v>14</v>
      </c>
      <c r="J28" s="73">
        <f t="shared" si="2"/>
        <v>12</v>
      </c>
      <c r="K28" s="73">
        <f t="shared" si="2"/>
        <v>10</v>
      </c>
      <c r="L28" s="73">
        <f t="shared" si="2"/>
        <v>9</v>
      </c>
      <c r="M28" s="74">
        <f t="shared" si="2"/>
        <v>8</v>
      </c>
    </row>
    <row r="29" spans="1:15" ht="13.5" customHeight="1">
      <c r="A29" s="1695"/>
      <c r="B29" s="7" t="s">
        <v>19</v>
      </c>
      <c r="C29" s="32" t="s">
        <v>20</v>
      </c>
      <c r="D29" s="551">
        <f>SUM(F29:G29,I29:M29)</f>
        <v>15</v>
      </c>
      <c r="E29" s="47">
        <v>7.1428571428571423</v>
      </c>
      <c r="F29" s="49">
        <v>10</v>
      </c>
      <c r="G29" s="49">
        <v>1</v>
      </c>
      <c r="H29" s="46">
        <v>1</v>
      </c>
      <c r="I29" s="49">
        <v>1</v>
      </c>
      <c r="J29" s="49">
        <v>2</v>
      </c>
      <c r="K29" s="49">
        <v>0</v>
      </c>
      <c r="L29" s="49">
        <v>1</v>
      </c>
      <c r="M29" s="76">
        <v>0</v>
      </c>
      <c r="N29" s="521"/>
    </row>
    <row r="30" spans="1:15" ht="13.5" customHeight="1">
      <c r="A30" s="1695"/>
      <c r="B30" s="7"/>
      <c r="C30" s="32" t="s">
        <v>21</v>
      </c>
      <c r="D30" s="50">
        <f>SUM(F30:G30,I30:M30)</f>
        <v>5</v>
      </c>
      <c r="E30" s="47">
        <v>-70.588235294117652</v>
      </c>
      <c r="F30" s="49">
        <v>4</v>
      </c>
      <c r="G30" s="49">
        <v>0</v>
      </c>
      <c r="H30" s="46">
        <v>0</v>
      </c>
      <c r="I30" s="49">
        <v>0</v>
      </c>
      <c r="J30" s="49">
        <v>0</v>
      </c>
      <c r="K30" s="49">
        <v>0</v>
      </c>
      <c r="L30" s="49">
        <v>0</v>
      </c>
      <c r="M30" s="76">
        <v>1</v>
      </c>
      <c r="N30" s="521"/>
    </row>
    <row r="31" spans="1:15" ht="13.5" customHeight="1">
      <c r="A31" s="1695"/>
      <c r="B31" s="7"/>
      <c r="C31" s="32" t="s">
        <v>22</v>
      </c>
      <c r="D31" s="50">
        <f t="shared" ref="D31:D39" si="3">SUM(F31:G31,I31:M31)</f>
        <v>8</v>
      </c>
      <c r="E31" s="47">
        <v>-46.666666666666664</v>
      </c>
      <c r="F31" s="49">
        <v>2</v>
      </c>
      <c r="G31" s="49">
        <v>1</v>
      </c>
      <c r="H31" s="46">
        <v>1</v>
      </c>
      <c r="I31" s="49">
        <v>0</v>
      </c>
      <c r="J31" s="49">
        <v>1</v>
      </c>
      <c r="K31" s="49">
        <v>2</v>
      </c>
      <c r="L31" s="49">
        <v>2</v>
      </c>
      <c r="M31" s="76">
        <v>0</v>
      </c>
      <c r="N31" s="521"/>
    </row>
    <row r="32" spans="1:15" ht="13.5" customHeight="1">
      <c r="A32" s="1695"/>
      <c r="B32" s="7"/>
      <c r="C32" s="32" t="s">
        <v>23</v>
      </c>
      <c r="D32" s="50">
        <f t="shared" si="3"/>
        <v>8</v>
      </c>
      <c r="E32" s="47">
        <v>0</v>
      </c>
      <c r="F32" s="49">
        <v>4</v>
      </c>
      <c r="G32" s="49">
        <v>0</v>
      </c>
      <c r="H32" s="46">
        <v>0</v>
      </c>
      <c r="I32" s="49">
        <v>0</v>
      </c>
      <c r="J32" s="49">
        <v>2</v>
      </c>
      <c r="K32" s="49">
        <v>1</v>
      </c>
      <c r="L32" s="49">
        <v>1</v>
      </c>
      <c r="M32" s="76">
        <v>0</v>
      </c>
    </row>
    <row r="33" spans="1:15" ht="13.5" customHeight="1">
      <c r="A33" s="1695"/>
      <c r="B33" s="7"/>
      <c r="C33" s="32" t="s">
        <v>24</v>
      </c>
      <c r="D33" s="50">
        <f t="shared" si="3"/>
        <v>15</v>
      </c>
      <c r="E33" s="145">
        <v>114.28571428571428</v>
      </c>
      <c r="F33" s="49">
        <v>8</v>
      </c>
      <c r="G33" s="49">
        <v>1</v>
      </c>
      <c r="H33" s="46">
        <v>1</v>
      </c>
      <c r="I33" s="49">
        <v>0</v>
      </c>
      <c r="J33" s="49">
        <v>2</v>
      </c>
      <c r="K33" s="49">
        <v>2</v>
      </c>
      <c r="L33" s="49">
        <v>1</v>
      </c>
      <c r="M33" s="76">
        <v>1</v>
      </c>
    </row>
    <row r="34" spans="1:15" ht="13.5" customHeight="1">
      <c r="A34" s="1695"/>
      <c r="B34" s="7"/>
      <c r="C34" s="32" t="s">
        <v>25</v>
      </c>
      <c r="D34" s="50">
        <f t="shared" si="3"/>
        <v>8</v>
      </c>
      <c r="E34" s="47">
        <v>14.285714285714285</v>
      </c>
      <c r="F34" s="49">
        <v>5</v>
      </c>
      <c r="G34" s="49">
        <v>0</v>
      </c>
      <c r="H34" s="46">
        <v>0</v>
      </c>
      <c r="I34" s="49">
        <v>2</v>
      </c>
      <c r="J34" s="49">
        <v>0</v>
      </c>
      <c r="K34" s="49">
        <v>0</v>
      </c>
      <c r="L34" s="49">
        <v>0</v>
      </c>
      <c r="M34" s="76">
        <v>1</v>
      </c>
    </row>
    <row r="35" spans="1:15" ht="13.5" customHeight="1">
      <c r="A35" s="1695"/>
      <c r="B35" s="7"/>
      <c r="C35" s="32" t="s">
        <v>26</v>
      </c>
      <c r="D35" s="50">
        <f t="shared" si="3"/>
        <v>9</v>
      </c>
      <c r="E35" s="47">
        <v>-18.181818181818183</v>
      </c>
      <c r="F35" s="49">
        <v>2</v>
      </c>
      <c r="G35" s="49">
        <v>1</v>
      </c>
      <c r="H35" s="46">
        <v>0</v>
      </c>
      <c r="I35" s="49">
        <v>2</v>
      </c>
      <c r="J35" s="49">
        <v>1</v>
      </c>
      <c r="K35" s="49">
        <v>1</v>
      </c>
      <c r="L35" s="49">
        <v>0</v>
      </c>
      <c r="M35" s="76">
        <v>2</v>
      </c>
      <c r="N35" s="521"/>
    </row>
    <row r="36" spans="1:15" ht="13.5" customHeight="1">
      <c r="A36" s="1695"/>
      <c r="B36" s="7"/>
      <c r="C36" s="32" t="s">
        <v>27</v>
      </c>
      <c r="D36" s="50">
        <f t="shared" si="3"/>
        <v>4</v>
      </c>
      <c r="E36" s="47">
        <v>-66.666666666666657</v>
      </c>
      <c r="F36" s="49">
        <v>4</v>
      </c>
      <c r="G36" s="49">
        <v>0</v>
      </c>
      <c r="H36" s="46">
        <v>0</v>
      </c>
      <c r="I36" s="49">
        <v>0</v>
      </c>
      <c r="J36" s="49">
        <v>0</v>
      </c>
      <c r="K36" s="49">
        <v>0</v>
      </c>
      <c r="L36" s="49">
        <v>0</v>
      </c>
      <c r="M36" s="76">
        <v>0</v>
      </c>
      <c r="N36" s="521"/>
    </row>
    <row r="37" spans="1:15" ht="13.5" customHeight="1">
      <c r="A37" s="1695"/>
      <c r="B37" s="7"/>
      <c r="C37" s="32" t="s">
        <v>28</v>
      </c>
      <c r="D37" s="50">
        <f t="shared" si="3"/>
        <v>11</v>
      </c>
      <c r="E37" s="47">
        <v>-15.384615384615385</v>
      </c>
      <c r="F37" s="49">
        <v>6</v>
      </c>
      <c r="G37" s="49">
        <v>1</v>
      </c>
      <c r="H37" s="46">
        <v>1</v>
      </c>
      <c r="I37" s="49">
        <v>1</v>
      </c>
      <c r="J37" s="49">
        <v>0</v>
      </c>
      <c r="K37" s="49">
        <v>0</v>
      </c>
      <c r="L37" s="49">
        <v>1</v>
      </c>
      <c r="M37" s="76">
        <v>2</v>
      </c>
    </row>
    <row r="38" spans="1:15" ht="13.5" customHeight="1">
      <c r="A38" s="1695"/>
      <c r="B38" s="7" t="s">
        <v>29</v>
      </c>
      <c r="C38" s="32" t="s">
        <v>30</v>
      </c>
      <c r="D38" s="50">
        <f t="shared" si="3"/>
        <v>9</v>
      </c>
      <c r="E38" s="47">
        <v>-10</v>
      </c>
      <c r="F38" s="49">
        <v>0</v>
      </c>
      <c r="G38" s="49">
        <v>1</v>
      </c>
      <c r="H38" s="46">
        <v>1</v>
      </c>
      <c r="I38" s="49">
        <v>3</v>
      </c>
      <c r="J38" s="49">
        <v>3</v>
      </c>
      <c r="K38" s="49">
        <v>1</v>
      </c>
      <c r="L38" s="49">
        <v>1</v>
      </c>
      <c r="M38" s="76">
        <v>0</v>
      </c>
    </row>
    <row r="39" spans="1:15" ht="13.5" customHeight="1">
      <c r="A39" s="1695"/>
      <c r="B39" s="7"/>
      <c r="C39" s="32" t="s">
        <v>31</v>
      </c>
      <c r="D39" s="50">
        <f t="shared" si="3"/>
        <v>8</v>
      </c>
      <c r="E39" s="47">
        <v>-72.41379310344827</v>
      </c>
      <c r="F39" s="49">
        <v>4</v>
      </c>
      <c r="G39" s="49">
        <v>0</v>
      </c>
      <c r="H39" s="46">
        <v>0</v>
      </c>
      <c r="I39" s="49">
        <v>2</v>
      </c>
      <c r="J39" s="49">
        <v>0</v>
      </c>
      <c r="K39" s="49">
        <v>0</v>
      </c>
      <c r="L39" s="147">
        <v>2</v>
      </c>
      <c r="M39" s="76">
        <v>0</v>
      </c>
      <c r="O39" s="521"/>
    </row>
    <row r="40" spans="1:15" ht="13.5" customHeight="1" thickBot="1">
      <c r="A40" s="1696"/>
      <c r="B40" s="13"/>
      <c r="C40" s="39" t="s">
        <v>32</v>
      </c>
      <c r="D40" s="51">
        <f>SUM(F40:G40,I40:M40)</f>
        <v>15</v>
      </c>
      <c r="E40" s="78">
        <v>7.1428571428571423</v>
      </c>
      <c r="F40" s="52">
        <v>6</v>
      </c>
      <c r="G40" s="52">
        <v>1</v>
      </c>
      <c r="H40" s="48">
        <v>0</v>
      </c>
      <c r="I40" s="52">
        <v>3</v>
      </c>
      <c r="J40" s="52">
        <v>1</v>
      </c>
      <c r="K40" s="52">
        <v>3</v>
      </c>
      <c r="L40" s="52">
        <v>0</v>
      </c>
      <c r="M40" s="79">
        <v>1</v>
      </c>
      <c r="N40" s="521"/>
      <c r="O40" s="521"/>
    </row>
    <row r="41" spans="1:15" ht="16.7" customHeight="1">
      <c r="A41" s="1703" t="s">
        <v>34</v>
      </c>
      <c r="B41" s="1819" t="s">
        <v>17</v>
      </c>
      <c r="C41" s="1818"/>
      <c r="D41" s="67">
        <v>132</v>
      </c>
      <c r="E41" s="68">
        <v>12.820512820512819</v>
      </c>
      <c r="F41" s="125">
        <v>59</v>
      </c>
      <c r="G41" s="125">
        <v>21</v>
      </c>
      <c r="H41" s="540">
        <v>9</v>
      </c>
      <c r="I41" s="125">
        <v>8</v>
      </c>
      <c r="J41" s="125">
        <v>10</v>
      </c>
      <c r="K41" s="125">
        <v>8</v>
      </c>
      <c r="L41" s="125">
        <v>13</v>
      </c>
      <c r="M41" s="126">
        <v>13</v>
      </c>
      <c r="N41" s="7"/>
    </row>
    <row r="42" spans="1:15" ht="16.7" customHeight="1">
      <c r="A42" s="1695"/>
      <c r="B42" s="1699">
        <v>29</v>
      </c>
      <c r="C42" s="1700"/>
      <c r="D42" s="67">
        <v>147</v>
      </c>
      <c r="E42" s="68">
        <v>11.363636363636363</v>
      </c>
      <c r="F42" s="69">
        <v>73</v>
      </c>
      <c r="G42" s="69">
        <v>13</v>
      </c>
      <c r="H42" s="23">
        <v>7</v>
      </c>
      <c r="I42" s="69">
        <v>14</v>
      </c>
      <c r="J42" s="69">
        <v>8</v>
      </c>
      <c r="K42" s="69">
        <v>12</v>
      </c>
      <c r="L42" s="69">
        <v>9</v>
      </c>
      <c r="M42" s="70">
        <v>18</v>
      </c>
    </row>
    <row r="43" spans="1:15" ht="16.7" customHeight="1">
      <c r="A43" s="1695"/>
      <c r="B43" s="1699">
        <v>30</v>
      </c>
      <c r="C43" s="1700"/>
      <c r="D43" s="67">
        <v>138</v>
      </c>
      <c r="E43" s="68">
        <v>-6.1224489795918364</v>
      </c>
      <c r="F43" s="69">
        <v>70</v>
      </c>
      <c r="G43" s="69">
        <v>19</v>
      </c>
      <c r="H43" s="25">
        <v>8</v>
      </c>
      <c r="I43" s="69">
        <v>8</v>
      </c>
      <c r="J43" s="69">
        <v>10</v>
      </c>
      <c r="K43" s="69">
        <v>9</v>
      </c>
      <c r="L43" s="69">
        <v>4</v>
      </c>
      <c r="M43" s="70">
        <v>18</v>
      </c>
    </row>
    <row r="44" spans="1:15" ht="16.7" customHeight="1">
      <c r="A44" s="1695"/>
      <c r="B44" s="1699" t="s">
        <v>18</v>
      </c>
      <c r="C44" s="1700"/>
      <c r="D44" s="67">
        <v>171</v>
      </c>
      <c r="E44" s="68">
        <v>23.913043478260871</v>
      </c>
      <c r="F44" s="69">
        <v>66</v>
      </c>
      <c r="G44" s="69">
        <v>19</v>
      </c>
      <c r="H44" s="25">
        <v>13</v>
      </c>
      <c r="I44" s="69">
        <v>21</v>
      </c>
      <c r="J44" s="69">
        <v>16</v>
      </c>
      <c r="K44" s="69">
        <v>16</v>
      </c>
      <c r="L44" s="69">
        <v>8</v>
      </c>
      <c r="M44" s="70">
        <v>25</v>
      </c>
    </row>
    <row r="45" spans="1:15" ht="16.7" customHeight="1">
      <c r="A45" s="1695"/>
      <c r="B45" s="1699">
        <v>2</v>
      </c>
      <c r="C45" s="1700"/>
      <c r="D45" s="71">
        <f>SUM(F45:G45,I45:M45)</f>
        <v>135</v>
      </c>
      <c r="E45" s="72">
        <f>IF(ISERROR((D45-D44)/D44*100),"―",(D45-D44)/D44*100)</f>
        <v>-21.052631578947366</v>
      </c>
      <c r="F45" s="73">
        <f>SUM(F46:F57)</f>
        <v>60</v>
      </c>
      <c r="G45" s="73">
        <f t="shared" ref="G45:M45" si="4">SUM(G46:G57)</f>
        <v>15</v>
      </c>
      <c r="H45" s="30">
        <f t="shared" si="4"/>
        <v>5</v>
      </c>
      <c r="I45" s="73">
        <f t="shared" si="4"/>
        <v>15</v>
      </c>
      <c r="J45" s="73">
        <f t="shared" si="4"/>
        <v>12</v>
      </c>
      <c r="K45" s="73">
        <f t="shared" si="4"/>
        <v>14</v>
      </c>
      <c r="L45" s="73">
        <f t="shared" si="4"/>
        <v>11</v>
      </c>
      <c r="M45" s="74">
        <f t="shared" si="4"/>
        <v>8</v>
      </c>
    </row>
    <row r="46" spans="1:15" ht="13.5" customHeight="1">
      <c r="A46" s="1695"/>
      <c r="B46" s="7" t="s">
        <v>19</v>
      </c>
      <c r="C46" s="32" t="s">
        <v>20</v>
      </c>
      <c r="D46" s="551">
        <f>SUM(F46:G46,I46:M46)</f>
        <v>15</v>
      </c>
      <c r="E46" s="47">
        <v>25</v>
      </c>
      <c r="F46" s="49">
        <v>8</v>
      </c>
      <c r="G46" s="49">
        <v>1</v>
      </c>
      <c r="H46" s="46">
        <v>1</v>
      </c>
      <c r="I46" s="49">
        <v>1</v>
      </c>
      <c r="J46" s="49">
        <v>2</v>
      </c>
      <c r="K46" s="49">
        <v>2</v>
      </c>
      <c r="L46" s="49">
        <v>1</v>
      </c>
      <c r="M46" s="76">
        <v>0</v>
      </c>
      <c r="N46" s="521"/>
    </row>
    <row r="47" spans="1:15" ht="13.5" customHeight="1">
      <c r="A47" s="1695"/>
      <c r="B47" s="7"/>
      <c r="C47" s="32" t="s">
        <v>21</v>
      </c>
      <c r="D47" s="50">
        <f>SUM(F47:G47,I47:M47)</f>
        <v>7</v>
      </c>
      <c r="E47" s="47">
        <v>-61.111111111111114</v>
      </c>
      <c r="F47" s="49">
        <v>5</v>
      </c>
      <c r="G47" s="49">
        <v>1</v>
      </c>
      <c r="H47" s="46">
        <v>0</v>
      </c>
      <c r="I47" s="49">
        <v>0</v>
      </c>
      <c r="J47" s="49">
        <v>0</v>
      </c>
      <c r="K47" s="49">
        <v>0</v>
      </c>
      <c r="L47" s="49">
        <v>0</v>
      </c>
      <c r="M47" s="76">
        <v>1</v>
      </c>
      <c r="N47" s="521"/>
    </row>
    <row r="48" spans="1:15" ht="13.5" customHeight="1">
      <c r="A48" s="1695"/>
      <c r="B48" s="7"/>
      <c r="C48" s="32" t="s">
        <v>22</v>
      </c>
      <c r="D48" s="50">
        <f t="shared" ref="D48:D56" si="5">SUM(F48:G48,I48:M48)</f>
        <v>8</v>
      </c>
      <c r="E48" s="47">
        <v>-42.857142857142854</v>
      </c>
      <c r="F48" s="49">
        <v>2</v>
      </c>
      <c r="G48" s="49">
        <v>2</v>
      </c>
      <c r="H48" s="46">
        <v>1</v>
      </c>
      <c r="I48" s="49">
        <v>0</v>
      </c>
      <c r="J48" s="49">
        <v>0</v>
      </c>
      <c r="K48" s="49">
        <v>2</v>
      </c>
      <c r="L48" s="49">
        <v>2</v>
      </c>
      <c r="M48" s="76">
        <v>0</v>
      </c>
    </row>
    <row r="49" spans="1:15" ht="13.5" customHeight="1">
      <c r="A49" s="1695"/>
      <c r="B49" s="7"/>
      <c r="C49" s="32" t="s">
        <v>23</v>
      </c>
      <c r="D49" s="50">
        <f t="shared" si="5"/>
        <v>12</v>
      </c>
      <c r="E49" s="47">
        <v>33.333333333333329</v>
      </c>
      <c r="F49" s="49">
        <v>4</v>
      </c>
      <c r="G49" s="49">
        <v>0</v>
      </c>
      <c r="H49" s="46">
        <v>0</v>
      </c>
      <c r="I49" s="49">
        <v>2</v>
      </c>
      <c r="J49" s="49">
        <v>2</v>
      </c>
      <c r="K49" s="49">
        <v>2</v>
      </c>
      <c r="L49" s="49">
        <v>2</v>
      </c>
      <c r="M49" s="76">
        <v>0</v>
      </c>
    </row>
    <row r="50" spans="1:15" ht="13.5" customHeight="1">
      <c r="A50" s="1695"/>
      <c r="B50" s="7"/>
      <c r="C50" s="32" t="s">
        <v>24</v>
      </c>
      <c r="D50" s="50">
        <f t="shared" si="5"/>
        <v>16</v>
      </c>
      <c r="E50" s="145">
        <v>100</v>
      </c>
      <c r="F50" s="49">
        <v>9</v>
      </c>
      <c r="G50" s="49">
        <v>2</v>
      </c>
      <c r="H50" s="46">
        <v>1</v>
      </c>
      <c r="I50" s="49">
        <v>0</v>
      </c>
      <c r="J50" s="49">
        <v>1</v>
      </c>
      <c r="K50" s="49">
        <v>2</v>
      </c>
      <c r="L50" s="49">
        <v>1</v>
      </c>
      <c r="M50" s="76">
        <v>1</v>
      </c>
    </row>
    <row r="51" spans="1:15" ht="13.5" customHeight="1">
      <c r="A51" s="1695"/>
      <c r="B51" s="7"/>
      <c r="C51" s="32" t="s">
        <v>25</v>
      </c>
      <c r="D51" s="50">
        <f t="shared" si="5"/>
        <v>8</v>
      </c>
      <c r="E51" s="47">
        <v>14.285714285714285</v>
      </c>
      <c r="F51" s="49">
        <v>5</v>
      </c>
      <c r="G51" s="49">
        <v>0</v>
      </c>
      <c r="H51" s="46">
        <v>0</v>
      </c>
      <c r="I51" s="49">
        <v>2</v>
      </c>
      <c r="J51" s="49">
        <v>0</v>
      </c>
      <c r="K51" s="49">
        <v>0</v>
      </c>
      <c r="L51" s="49">
        <v>0</v>
      </c>
      <c r="M51" s="76">
        <v>1</v>
      </c>
    </row>
    <row r="52" spans="1:15" ht="13.5" customHeight="1">
      <c r="A52" s="1695"/>
      <c r="B52" s="7"/>
      <c r="C52" s="32" t="s">
        <v>26</v>
      </c>
      <c r="D52" s="50">
        <f t="shared" si="5"/>
        <v>8</v>
      </c>
      <c r="E52" s="47">
        <v>-33.333333333333329</v>
      </c>
      <c r="F52" s="49">
        <v>2</v>
      </c>
      <c r="G52" s="49">
        <v>1</v>
      </c>
      <c r="H52" s="46">
        <v>0</v>
      </c>
      <c r="I52" s="49">
        <v>1</v>
      </c>
      <c r="J52" s="49">
        <v>1</v>
      </c>
      <c r="K52" s="49">
        <v>1</v>
      </c>
      <c r="L52" s="49">
        <v>0</v>
      </c>
      <c r="M52" s="76">
        <v>2</v>
      </c>
      <c r="N52" s="521"/>
    </row>
    <row r="53" spans="1:15" ht="13.5" customHeight="1">
      <c r="A53" s="1695"/>
      <c r="B53" s="7"/>
      <c r="C53" s="32" t="s">
        <v>27</v>
      </c>
      <c r="D53" s="50">
        <f t="shared" si="5"/>
        <v>6</v>
      </c>
      <c r="E53" s="47">
        <v>-57.142857142857139</v>
      </c>
      <c r="F53" s="49">
        <v>4</v>
      </c>
      <c r="G53" s="49">
        <v>1</v>
      </c>
      <c r="H53" s="46">
        <v>0</v>
      </c>
      <c r="I53" s="49">
        <v>0</v>
      </c>
      <c r="J53" s="49">
        <v>1</v>
      </c>
      <c r="K53" s="49">
        <v>0</v>
      </c>
      <c r="L53" s="49">
        <v>0</v>
      </c>
      <c r="M53" s="76">
        <v>0</v>
      </c>
    </row>
    <row r="54" spans="1:15" ht="13.5" customHeight="1">
      <c r="A54" s="1695"/>
      <c r="B54" s="7"/>
      <c r="C54" s="32" t="s">
        <v>28</v>
      </c>
      <c r="D54" s="50">
        <f t="shared" si="5"/>
        <v>13</v>
      </c>
      <c r="E54" s="47">
        <v>-7.1428571428571423</v>
      </c>
      <c r="F54" s="49">
        <v>6</v>
      </c>
      <c r="G54" s="49">
        <v>2</v>
      </c>
      <c r="H54" s="46">
        <v>1</v>
      </c>
      <c r="I54" s="49">
        <v>2</v>
      </c>
      <c r="J54" s="49">
        <v>0</v>
      </c>
      <c r="K54" s="49">
        <v>0</v>
      </c>
      <c r="L54" s="49">
        <v>1</v>
      </c>
      <c r="M54" s="76">
        <v>2</v>
      </c>
    </row>
    <row r="55" spans="1:15" ht="13.5" customHeight="1">
      <c r="A55" s="1695"/>
      <c r="B55" s="7" t="s">
        <v>29</v>
      </c>
      <c r="C55" s="32" t="s">
        <v>30</v>
      </c>
      <c r="D55" s="50">
        <f t="shared" si="5"/>
        <v>12</v>
      </c>
      <c r="E55" s="47">
        <v>-20</v>
      </c>
      <c r="F55" s="49">
        <v>0</v>
      </c>
      <c r="G55" s="49">
        <v>3</v>
      </c>
      <c r="H55" s="46">
        <v>1</v>
      </c>
      <c r="I55" s="49">
        <v>3</v>
      </c>
      <c r="J55" s="49">
        <v>3</v>
      </c>
      <c r="K55" s="49">
        <v>1</v>
      </c>
      <c r="L55" s="49">
        <v>2</v>
      </c>
      <c r="M55" s="76">
        <v>0</v>
      </c>
    </row>
    <row r="56" spans="1:15" ht="13.5" customHeight="1">
      <c r="A56" s="1695"/>
      <c r="B56" s="7"/>
      <c r="C56" s="32" t="s">
        <v>31</v>
      </c>
      <c r="D56" s="50">
        <f t="shared" si="5"/>
        <v>13</v>
      </c>
      <c r="E56" s="47">
        <v>-53.571428571428569</v>
      </c>
      <c r="F56" s="49">
        <v>8</v>
      </c>
      <c r="G56" s="49">
        <v>0</v>
      </c>
      <c r="H56" s="46">
        <v>0</v>
      </c>
      <c r="I56" s="49">
        <v>2</v>
      </c>
      <c r="J56" s="49">
        <v>0</v>
      </c>
      <c r="K56" s="49">
        <v>1</v>
      </c>
      <c r="L56" s="147">
        <v>2</v>
      </c>
      <c r="M56" s="76">
        <v>0</v>
      </c>
      <c r="O56" s="521"/>
    </row>
    <row r="57" spans="1:15" ht="13.5" customHeight="1" thickBot="1">
      <c r="A57" s="1696"/>
      <c r="B57" s="13"/>
      <c r="C57" s="39" t="s">
        <v>32</v>
      </c>
      <c r="D57" s="51">
        <f>SUM(F57:G57,I57:M57)</f>
        <v>17</v>
      </c>
      <c r="E57" s="78">
        <v>-15</v>
      </c>
      <c r="F57" s="52">
        <v>7</v>
      </c>
      <c r="G57" s="52">
        <v>2</v>
      </c>
      <c r="H57" s="48">
        <v>0</v>
      </c>
      <c r="I57" s="52">
        <v>2</v>
      </c>
      <c r="J57" s="52">
        <v>2</v>
      </c>
      <c r="K57" s="52">
        <v>3</v>
      </c>
      <c r="L57" s="52">
        <v>0</v>
      </c>
      <c r="M57" s="79">
        <v>1</v>
      </c>
      <c r="N57" s="563"/>
      <c r="O57" s="521"/>
    </row>
    <row r="58" spans="1:15">
      <c r="H58" s="135"/>
    </row>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4.875" style="2" customWidth="1"/>
    <col min="15" max="15" width="4"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4.875" style="2" customWidth="1"/>
    <col min="269" max="269" width="4"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4.875" style="2" customWidth="1"/>
    <col min="525" max="525" width="4"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4.875" style="2" customWidth="1"/>
    <col min="781" max="781" width="4"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4.875" style="2" customWidth="1"/>
    <col min="1037" max="1037" width="4"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4.875" style="2" customWidth="1"/>
    <col min="1293" max="1293" width="4"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4.875" style="2" customWidth="1"/>
    <col min="1549" max="1549" width="4"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4.875" style="2" customWidth="1"/>
    <col min="1805" max="1805" width="4"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4.875" style="2" customWidth="1"/>
    <col min="2061" max="2061" width="4"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4.875" style="2" customWidth="1"/>
    <col min="2317" max="2317" width="4"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4.875" style="2" customWidth="1"/>
    <col min="2573" max="2573" width="4"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4.875" style="2" customWidth="1"/>
    <col min="2829" max="2829" width="4"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4.875" style="2" customWidth="1"/>
    <col min="3085" max="3085" width="4"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4.875" style="2" customWidth="1"/>
    <col min="3341" max="3341" width="4"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4.875" style="2" customWidth="1"/>
    <col min="3597" max="3597" width="4"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4.875" style="2" customWidth="1"/>
    <col min="3853" max="3853" width="4"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4.875" style="2" customWidth="1"/>
    <col min="4109" max="4109" width="4"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4.875" style="2" customWidth="1"/>
    <col min="4365" max="4365" width="4"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4.875" style="2" customWidth="1"/>
    <col min="4621" max="4621" width="4"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4.875" style="2" customWidth="1"/>
    <col min="4877" max="4877" width="4"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4.875" style="2" customWidth="1"/>
    <col min="5133" max="5133" width="4"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4.875" style="2" customWidth="1"/>
    <col min="5389" max="5389" width="4"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4.875" style="2" customWidth="1"/>
    <col min="5645" max="5645" width="4"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4.875" style="2" customWidth="1"/>
    <col min="5901" max="5901" width="4"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4.875" style="2" customWidth="1"/>
    <col min="6157" max="6157" width="4"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4.875" style="2" customWidth="1"/>
    <col min="6413" max="6413" width="4"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4.875" style="2" customWidth="1"/>
    <col min="6669" max="6669" width="4"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4.875" style="2" customWidth="1"/>
    <col min="6925" max="6925" width="4"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4.875" style="2" customWidth="1"/>
    <col min="7181" max="7181" width="4"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4.875" style="2" customWidth="1"/>
    <col min="7437" max="7437" width="4"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4.875" style="2" customWidth="1"/>
    <col min="7693" max="7693" width="4"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4.875" style="2" customWidth="1"/>
    <col min="7949" max="7949" width="4"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4.875" style="2" customWidth="1"/>
    <col min="8205" max="8205" width="4"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4.875" style="2" customWidth="1"/>
    <col min="8461" max="8461" width="4"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4.875" style="2" customWidth="1"/>
    <col min="8717" max="8717" width="4"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4.875" style="2" customWidth="1"/>
    <col min="8973" max="8973" width="4"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4.875" style="2" customWidth="1"/>
    <col min="9229" max="9229" width="4"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4.875" style="2" customWidth="1"/>
    <col min="9485" max="9485" width="4"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4.875" style="2" customWidth="1"/>
    <col min="9741" max="9741" width="4"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4.875" style="2" customWidth="1"/>
    <col min="9997" max="9997" width="4"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4.875" style="2" customWidth="1"/>
    <col min="10253" max="10253" width="4"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4.875" style="2" customWidth="1"/>
    <col min="10509" max="10509" width="4"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4.875" style="2" customWidth="1"/>
    <col min="10765" max="10765" width="4"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4.875" style="2" customWidth="1"/>
    <col min="11021" max="11021" width="4"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4.875" style="2" customWidth="1"/>
    <col min="11277" max="11277" width="4"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4.875" style="2" customWidth="1"/>
    <col min="11533" max="11533" width="4"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4.875" style="2" customWidth="1"/>
    <col min="11789" max="11789" width="4"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4.875" style="2" customWidth="1"/>
    <col min="12045" max="12045" width="4"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4.875" style="2" customWidth="1"/>
    <col min="12301" max="12301" width="4"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4.875" style="2" customWidth="1"/>
    <col min="12557" max="12557" width="4"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4.875" style="2" customWidth="1"/>
    <col min="12813" max="12813" width="4"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4.875" style="2" customWidth="1"/>
    <col min="13069" max="13069" width="4"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4.875" style="2" customWidth="1"/>
    <col min="13325" max="13325" width="4"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4.875" style="2" customWidth="1"/>
    <col min="13581" max="13581" width="4"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4.875" style="2" customWidth="1"/>
    <col min="13837" max="13837" width="4"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4.875" style="2" customWidth="1"/>
    <col min="14093" max="14093" width="4"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4.875" style="2" customWidth="1"/>
    <col min="14349" max="14349" width="4"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4.875" style="2" customWidth="1"/>
    <col min="14605" max="14605" width="4"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4.875" style="2" customWidth="1"/>
    <col min="14861" max="14861" width="4"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4.875" style="2" customWidth="1"/>
    <col min="15117" max="15117" width="4"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4.875" style="2" customWidth="1"/>
    <col min="15373" max="15373" width="4"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4.875" style="2" customWidth="1"/>
    <col min="15629" max="15629" width="4"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4.875" style="2" customWidth="1"/>
    <col min="15885" max="15885" width="4"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4.875" style="2" customWidth="1"/>
    <col min="16141" max="16141" width="4" style="2" customWidth="1"/>
    <col min="16142" max="16142" width="9.125" style="2" bestFit="1"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0" customHeight="1" thickBot="1">
      <c r="A2" s="1" t="s">
        <v>382</v>
      </c>
      <c r="L2" s="1682"/>
      <c r="M2" s="1682"/>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2.75" customHeight="1">
      <c r="A4" s="6"/>
      <c r="B4" s="7"/>
      <c r="C4" s="8"/>
      <c r="D4" s="1686"/>
      <c r="E4" s="9" t="s">
        <v>10</v>
      </c>
      <c r="F4" s="1689"/>
      <c r="G4" s="1689"/>
      <c r="H4" s="10" t="s">
        <v>11</v>
      </c>
      <c r="I4" s="1689"/>
      <c r="J4" s="1689"/>
      <c r="K4" s="1689"/>
      <c r="L4" s="1689"/>
      <c r="M4" s="1693"/>
    </row>
    <row r="5" spans="1:14" ht="12.75" customHeight="1">
      <c r="A5" s="6"/>
      <c r="B5" s="7"/>
      <c r="C5" s="8"/>
      <c r="D5" s="1686"/>
      <c r="E5" s="11" t="s">
        <v>12</v>
      </c>
      <c r="F5" s="1689"/>
      <c r="G5" s="1689"/>
      <c r="H5" s="10" t="s">
        <v>13</v>
      </c>
      <c r="I5" s="1689"/>
      <c r="J5" s="1689"/>
      <c r="K5" s="1689"/>
      <c r="L5" s="1689"/>
      <c r="M5" s="1693"/>
    </row>
    <row r="6" spans="1:14" ht="14.25" customHeight="1" thickBot="1">
      <c r="A6" s="6" t="s">
        <v>14</v>
      </c>
      <c r="B6" s="7"/>
      <c r="C6" s="8"/>
      <c r="D6" s="1687"/>
      <c r="E6" s="15" t="s">
        <v>15</v>
      </c>
      <c r="F6" s="1690"/>
      <c r="G6" s="1690"/>
      <c r="H6" s="16"/>
      <c r="I6" s="1690"/>
      <c r="J6" s="1690"/>
      <c r="K6" s="1690"/>
      <c r="L6" s="1690"/>
      <c r="M6" s="1694"/>
    </row>
    <row r="7" spans="1:14" ht="16.7" customHeight="1">
      <c r="A7" s="1703" t="s">
        <v>44</v>
      </c>
      <c r="B7" s="1819" t="s">
        <v>17</v>
      </c>
      <c r="C7" s="1818"/>
      <c r="D7" s="67">
        <v>1321</v>
      </c>
      <c r="E7" s="68">
        <v>-9.5824777549623548</v>
      </c>
      <c r="F7" s="125">
        <v>659</v>
      </c>
      <c r="G7" s="125">
        <v>186</v>
      </c>
      <c r="H7" s="20">
        <v>18</v>
      </c>
      <c r="I7" s="125">
        <v>104</v>
      </c>
      <c r="J7" s="125">
        <v>35</v>
      </c>
      <c r="K7" s="125">
        <v>26</v>
      </c>
      <c r="L7" s="125">
        <v>41</v>
      </c>
      <c r="M7" s="126">
        <v>270</v>
      </c>
      <c r="N7" s="7"/>
    </row>
    <row r="8" spans="1:14" ht="16.7" customHeight="1">
      <c r="A8" s="1695"/>
      <c r="B8" s="1699">
        <v>29</v>
      </c>
      <c r="C8" s="1700"/>
      <c r="D8" s="67">
        <v>1291</v>
      </c>
      <c r="E8" s="68">
        <v>-2.2710068130204393</v>
      </c>
      <c r="F8" s="69">
        <v>622</v>
      </c>
      <c r="G8" s="69">
        <v>189</v>
      </c>
      <c r="H8" s="23">
        <v>26</v>
      </c>
      <c r="I8" s="69">
        <v>107</v>
      </c>
      <c r="J8" s="69">
        <v>40</v>
      </c>
      <c r="K8" s="69">
        <v>28</v>
      </c>
      <c r="L8" s="69">
        <v>41</v>
      </c>
      <c r="M8" s="70">
        <v>264</v>
      </c>
    </row>
    <row r="9" spans="1:14" ht="16.7" customHeight="1">
      <c r="A9" s="1695"/>
      <c r="B9" s="1699">
        <v>30</v>
      </c>
      <c r="C9" s="1700"/>
      <c r="D9" s="67">
        <v>1247</v>
      </c>
      <c r="E9" s="68">
        <v>-3.4082106893880715</v>
      </c>
      <c r="F9" s="69">
        <v>612</v>
      </c>
      <c r="G9" s="69">
        <v>148</v>
      </c>
      <c r="H9" s="25">
        <v>22</v>
      </c>
      <c r="I9" s="69">
        <v>87</v>
      </c>
      <c r="J9" s="69">
        <v>46</v>
      </c>
      <c r="K9" s="69">
        <v>38</v>
      </c>
      <c r="L9" s="69">
        <v>38</v>
      </c>
      <c r="M9" s="70">
        <v>278</v>
      </c>
    </row>
    <row r="10" spans="1:14" ht="16.7" customHeight="1">
      <c r="A10" s="1695"/>
      <c r="B10" s="1699" t="s">
        <v>18</v>
      </c>
      <c r="C10" s="1700"/>
      <c r="D10" s="67">
        <v>1070</v>
      </c>
      <c r="E10" s="68">
        <v>-14.194065757818766</v>
      </c>
      <c r="F10" s="69">
        <v>531</v>
      </c>
      <c r="G10" s="69">
        <v>136</v>
      </c>
      <c r="H10" s="25">
        <v>17</v>
      </c>
      <c r="I10" s="69">
        <v>70</v>
      </c>
      <c r="J10" s="69">
        <v>40</v>
      </c>
      <c r="K10" s="69">
        <v>31</v>
      </c>
      <c r="L10" s="69">
        <v>34</v>
      </c>
      <c r="M10" s="70">
        <v>228</v>
      </c>
    </row>
    <row r="11" spans="1:14" ht="16.7" customHeight="1">
      <c r="A11" s="1695"/>
      <c r="B11" s="1699">
        <v>2</v>
      </c>
      <c r="C11" s="1700"/>
      <c r="D11" s="71">
        <f>SUM(F11:G11,I11:M11)</f>
        <v>760</v>
      </c>
      <c r="E11" s="72">
        <f>IF(ISERROR((D11-D10)/D10*100),"―",(D11-D10)/D10*100)</f>
        <v>-28.971962616822427</v>
      </c>
      <c r="F11" s="73">
        <f>SUM(F12:F23)</f>
        <v>360</v>
      </c>
      <c r="G11" s="73">
        <f t="shared" ref="G11:M11" si="0">SUM(G12:G23)</f>
        <v>96</v>
      </c>
      <c r="H11" s="30">
        <f t="shared" si="0"/>
        <v>13</v>
      </c>
      <c r="I11" s="73">
        <f t="shared" si="0"/>
        <v>87</v>
      </c>
      <c r="J11" s="73">
        <f t="shared" si="0"/>
        <v>19</v>
      </c>
      <c r="K11" s="73">
        <f t="shared" si="0"/>
        <v>17</v>
      </c>
      <c r="L11" s="73">
        <f t="shared" si="0"/>
        <v>17</v>
      </c>
      <c r="M11" s="74">
        <f t="shared" si="0"/>
        <v>164</v>
      </c>
    </row>
    <row r="12" spans="1:14" ht="13.5" customHeight="1">
      <c r="A12" s="1695"/>
      <c r="B12" s="7" t="s">
        <v>19</v>
      </c>
      <c r="C12" s="32" t="s">
        <v>20</v>
      </c>
      <c r="D12" s="551">
        <f>SUM(F12:G12,I12:M12)</f>
        <v>83</v>
      </c>
      <c r="E12" s="47">
        <v>-12.631578947368421</v>
      </c>
      <c r="F12" s="49">
        <v>42</v>
      </c>
      <c r="G12" s="49">
        <v>11</v>
      </c>
      <c r="H12" s="46">
        <v>2</v>
      </c>
      <c r="I12" s="49">
        <v>7</v>
      </c>
      <c r="J12" s="49">
        <v>0</v>
      </c>
      <c r="K12" s="49">
        <v>1</v>
      </c>
      <c r="L12" s="49">
        <v>1</v>
      </c>
      <c r="M12" s="76">
        <v>21</v>
      </c>
    </row>
    <row r="13" spans="1:14" ht="13.5" customHeight="1">
      <c r="A13" s="1695"/>
      <c r="B13" s="7"/>
      <c r="C13" s="32" t="s">
        <v>21</v>
      </c>
      <c r="D13" s="50">
        <f>SUM(F13:G13,I13:M13)</f>
        <v>36</v>
      </c>
      <c r="E13" s="47">
        <v>-61.702127659574465</v>
      </c>
      <c r="F13" s="49">
        <v>10</v>
      </c>
      <c r="G13" s="49">
        <v>7</v>
      </c>
      <c r="H13" s="46">
        <v>1</v>
      </c>
      <c r="I13" s="49">
        <v>7</v>
      </c>
      <c r="J13" s="49">
        <v>0</v>
      </c>
      <c r="K13" s="49">
        <v>1</v>
      </c>
      <c r="L13" s="49">
        <v>1</v>
      </c>
      <c r="M13" s="76">
        <v>10</v>
      </c>
    </row>
    <row r="14" spans="1:14" ht="13.5" customHeight="1">
      <c r="A14" s="1695"/>
      <c r="B14" s="7"/>
      <c r="C14" s="32" t="s">
        <v>22</v>
      </c>
      <c r="D14" s="50">
        <f t="shared" ref="D14:D22" si="1">SUM(F14:G14,I14:M14)</f>
        <v>67</v>
      </c>
      <c r="E14" s="47">
        <v>-28.723404255319153</v>
      </c>
      <c r="F14" s="49">
        <v>31</v>
      </c>
      <c r="G14" s="49">
        <v>6</v>
      </c>
      <c r="H14" s="46">
        <v>1</v>
      </c>
      <c r="I14" s="49">
        <v>11</v>
      </c>
      <c r="J14" s="49">
        <v>4</v>
      </c>
      <c r="K14" s="49">
        <v>0</v>
      </c>
      <c r="L14" s="49">
        <v>1</v>
      </c>
      <c r="M14" s="76">
        <v>14</v>
      </c>
    </row>
    <row r="15" spans="1:14" ht="13.5" customHeight="1">
      <c r="A15" s="1695"/>
      <c r="B15" s="7"/>
      <c r="C15" s="32" t="s">
        <v>23</v>
      </c>
      <c r="D15" s="50">
        <f t="shared" si="1"/>
        <v>73</v>
      </c>
      <c r="E15" s="47">
        <v>-1.3513513513513513</v>
      </c>
      <c r="F15" s="49">
        <v>40</v>
      </c>
      <c r="G15" s="49">
        <v>4</v>
      </c>
      <c r="H15" s="46">
        <v>1</v>
      </c>
      <c r="I15" s="49">
        <v>10</v>
      </c>
      <c r="J15" s="49">
        <v>1</v>
      </c>
      <c r="K15" s="49">
        <v>1</v>
      </c>
      <c r="L15" s="49">
        <v>4</v>
      </c>
      <c r="M15" s="76">
        <v>13</v>
      </c>
    </row>
    <row r="16" spans="1:14" ht="13.5" customHeight="1">
      <c r="A16" s="1695"/>
      <c r="B16" s="7"/>
      <c r="C16" s="32" t="s">
        <v>24</v>
      </c>
      <c r="D16" s="50">
        <f t="shared" si="1"/>
        <v>57</v>
      </c>
      <c r="E16" s="47">
        <v>-38.04347826086957</v>
      </c>
      <c r="F16" s="49">
        <v>24</v>
      </c>
      <c r="G16" s="49">
        <v>5</v>
      </c>
      <c r="H16" s="46">
        <v>1</v>
      </c>
      <c r="I16" s="49">
        <v>12</v>
      </c>
      <c r="J16" s="49">
        <v>0</v>
      </c>
      <c r="K16" s="49">
        <v>0</v>
      </c>
      <c r="L16" s="49">
        <v>0</v>
      </c>
      <c r="M16" s="76">
        <v>16</v>
      </c>
    </row>
    <row r="17" spans="1:14" ht="13.5" customHeight="1">
      <c r="A17" s="1695"/>
      <c r="B17" s="7"/>
      <c r="C17" s="32" t="s">
        <v>25</v>
      </c>
      <c r="D17" s="50">
        <f t="shared" si="1"/>
        <v>51</v>
      </c>
      <c r="E17" s="47">
        <v>-44.565217391304344</v>
      </c>
      <c r="F17" s="49">
        <v>22</v>
      </c>
      <c r="G17" s="49">
        <v>7</v>
      </c>
      <c r="H17" s="46">
        <v>0</v>
      </c>
      <c r="I17" s="49">
        <v>8</v>
      </c>
      <c r="J17" s="49">
        <v>2</v>
      </c>
      <c r="K17" s="49">
        <v>2</v>
      </c>
      <c r="L17" s="49">
        <v>2</v>
      </c>
      <c r="M17" s="76">
        <v>8</v>
      </c>
    </row>
    <row r="18" spans="1:14" ht="13.5" customHeight="1">
      <c r="A18" s="1695"/>
      <c r="B18" s="7"/>
      <c r="C18" s="32" t="s">
        <v>26</v>
      </c>
      <c r="D18" s="50">
        <f t="shared" si="1"/>
        <v>74</v>
      </c>
      <c r="E18" s="47">
        <v>-17.777777777777779</v>
      </c>
      <c r="F18" s="49">
        <v>28</v>
      </c>
      <c r="G18" s="49">
        <v>9</v>
      </c>
      <c r="H18" s="46">
        <v>0</v>
      </c>
      <c r="I18" s="49">
        <v>5</v>
      </c>
      <c r="J18" s="49">
        <v>4</v>
      </c>
      <c r="K18" s="49">
        <v>3</v>
      </c>
      <c r="L18" s="49">
        <v>3</v>
      </c>
      <c r="M18" s="76">
        <v>22</v>
      </c>
    </row>
    <row r="19" spans="1:14" ht="13.5" customHeight="1">
      <c r="A19" s="1695"/>
      <c r="B19" s="7"/>
      <c r="C19" s="32" t="s">
        <v>27</v>
      </c>
      <c r="D19" s="50">
        <f>SUM(F19:G19,I19:M19)</f>
        <v>56</v>
      </c>
      <c r="E19" s="47">
        <v>-37.078651685393261</v>
      </c>
      <c r="F19" s="49">
        <v>29</v>
      </c>
      <c r="G19" s="49">
        <v>12</v>
      </c>
      <c r="H19" s="46">
        <v>2</v>
      </c>
      <c r="I19" s="49">
        <v>4</v>
      </c>
      <c r="J19" s="49">
        <v>2</v>
      </c>
      <c r="K19" s="49">
        <v>3</v>
      </c>
      <c r="L19" s="49">
        <v>0</v>
      </c>
      <c r="M19" s="76">
        <v>6</v>
      </c>
      <c r="N19" s="521"/>
    </row>
    <row r="20" spans="1:14" ht="13.5" customHeight="1">
      <c r="A20" s="1695"/>
      <c r="B20" s="7"/>
      <c r="C20" s="32" t="s">
        <v>28</v>
      </c>
      <c r="D20" s="50">
        <f t="shared" si="1"/>
        <v>64</v>
      </c>
      <c r="E20" s="47">
        <v>-22.891566265060241</v>
      </c>
      <c r="F20" s="49">
        <v>33</v>
      </c>
      <c r="G20" s="49">
        <v>8</v>
      </c>
      <c r="H20" s="46">
        <v>1</v>
      </c>
      <c r="I20" s="49">
        <v>2</v>
      </c>
      <c r="J20" s="49">
        <v>3</v>
      </c>
      <c r="K20" s="49">
        <v>3</v>
      </c>
      <c r="L20" s="49">
        <v>1</v>
      </c>
      <c r="M20" s="76">
        <v>14</v>
      </c>
    </row>
    <row r="21" spans="1:14" ht="13.5" customHeight="1">
      <c r="A21" s="1695"/>
      <c r="B21" s="7" t="s">
        <v>29</v>
      </c>
      <c r="C21" s="32" t="s">
        <v>30</v>
      </c>
      <c r="D21" s="50">
        <f t="shared" si="1"/>
        <v>42</v>
      </c>
      <c r="E21" s="564">
        <v>-40</v>
      </c>
      <c r="F21" s="49">
        <v>21</v>
      </c>
      <c r="G21" s="49">
        <v>7</v>
      </c>
      <c r="H21" s="46">
        <v>1</v>
      </c>
      <c r="I21" s="49">
        <v>5</v>
      </c>
      <c r="J21" s="49">
        <v>0</v>
      </c>
      <c r="K21" s="49">
        <v>0</v>
      </c>
      <c r="L21" s="49">
        <v>0</v>
      </c>
      <c r="M21" s="76">
        <v>9</v>
      </c>
    </row>
    <row r="22" spans="1:14" ht="13.5" customHeight="1">
      <c r="A22" s="1695"/>
      <c r="B22" s="7"/>
      <c r="C22" s="32" t="s">
        <v>31</v>
      </c>
      <c r="D22" s="50">
        <f t="shared" si="1"/>
        <v>76</v>
      </c>
      <c r="E22" s="47">
        <v>-12.643678160919542</v>
      </c>
      <c r="F22" s="49">
        <v>35</v>
      </c>
      <c r="G22" s="49">
        <v>15</v>
      </c>
      <c r="H22" s="46">
        <v>3</v>
      </c>
      <c r="I22" s="49">
        <v>7</v>
      </c>
      <c r="J22" s="49">
        <v>0</v>
      </c>
      <c r="K22" s="49">
        <v>0</v>
      </c>
      <c r="L22" s="49">
        <v>2</v>
      </c>
      <c r="M22" s="76">
        <v>17</v>
      </c>
    </row>
    <row r="23" spans="1:14" ht="13.5" customHeight="1" thickBot="1">
      <c r="A23" s="1696"/>
      <c r="B23" s="13"/>
      <c r="C23" s="39" t="s">
        <v>32</v>
      </c>
      <c r="D23" s="51">
        <f>SUM(F23:G23,I23:M23)</f>
        <v>81</v>
      </c>
      <c r="E23" s="78">
        <v>-26.36363636363636</v>
      </c>
      <c r="F23" s="52">
        <v>45</v>
      </c>
      <c r="G23" s="52">
        <v>5</v>
      </c>
      <c r="H23" s="48">
        <v>0</v>
      </c>
      <c r="I23" s="52">
        <v>9</v>
      </c>
      <c r="J23" s="52">
        <v>3</v>
      </c>
      <c r="K23" s="52">
        <v>3</v>
      </c>
      <c r="L23" s="52">
        <v>2</v>
      </c>
      <c r="M23" s="79">
        <v>14</v>
      </c>
    </row>
    <row r="24" spans="1:14" ht="16.7" customHeight="1">
      <c r="A24" s="1703" t="s">
        <v>50</v>
      </c>
      <c r="B24" s="1819" t="s">
        <v>17</v>
      </c>
      <c r="C24" s="1818"/>
      <c r="D24" s="67">
        <v>832</v>
      </c>
      <c r="E24" s="68">
        <v>-15.274949083503056</v>
      </c>
      <c r="F24" s="125">
        <v>421</v>
      </c>
      <c r="G24" s="125">
        <v>110</v>
      </c>
      <c r="H24" s="20">
        <v>13</v>
      </c>
      <c r="I24" s="125">
        <v>64</v>
      </c>
      <c r="J24" s="125">
        <v>21</v>
      </c>
      <c r="K24" s="125">
        <v>15</v>
      </c>
      <c r="L24" s="125">
        <v>35</v>
      </c>
      <c r="M24" s="126">
        <v>166</v>
      </c>
    </row>
    <row r="25" spans="1:14" ht="16.7" customHeight="1">
      <c r="A25" s="1695"/>
      <c r="B25" s="1699">
        <v>29</v>
      </c>
      <c r="C25" s="1700"/>
      <c r="D25" s="67">
        <v>816</v>
      </c>
      <c r="E25" s="68">
        <v>-1.9230769230769231</v>
      </c>
      <c r="F25" s="69">
        <v>382</v>
      </c>
      <c r="G25" s="69">
        <v>110</v>
      </c>
      <c r="H25" s="23">
        <v>17</v>
      </c>
      <c r="I25" s="69">
        <v>70</v>
      </c>
      <c r="J25" s="69">
        <v>30</v>
      </c>
      <c r="K25" s="69">
        <v>21</v>
      </c>
      <c r="L25" s="69">
        <v>28</v>
      </c>
      <c r="M25" s="70">
        <v>175</v>
      </c>
    </row>
    <row r="26" spans="1:14" ht="16.7" customHeight="1">
      <c r="A26" s="1695"/>
      <c r="B26" s="1699">
        <v>30</v>
      </c>
      <c r="C26" s="1700"/>
      <c r="D26" s="67">
        <v>767</v>
      </c>
      <c r="E26" s="68">
        <v>-6.0049019607843137</v>
      </c>
      <c r="F26" s="69">
        <v>383</v>
      </c>
      <c r="G26" s="69">
        <v>87</v>
      </c>
      <c r="H26" s="25">
        <v>15</v>
      </c>
      <c r="I26" s="69">
        <v>50</v>
      </c>
      <c r="J26" s="69">
        <v>23</v>
      </c>
      <c r="K26" s="69">
        <v>28</v>
      </c>
      <c r="L26" s="69">
        <v>23</v>
      </c>
      <c r="M26" s="70">
        <v>173</v>
      </c>
    </row>
    <row r="27" spans="1:14" ht="16.7" customHeight="1">
      <c r="A27" s="1695"/>
      <c r="B27" s="1699" t="s">
        <v>18</v>
      </c>
      <c r="C27" s="1700"/>
      <c r="D27" s="67">
        <v>607</v>
      </c>
      <c r="E27" s="68">
        <v>-20.860495436766623</v>
      </c>
      <c r="F27" s="69">
        <v>287</v>
      </c>
      <c r="G27" s="69">
        <v>75</v>
      </c>
      <c r="H27" s="25">
        <v>6</v>
      </c>
      <c r="I27" s="69">
        <v>37</v>
      </c>
      <c r="J27" s="69">
        <v>23</v>
      </c>
      <c r="K27" s="69">
        <v>20</v>
      </c>
      <c r="L27" s="69">
        <v>21</v>
      </c>
      <c r="M27" s="70">
        <v>144</v>
      </c>
    </row>
    <row r="28" spans="1:14" ht="16.7" customHeight="1">
      <c r="A28" s="1695"/>
      <c r="B28" s="1699">
        <v>2</v>
      </c>
      <c r="C28" s="1700"/>
      <c r="D28" s="71">
        <f>SUM(F28:G28,I28:M28)</f>
        <v>457</v>
      </c>
      <c r="E28" s="72">
        <f>IF(ISERROR((D28-D27)/D27*100),"―",(D28-D27)/D27*100)</f>
        <v>-24.711696869851728</v>
      </c>
      <c r="F28" s="73">
        <f>SUM(F29:F40)</f>
        <v>228</v>
      </c>
      <c r="G28" s="73">
        <f t="shared" ref="G28:M28" si="2">SUM(G29:G40)</f>
        <v>51</v>
      </c>
      <c r="H28" s="30">
        <f t="shared" si="2"/>
        <v>10</v>
      </c>
      <c r="I28" s="73">
        <f t="shared" si="2"/>
        <v>38</v>
      </c>
      <c r="J28" s="73">
        <f t="shared" si="2"/>
        <v>11</v>
      </c>
      <c r="K28" s="73">
        <f t="shared" si="2"/>
        <v>12</v>
      </c>
      <c r="L28" s="73">
        <f t="shared" si="2"/>
        <v>13</v>
      </c>
      <c r="M28" s="74">
        <f t="shared" si="2"/>
        <v>104</v>
      </c>
    </row>
    <row r="29" spans="1:14" ht="13.5" customHeight="1">
      <c r="A29" s="1695"/>
      <c r="B29" s="7" t="s">
        <v>19</v>
      </c>
      <c r="C29" s="32" t="s">
        <v>20</v>
      </c>
      <c r="D29" s="551">
        <f>SUM(F29:G29,I29:M29)</f>
        <v>47</v>
      </c>
      <c r="E29" s="47">
        <v>-20.33898305084746</v>
      </c>
      <c r="F29" s="49">
        <v>28</v>
      </c>
      <c r="G29" s="49">
        <v>6</v>
      </c>
      <c r="H29" s="46">
        <v>2</v>
      </c>
      <c r="I29" s="49">
        <v>2</v>
      </c>
      <c r="J29" s="49">
        <v>0</v>
      </c>
      <c r="K29" s="49">
        <v>1</v>
      </c>
      <c r="L29" s="49">
        <v>0</v>
      </c>
      <c r="M29" s="76">
        <v>10</v>
      </c>
    </row>
    <row r="30" spans="1:14" ht="13.5" customHeight="1">
      <c r="A30" s="1695"/>
      <c r="B30" s="7"/>
      <c r="C30" s="32" t="s">
        <v>21</v>
      </c>
      <c r="D30" s="50">
        <f>SUM(F30:G30,I30:M30)</f>
        <v>20</v>
      </c>
      <c r="E30" s="47">
        <v>-58.333333333333336</v>
      </c>
      <c r="F30" s="49">
        <v>7</v>
      </c>
      <c r="G30" s="49">
        <v>4</v>
      </c>
      <c r="H30" s="46">
        <v>1</v>
      </c>
      <c r="I30" s="49">
        <v>3</v>
      </c>
      <c r="J30" s="49">
        <v>0</v>
      </c>
      <c r="K30" s="49">
        <v>1</v>
      </c>
      <c r="L30" s="49">
        <v>0</v>
      </c>
      <c r="M30" s="76">
        <v>5</v>
      </c>
    </row>
    <row r="31" spans="1:14" ht="13.5" customHeight="1">
      <c r="A31" s="1695"/>
      <c r="B31" s="7"/>
      <c r="C31" s="32" t="s">
        <v>22</v>
      </c>
      <c r="D31" s="50">
        <f t="shared" ref="D31:D39" si="3">SUM(F31:G31,I31:M31)</f>
        <v>37</v>
      </c>
      <c r="E31" s="47">
        <v>-31.481481481481481</v>
      </c>
      <c r="F31" s="49">
        <v>20</v>
      </c>
      <c r="G31" s="49">
        <v>3</v>
      </c>
      <c r="H31" s="46">
        <v>0</v>
      </c>
      <c r="I31" s="49">
        <v>5</v>
      </c>
      <c r="J31" s="49">
        <v>2</v>
      </c>
      <c r="K31" s="49">
        <v>0</v>
      </c>
      <c r="L31" s="49">
        <v>1</v>
      </c>
      <c r="M31" s="76">
        <v>6</v>
      </c>
    </row>
    <row r="32" spans="1:14" ht="13.5" customHeight="1">
      <c r="A32" s="1695"/>
      <c r="B32" s="7"/>
      <c r="C32" s="32" t="s">
        <v>23</v>
      </c>
      <c r="D32" s="50">
        <f t="shared" si="3"/>
        <v>42</v>
      </c>
      <c r="E32" s="47">
        <v>7.6923076923076925</v>
      </c>
      <c r="F32" s="49">
        <v>23</v>
      </c>
      <c r="G32" s="49">
        <v>3</v>
      </c>
      <c r="H32" s="46">
        <v>1</v>
      </c>
      <c r="I32" s="49">
        <v>5</v>
      </c>
      <c r="J32" s="49">
        <v>1</v>
      </c>
      <c r="K32" s="49">
        <v>1</v>
      </c>
      <c r="L32" s="49">
        <v>2</v>
      </c>
      <c r="M32" s="76">
        <v>7</v>
      </c>
    </row>
    <row r="33" spans="1:14" ht="13.5" customHeight="1">
      <c r="A33" s="1695"/>
      <c r="B33" s="7"/>
      <c r="C33" s="32" t="s">
        <v>24</v>
      </c>
      <c r="D33" s="50">
        <f t="shared" si="3"/>
        <v>37</v>
      </c>
      <c r="E33" s="47">
        <v>-36.206896551724135</v>
      </c>
      <c r="F33" s="49">
        <v>20</v>
      </c>
      <c r="G33" s="49">
        <v>1</v>
      </c>
      <c r="H33" s="46">
        <v>0</v>
      </c>
      <c r="I33" s="49">
        <v>4</v>
      </c>
      <c r="J33" s="49">
        <v>0</v>
      </c>
      <c r="K33" s="49">
        <v>0</v>
      </c>
      <c r="L33" s="49">
        <v>0</v>
      </c>
      <c r="M33" s="76">
        <v>12</v>
      </c>
      <c r="N33" s="521"/>
    </row>
    <row r="34" spans="1:14" ht="13.5" customHeight="1">
      <c r="A34" s="1695"/>
      <c r="B34" s="7"/>
      <c r="C34" s="32" t="s">
        <v>25</v>
      </c>
      <c r="D34" s="50">
        <f t="shared" si="3"/>
        <v>30</v>
      </c>
      <c r="E34" s="47">
        <v>-41.17647058823529</v>
      </c>
      <c r="F34" s="49">
        <v>14</v>
      </c>
      <c r="G34" s="49">
        <v>1</v>
      </c>
      <c r="H34" s="46">
        <v>0</v>
      </c>
      <c r="I34" s="49">
        <v>5</v>
      </c>
      <c r="J34" s="49">
        <v>0</v>
      </c>
      <c r="K34" s="49">
        <v>2</v>
      </c>
      <c r="L34" s="49">
        <v>2</v>
      </c>
      <c r="M34" s="76">
        <v>6</v>
      </c>
    </row>
    <row r="35" spans="1:14" ht="13.5" customHeight="1">
      <c r="A35" s="1695"/>
      <c r="B35" s="7"/>
      <c r="C35" s="32" t="s">
        <v>26</v>
      </c>
      <c r="D35" s="50">
        <f t="shared" si="3"/>
        <v>45</v>
      </c>
      <c r="E35" s="47">
        <v>-6.25</v>
      </c>
      <c r="F35" s="49">
        <v>16</v>
      </c>
      <c r="G35" s="49">
        <v>6</v>
      </c>
      <c r="H35" s="46">
        <v>0</v>
      </c>
      <c r="I35" s="49">
        <v>2</v>
      </c>
      <c r="J35" s="49">
        <v>1</v>
      </c>
      <c r="K35" s="49">
        <v>2</v>
      </c>
      <c r="L35" s="49">
        <v>3</v>
      </c>
      <c r="M35" s="76">
        <v>15</v>
      </c>
    </row>
    <row r="36" spans="1:14" ht="13.5" customHeight="1">
      <c r="A36" s="1695"/>
      <c r="B36" s="7"/>
      <c r="C36" s="32" t="s">
        <v>27</v>
      </c>
      <c r="D36" s="50">
        <f t="shared" si="3"/>
        <v>37</v>
      </c>
      <c r="E36" s="47">
        <v>-33.928571428571431</v>
      </c>
      <c r="F36" s="49">
        <v>18</v>
      </c>
      <c r="G36" s="49">
        <v>10</v>
      </c>
      <c r="H36" s="46">
        <v>2</v>
      </c>
      <c r="I36" s="49">
        <v>2</v>
      </c>
      <c r="J36" s="49">
        <v>2</v>
      </c>
      <c r="K36" s="49">
        <v>1</v>
      </c>
      <c r="L36" s="49">
        <v>0</v>
      </c>
      <c r="M36" s="76">
        <v>4</v>
      </c>
      <c r="N36" s="521"/>
    </row>
    <row r="37" spans="1:14" ht="13.5" customHeight="1">
      <c r="A37" s="1695"/>
      <c r="B37" s="7"/>
      <c r="C37" s="32" t="s">
        <v>28</v>
      </c>
      <c r="D37" s="50">
        <f t="shared" si="3"/>
        <v>40</v>
      </c>
      <c r="E37" s="47">
        <v>-9.0909090909090917</v>
      </c>
      <c r="F37" s="49">
        <v>21</v>
      </c>
      <c r="G37" s="49">
        <v>3</v>
      </c>
      <c r="H37" s="46">
        <v>1</v>
      </c>
      <c r="I37" s="49">
        <v>2</v>
      </c>
      <c r="J37" s="49">
        <v>3</v>
      </c>
      <c r="K37" s="49">
        <v>2</v>
      </c>
      <c r="L37" s="49">
        <v>1</v>
      </c>
      <c r="M37" s="76">
        <v>8</v>
      </c>
    </row>
    <row r="38" spans="1:14" ht="13.5" customHeight="1">
      <c r="A38" s="1695"/>
      <c r="B38" s="7" t="s">
        <v>29</v>
      </c>
      <c r="C38" s="32" t="s">
        <v>30</v>
      </c>
      <c r="D38" s="50">
        <f t="shared" si="3"/>
        <v>24</v>
      </c>
      <c r="E38" s="47">
        <v>-36.84210526315789</v>
      </c>
      <c r="F38" s="49">
        <v>13</v>
      </c>
      <c r="G38" s="49">
        <v>3</v>
      </c>
      <c r="H38" s="46">
        <v>1</v>
      </c>
      <c r="I38" s="49">
        <v>1</v>
      </c>
      <c r="J38" s="49">
        <v>0</v>
      </c>
      <c r="K38" s="49">
        <v>0</v>
      </c>
      <c r="L38" s="49">
        <v>0</v>
      </c>
      <c r="M38" s="76">
        <v>7</v>
      </c>
    </row>
    <row r="39" spans="1:14" ht="13.5" customHeight="1">
      <c r="A39" s="1695"/>
      <c r="B39" s="7"/>
      <c r="C39" s="32" t="s">
        <v>31</v>
      </c>
      <c r="D39" s="50">
        <f t="shared" si="3"/>
        <v>47</v>
      </c>
      <c r="E39" s="47">
        <v>-6</v>
      </c>
      <c r="F39" s="49">
        <v>21</v>
      </c>
      <c r="G39" s="49">
        <v>8</v>
      </c>
      <c r="H39" s="46">
        <v>2</v>
      </c>
      <c r="I39" s="49">
        <v>3</v>
      </c>
      <c r="J39" s="49">
        <v>0</v>
      </c>
      <c r="K39" s="49">
        <v>0</v>
      </c>
      <c r="L39" s="49">
        <v>2</v>
      </c>
      <c r="M39" s="76">
        <v>13</v>
      </c>
    </row>
    <row r="40" spans="1:14" ht="13.5" customHeight="1" thickBot="1">
      <c r="A40" s="1696"/>
      <c r="B40" s="13"/>
      <c r="C40" s="39" t="s">
        <v>32</v>
      </c>
      <c r="D40" s="51">
        <f>SUM(F40:G40,I40:M40)</f>
        <v>51</v>
      </c>
      <c r="E40" s="78">
        <v>-17.741935483870968</v>
      </c>
      <c r="F40" s="52">
        <v>27</v>
      </c>
      <c r="G40" s="52">
        <v>3</v>
      </c>
      <c r="H40" s="48">
        <v>0</v>
      </c>
      <c r="I40" s="52">
        <v>4</v>
      </c>
      <c r="J40" s="52">
        <v>2</v>
      </c>
      <c r="K40" s="52">
        <v>2</v>
      </c>
      <c r="L40" s="52">
        <v>2</v>
      </c>
      <c r="M40" s="79">
        <v>11</v>
      </c>
    </row>
    <row r="41" spans="1:14" ht="16.7" customHeight="1">
      <c r="A41" s="1703" t="s">
        <v>34</v>
      </c>
      <c r="B41" s="1819" t="s">
        <v>17</v>
      </c>
      <c r="C41" s="1818"/>
      <c r="D41" s="67">
        <v>1253</v>
      </c>
      <c r="E41" s="68">
        <v>-8.8064046579330419</v>
      </c>
      <c r="F41" s="125">
        <v>613</v>
      </c>
      <c r="G41" s="125">
        <v>178</v>
      </c>
      <c r="H41" s="20">
        <v>18</v>
      </c>
      <c r="I41" s="125">
        <v>97</v>
      </c>
      <c r="J41" s="125">
        <v>35</v>
      </c>
      <c r="K41" s="125">
        <v>25</v>
      </c>
      <c r="L41" s="125">
        <v>39</v>
      </c>
      <c r="M41" s="126">
        <v>266</v>
      </c>
      <c r="N41" s="7"/>
    </row>
    <row r="42" spans="1:14" ht="16.7" customHeight="1">
      <c r="A42" s="1695"/>
      <c r="B42" s="1699">
        <v>29</v>
      </c>
      <c r="C42" s="1700"/>
      <c r="D42" s="67">
        <v>1231</v>
      </c>
      <c r="E42" s="68">
        <v>-1.7557861133280128</v>
      </c>
      <c r="F42" s="69">
        <v>594</v>
      </c>
      <c r="G42" s="69">
        <v>184</v>
      </c>
      <c r="H42" s="23">
        <v>26</v>
      </c>
      <c r="I42" s="69">
        <v>102</v>
      </c>
      <c r="J42" s="69">
        <v>37</v>
      </c>
      <c r="K42" s="69">
        <v>26</v>
      </c>
      <c r="L42" s="69">
        <v>36</v>
      </c>
      <c r="M42" s="70">
        <v>252</v>
      </c>
    </row>
    <row r="43" spans="1:14" ht="16.7" customHeight="1">
      <c r="A43" s="1695"/>
      <c r="B43" s="1699">
        <v>30</v>
      </c>
      <c r="C43" s="1700"/>
      <c r="D43" s="67">
        <v>1190</v>
      </c>
      <c r="E43" s="68">
        <v>-3.3306255077173033</v>
      </c>
      <c r="F43" s="69">
        <v>577</v>
      </c>
      <c r="G43" s="69">
        <v>142</v>
      </c>
      <c r="H43" s="25">
        <v>22</v>
      </c>
      <c r="I43" s="69">
        <v>84</v>
      </c>
      <c r="J43" s="69">
        <v>44</v>
      </c>
      <c r="K43" s="69">
        <v>37</v>
      </c>
      <c r="L43" s="69">
        <v>37</v>
      </c>
      <c r="M43" s="70">
        <v>269</v>
      </c>
    </row>
    <row r="44" spans="1:14" ht="16.7" customHeight="1">
      <c r="A44" s="1695"/>
      <c r="B44" s="1699" t="s">
        <v>18</v>
      </c>
      <c r="C44" s="1700"/>
      <c r="D44" s="67">
        <v>1036</v>
      </c>
      <c r="E44" s="68">
        <v>-12.941176470588237</v>
      </c>
      <c r="F44" s="69">
        <v>513</v>
      </c>
      <c r="G44" s="69">
        <v>132</v>
      </c>
      <c r="H44" s="25">
        <v>17</v>
      </c>
      <c r="I44" s="69">
        <v>67</v>
      </c>
      <c r="J44" s="69">
        <v>40</v>
      </c>
      <c r="K44" s="69">
        <v>27</v>
      </c>
      <c r="L44" s="69">
        <v>34</v>
      </c>
      <c r="M44" s="70">
        <v>223</v>
      </c>
    </row>
    <row r="45" spans="1:14" ht="16.7" customHeight="1">
      <c r="A45" s="1695"/>
      <c r="B45" s="1699">
        <v>2</v>
      </c>
      <c r="C45" s="1700"/>
      <c r="D45" s="71">
        <f>SUM(F45:G45,I45:M45)</f>
        <v>724</v>
      </c>
      <c r="E45" s="72">
        <f>IF(ISERROR((D45-D44)/D44*100),"―",(D45-D44)/D44*100)</f>
        <v>-30.115830115830118</v>
      </c>
      <c r="F45" s="73">
        <f>SUM(F46:F57)</f>
        <v>341</v>
      </c>
      <c r="G45" s="73">
        <f t="shared" ref="G45:M45" si="4">SUM(G46:G57)</f>
        <v>92</v>
      </c>
      <c r="H45" s="30">
        <f t="shared" si="4"/>
        <v>13</v>
      </c>
      <c r="I45" s="73">
        <f t="shared" si="4"/>
        <v>84</v>
      </c>
      <c r="J45" s="73">
        <f t="shared" si="4"/>
        <v>19</v>
      </c>
      <c r="K45" s="73">
        <f t="shared" si="4"/>
        <v>16</v>
      </c>
      <c r="L45" s="73">
        <f t="shared" si="4"/>
        <v>16</v>
      </c>
      <c r="M45" s="74">
        <f t="shared" si="4"/>
        <v>156</v>
      </c>
    </row>
    <row r="46" spans="1:14" ht="13.5" customHeight="1">
      <c r="A46" s="1695"/>
      <c r="B46" s="7" t="s">
        <v>19</v>
      </c>
      <c r="C46" s="32" t="s">
        <v>20</v>
      </c>
      <c r="D46" s="551">
        <f>SUM(F46:G46,I46:M46)</f>
        <v>80</v>
      </c>
      <c r="E46" s="47">
        <v>-12.087912087912088</v>
      </c>
      <c r="F46" s="49">
        <v>39</v>
      </c>
      <c r="G46" s="49">
        <v>11</v>
      </c>
      <c r="H46" s="46">
        <v>2</v>
      </c>
      <c r="I46" s="49">
        <v>7</v>
      </c>
      <c r="J46" s="49">
        <v>0</v>
      </c>
      <c r="K46" s="49">
        <v>1</v>
      </c>
      <c r="L46" s="49">
        <v>1</v>
      </c>
      <c r="M46" s="76">
        <v>21</v>
      </c>
    </row>
    <row r="47" spans="1:14" ht="13.5" customHeight="1">
      <c r="A47" s="1695"/>
      <c r="B47" s="7"/>
      <c r="C47" s="32" t="s">
        <v>21</v>
      </c>
      <c r="D47" s="50">
        <f>SUM(F47:G47,I47:M47)</f>
        <v>34</v>
      </c>
      <c r="E47" s="47">
        <v>-63.829787234042556</v>
      </c>
      <c r="F47" s="49">
        <v>10</v>
      </c>
      <c r="G47" s="49">
        <v>7</v>
      </c>
      <c r="H47" s="46">
        <v>1</v>
      </c>
      <c r="I47" s="49">
        <v>7</v>
      </c>
      <c r="J47" s="49">
        <v>0</v>
      </c>
      <c r="K47" s="49">
        <v>1</v>
      </c>
      <c r="L47" s="49">
        <v>1</v>
      </c>
      <c r="M47" s="76">
        <v>8</v>
      </c>
    </row>
    <row r="48" spans="1:14" ht="13.5" customHeight="1">
      <c r="A48" s="1695"/>
      <c r="B48" s="7"/>
      <c r="C48" s="32" t="s">
        <v>22</v>
      </c>
      <c r="D48" s="50">
        <f t="shared" ref="D48:D56" si="5">SUM(F48:G48,I48:M48)</f>
        <v>63</v>
      </c>
      <c r="E48" s="47">
        <v>-31.521739130434785</v>
      </c>
      <c r="F48" s="49">
        <v>30</v>
      </c>
      <c r="G48" s="49">
        <v>6</v>
      </c>
      <c r="H48" s="46">
        <v>1</v>
      </c>
      <c r="I48" s="49">
        <v>10</v>
      </c>
      <c r="J48" s="49">
        <v>4</v>
      </c>
      <c r="K48" s="49">
        <v>0</v>
      </c>
      <c r="L48" s="49">
        <v>1</v>
      </c>
      <c r="M48" s="76">
        <v>12</v>
      </c>
    </row>
    <row r="49" spans="1:14" ht="13.5" customHeight="1">
      <c r="A49" s="1695"/>
      <c r="B49" s="7"/>
      <c r="C49" s="32" t="s">
        <v>23</v>
      </c>
      <c r="D49" s="50">
        <f t="shared" si="5"/>
        <v>67</v>
      </c>
      <c r="E49" s="47">
        <v>-8.2191780821917799</v>
      </c>
      <c r="F49" s="49">
        <v>36</v>
      </c>
      <c r="G49" s="49">
        <v>4</v>
      </c>
      <c r="H49" s="46">
        <v>1</v>
      </c>
      <c r="I49" s="49">
        <v>10</v>
      </c>
      <c r="J49" s="49">
        <v>1</v>
      </c>
      <c r="K49" s="49">
        <v>1</v>
      </c>
      <c r="L49" s="49">
        <v>3</v>
      </c>
      <c r="M49" s="76">
        <v>12</v>
      </c>
    </row>
    <row r="50" spans="1:14" ht="13.5" customHeight="1">
      <c r="A50" s="1695"/>
      <c r="B50" s="7"/>
      <c r="C50" s="32" t="s">
        <v>24</v>
      </c>
      <c r="D50" s="50">
        <f t="shared" si="5"/>
        <v>54</v>
      </c>
      <c r="E50" s="47">
        <v>-40.659340659340657</v>
      </c>
      <c r="F50" s="49">
        <v>22</v>
      </c>
      <c r="G50" s="49">
        <v>5</v>
      </c>
      <c r="H50" s="46">
        <v>1</v>
      </c>
      <c r="I50" s="49">
        <v>11</v>
      </c>
      <c r="J50" s="49">
        <v>0</v>
      </c>
      <c r="K50" s="49">
        <v>0</v>
      </c>
      <c r="L50" s="49">
        <v>0</v>
      </c>
      <c r="M50" s="76">
        <v>16</v>
      </c>
      <c r="N50" s="521"/>
    </row>
    <row r="51" spans="1:14" ht="13.5" customHeight="1">
      <c r="A51" s="1695"/>
      <c r="B51" s="7"/>
      <c r="C51" s="32" t="s">
        <v>25</v>
      </c>
      <c r="D51" s="50">
        <f t="shared" si="5"/>
        <v>49</v>
      </c>
      <c r="E51" s="47">
        <v>-46.153846153846153</v>
      </c>
      <c r="F51" s="49">
        <v>22</v>
      </c>
      <c r="G51" s="49">
        <v>6</v>
      </c>
      <c r="H51" s="46">
        <v>0</v>
      </c>
      <c r="I51" s="49">
        <v>8</v>
      </c>
      <c r="J51" s="49">
        <v>2</v>
      </c>
      <c r="K51" s="49">
        <v>1</v>
      </c>
      <c r="L51" s="49">
        <v>2</v>
      </c>
      <c r="M51" s="76">
        <v>8</v>
      </c>
      <c r="N51" s="521"/>
    </row>
    <row r="52" spans="1:14" ht="13.5" customHeight="1">
      <c r="A52" s="1695"/>
      <c r="B52" s="7"/>
      <c r="C52" s="32" t="s">
        <v>26</v>
      </c>
      <c r="D52" s="50">
        <f t="shared" si="5"/>
        <v>70</v>
      </c>
      <c r="E52" s="47">
        <v>-15.66265060240964</v>
      </c>
      <c r="F52" s="49">
        <v>26</v>
      </c>
      <c r="G52" s="49">
        <v>9</v>
      </c>
      <c r="H52" s="46">
        <v>0</v>
      </c>
      <c r="I52" s="49">
        <v>4</v>
      </c>
      <c r="J52" s="49">
        <v>4</v>
      </c>
      <c r="K52" s="49">
        <v>3</v>
      </c>
      <c r="L52" s="49">
        <v>3</v>
      </c>
      <c r="M52" s="76">
        <v>21</v>
      </c>
    </row>
    <row r="53" spans="1:14" ht="13.5" customHeight="1">
      <c r="A53" s="1695"/>
      <c r="B53" s="7"/>
      <c r="C53" s="32" t="s">
        <v>27</v>
      </c>
      <c r="D53" s="50">
        <f t="shared" si="5"/>
        <v>54</v>
      </c>
      <c r="E53" s="47">
        <v>-37.931034482758619</v>
      </c>
      <c r="F53" s="49">
        <v>27</v>
      </c>
      <c r="G53" s="49">
        <v>12</v>
      </c>
      <c r="H53" s="46">
        <v>2</v>
      </c>
      <c r="I53" s="49">
        <v>4</v>
      </c>
      <c r="J53" s="49">
        <v>2</v>
      </c>
      <c r="K53" s="49">
        <v>3</v>
      </c>
      <c r="L53" s="49">
        <v>0</v>
      </c>
      <c r="M53" s="76">
        <v>6</v>
      </c>
      <c r="N53" s="521"/>
    </row>
    <row r="54" spans="1:14" ht="13.5" customHeight="1">
      <c r="A54" s="1695"/>
      <c r="B54" s="7"/>
      <c r="C54" s="32" t="s">
        <v>28</v>
      </c>
      <c r="D54" s="50">
        <f t="shared" si="5"/>
        <v>59</v>
      </c>
      <c r="E54" s="47">
        <v>-24.358974358974358</v>
      </c>
      <c r="F54" s="49">
        <v>31</v>
      </c>
      <c r="G54" s="49">
        <v>7</v>
      </c>
      <c r="H54" s="46">
        <v>1</v>
      </c>
      <c r="I54" s="49">
        <v>2</v>
      </c>
      <c r="J54" s="49">
        <v>3</v>
      </c>
      <c r="K54" s="49">
        <v>3</v>
      </c>
      <c r="L54" s="49">
        <v>1</v>
      </c>
      <c r="M54" s="76">
        <v>12</v>
      </c>
    </row>
    <row r="55" spans="1:14" ht="13.5" customHeight="1">
      <c r="A55" s="1695"/>
      <c r="B55" s="7" t="s">
        <v>29</v>
      </c>
      <c r="C55" s="32" t="s">
        <v>30</v>
      </c>
      <c r="D55" s="50">
        <f t="shared" si="5"/>
        <v>41</v>
      </c>
      <c r="E55" s="47">
        <v>-38.805970149253731</v>
      </c>
      <c r="F55" s="49">
        <v>20</v>
      </c>
      <c r="G55" s="49">
        <v>7</v>
      </c>
      <c r="H55" s="46">
        <v>1</v>
      </c>
      <c r="I55" s="49">
        <v>5</v>
      </c>
      <c r="J55" s="49">
        <v>0</v>
      </c>
      <c r="K55" s="49">
        <v>0</v>
      </c>
      <c r="L55" s="49">
        <v>0</v>
      </c>
      <c r="M55" s="76">
        <v>9</v>
      </c>
      <c r="N55" s="521"/>
    </row>
    <row r="56" spans="1:14" ht="13.5" customHeight="1">
      <c r="A56" s="1695"/>
      <c r="B56" s="7"/>
      <c r="C56" s="32" t="s">
        <v>31</v>
      </c>
      <c r="D56" s="50">
        <f t="shared" si="5"/>
        <v>74</v>
      </c>
      <c r="E56" s="47">
        <v>-11.904761904761903</v>
      </c>
      <c r="F56" s="49">
        <v>35</v>
      </c>
      <c r="G56" s="49">
        <v>13</v>
      </c>
      <c r="H56" s="46">
        <v>3</v>
      </c>
      <c r="I56" s="49">
        <v>7</v>
      </c>
      <c r="J56" s="49">
        <v>0</v>
      </c>
      <c r="K56" s="49">
        <v>0</v>
      </c>
      <c r="L56" s="49">
        <v>2</v>
      </c>
      <c r="M56" s="76">
        <v>17</v>
      </c>
    </row>
    <row r="57" spans="1:14" ht="13.5" customHeight="1" thickBot="1">
      <c r="A57" s="1696"/>
      <c r="B57" s="13"/>
      <c r="C57" s="39" t="s">
        <v>32</v>
      </c>
      <c r="D57" s="51">
        <f>SUM(F57:G57,I57:M57)</f>
        <v>79</v>
      </c>
      <c r="E57" s="78">
        <v>-24.761904761904763</v>
      </c>
      <c r="F57" s="52">
        <v>43</v>
      </c>
      <c r="G57" s="52">
        <v>5</v>
      </c>
      <c r="H57" s="48">
        <v>0</v>
      </c>
      <c r="I57" s="52">
        <v>9</v>
      </c>
      <c r="J57" s="52">
        <v>3</v>
      </c>
      <c r="K57" s="52">
        <v>3</v>
      </c>
      <c r="L57" s="52">
        <v>2</v>
      </c>
      <c r="M57" s="79">
        <v>14</v>
      </c>
      <c r="N57" s="521"/>
    </row>
    <row r="58" spans="1:14">
      <c r="D58" s="7"/>
      <c r="E58" s="565"/>
      <c r="F58" s="7"/>
    </row>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5" style="2" customWidth="1"/>
    <col min="15" max="15" width="4.75" style="2" customWidth="1"/>
    <col min="16" max="249" width="9" style="2"/>
    <col min="250" max="250" width="4.125" style="2" customWidth="1"/>
    <col min="251" max="251" width="5.875" style="2" customWidth="1"/>
    <col min="252" max="252" width="4.5" style="2" customWidth="1"/>
    <col min="253" max="253" width="8.25" style="2" customWidth="1"/>
    <col min="254" max="254" width="7.75" style="2" customWidth="1"/>
    <col min="255" max="262" width="7.625" style="2" customWidth="1"/>
    <col min="263" max="263" width="5" style="2" customWidth="1"/>
    <col min="264" max="264" width="4.75" style="2" customWidth="1"/>
    <col min="265" max="265" width="9.125" style="2" bestFit="1" customWidth="1"/>
    <col min="266" max="266" width="9.25" style="2" bestFit="1" customWidth="1"/>
    <col min="267" max="505" width="9" style="2"/>
    <col min="506" max="506" width="4.125" style="2" customWidth="1"/>
    <col min="507" max="507" width="5.875" style="2" customWidth="1"/>
    <col min="508" max="508" width="4.5" style="2" customWidth="1"/>
    <col min="509" max="509" width="8.25" style="2" customWidth="1"/>
    <col min="510" max="510" width="7.75" style="2" customWidth="1"/>
    <col min="511" max="518" width="7.625" style="2" customWidth="1"/>
    <col min="519" max="519" width="5" style="2" customWidth="1"/>
    <col min="520" max="520" width="4.75" style="2" customWidth="1"/>
    <col min="521" max="521" width="9.125" style="2" bestFit="1" customWidth="1"/>
    <col min="522" max="522" width="9.25" style="2" bestFit="1" customWidth="1"/>
    <col min="523" max="761" width="9" style="2"/>
    <col min="762" max="762" width="4.125" style="2" customWidth="1"/>
    <col min="763" max="763" width="5.875" style="2" customWidth="1"/>
    <col min="764" max="764" width="4.5" style="2" customWidth="1"/>
    <col min="765" max="765" width="8.25" style="2" customWidth="1"/>
    <col min="766" max="766" width="7.75" style="2" customWidth="1"/>
    <col min="767" max="774" width="7.625" style="2" customWidth="1"/>
    <col min="775" max="775" width="5" style="2" customWidth="1"/>
    <col min="776" max="776" width="4.75" style="2" customWidth="1"/>
    <col min="777" max="777" width="9.125" style="2" bestFit="1" customWidth="1"/>
    <col min="778" max="778" width="9.25" style="2" bestFit="1" customWidth="1"/>
    <col min="779" max="1017" width="9" style="2"/>
    <col min="1018" max="1018" width="4.125" style="2" customWidth="1"/>
    <col min="1019" max="1019" width="5.875" style="2" customWidth="1"/>
    <col min="1020" max="1020" width="4.5" style="2" customWidth="1"/>
    <col min="1021" max="1021" width="8.25" style="2" customWidth="1"/>
    <col min="1022" max="1022" width="7.75" style="2" customWidth="1"/>
    <col min="1023" max="1030" width="7.625" style="2" customWidth="1"/>
    <col min="1031" max="1031" width="5" style="2" customWidth="1"/>
    <col min="1032" max="1032" width="4.75" style="2" customWidth="1"/>
    <col min="1033" max="1033" width="9.125" style="2" bestFit="1" customWidth="1"/>
    <col min="1034" max="1034" width="9.25" style="2" bestFit="1" customWidth="1"/>
    <col min="1035" max="1273" width="9" style="2"/>
    <col min="1274" max="1274" width="4.125" style="2" customWidth="1"/>
    <col min="1275" max="1275" width="5.875" style="2" customWidth="1"/>
    <col min="1276" max="1276" width="4.5" style="2" customWidth="1"/>
    <col min="1277" max="1277" width="8.25" style="2" customWidth="1"/>
    <col min="1278" max="1278" width="7.75" style="2" customWidth="1"/>
    <col min="1279" max="1286" width="7.625" style="2" customWidth="1"/>
    <col min="1287" max="1287" width="5" style="2" customWidth="1"/>
    <col min="1288" max="1288" width="4.75" style="2" customWidth="1"/>
    <col min="1289" max="1289" width="9.125" style="2" bestFit="1" customWidth="1"/>
    <col min="1290" max="1290" width="9.25" style="2" bestFit="1" customWidth="1"/>
    <col min="1291" max="1529" width="9" style="2"/>
    <col min="1530" max="1530" width="4.125" style="2" customWidth="1"/>
    <col min="1531" max="1531" width="5.875" style="2" customWidth="1"/>
    <col min="1532" max="1532" width="4.5" style="2" customWidth="1"/>
    <col min="1533" max="1533" width="8.25" style="2" customWidth="1"/>
    <col min="1534" max="1534" width="7.75" style="2" customWidth="1"/>
    <col min="1535" max="1542" width="7.625" style="2" customWidth="1"/>
    <col min="1543" max="1543" width="5" style="2" customWidth="1"/>
    <col min="1544" max="1544" width="4.75" style="2" customWidth="1"/>
    <col min="1545" max="1545" width="9.125" style="2" bestFit="1" customWidth="1"/>
    <col min="1546" max="1546" width="9.25" style="2" bestFit="1" customWidth="1"/>
    <col min="1547" max="1785" width="9" style="2"/>
    <col min="1786" max="1786" width="4.125" style="2" customWidth="1"/>
    <col min="1787" max="1787" width="5.875" style="2" customWidth="1"/>
    <col min="1788" max="1788" width="4.5" style="2" customWidth="1"/>
    <col min="1789" max="1789" width="8.25" style="2" customWidth="1"/>
    <col min="1790" max="1790" width="7.75" style="2" customWidth="1"/>
    <col min="1791" max="1798" width="7.625" style="2" customWidth="1"/>
    <col min="1799" max="1799" width="5" style="2" customWidth="1"/>
    <col min="1800" max="1800" width="4.75" style="2" customWidth="1"/>
    <col min="1801" max="1801" width="9.125" style="2" bestFit="1" customWidth="1"/>
    <col min="1802" max="1802" width="9.25" style="2" bestFit="1" customWidth="1"/>
    <col min="1803" max="2041" width="9" style="2"/>
    <col min="2042" max="2042" width="4.125" style="2" customWidth="1"/>
    <col min="2043" max="2043" width="5.875" style="2" customWidth="1"/>
    <col min="2044" max="2044" width="4.5" style="2" customWidth="1"/>
    <col min="2045" max="2045" width="8.25" style="2" customWidth="1"/>
    <col min="2046" max="2046" width="7.75" style="2" customWidth="1"/>
    <col min="2047" max="2054" width="7.625" style="2" customWidth="1"/>
    <col min="2055" max="2055" width="5" style="2" customWidth="1"/>
    <col min="2056" max="2056" width="4.75" style="2" customWidth="1"/>
    <col min="2057" max="2057" width="9.125" style="2" bestFit="1" customWidth="1"/>
    <col min="2058" max="2058" width="9.25" style="2" bestFit="1" customWidth="1"/>
    <col min="2059" max="2297" width="9" style="2"/>
    <col min="2298" max="2298" width="4.125" style="2" customWidth="1"/>
    <col min="2299" max="2299" width="5.875" style="2" customWidth="1"/>
    <col min="2300" max="2300" width="4.5" style="2" customWidth="1"/>
    <col min="2301" max="2301" width="8.25" style="2" customWidth="1"/>
    <col min="2302" max="2302" width="7.75" style="2" customWidth="1"/>
    <col min="2303" max="2310" width="7.625" style="2" customWidth="1"/>
    <col min="2311" max="2311" width="5" style="2" customWidth="1"/>
    <col min="2312" max="2312" width="4.75" style="2" customWidth="1"/>
    <col min="2313" max="2313" width="9.125" style="2" bestFit="1" customWidth="1"/>
    <col min="2314" max="2314" width="9.25" style="2" bestFit="1" customWidth="1"/>
    <col min="2315" max="2553" width="9" style="2"/>
    <col min="2554" max="2554" width="4.125" style="2" customWidth="1"/>
    <col min="2555" max="2555" width="5.875" style="2" customWidth="1"/>
    <col min="2556" max="2556" width="4.5" style="2" customWidth="1"/>
    <col min="2557" max="2557" width="8.25" style="2" customWidth="1"/>
    <col min="2558" max="2558" width="7.75" style="2" customWidth="1"/>
    <col min="2559" max="2566" width="7.625" style="2" customWidth="1"/>
    <col min="2567" max="2567" width="5" style="2" customWidth="1"/>
    <col min="2568" max="2568" width="4.75" style="2" customWidth="1"/>
    <col min="2569" max="2569" width="9.125" style="2" bestFit="1" customWidth="1"/>
    <col min="2570" max="2570" width="9.25" style="2" bestFit="1" customWidth="1"/>
    <col min="2571" max="2809" width="9" style="2"/>
    <col min="2810" max="2810" width="4.125" style="2" customWidth="1"/>
    <col min="2811" max="2811" width="5.875" style="2" customWidth="1"/>
    <col min="2812" max="2812" width="4.5" style="2" customWidth="1"/>
    <col min="2813" max="2813" width="8.25" style="2" customWidth="1"/>
    <col min="2814" max="2814" width="7.75" style="2" customWidth="1"/>
    <col min="2815" max="2822" width="7.625" style="2" customWidth="1"/>
    <col min="2823" max="2823" width="5" style="2" customWidth="1"/>
    <col min="2824" max="2824" width="4.75" style="2" customWidth="1"/>
    <col min="2825" max="2825" width="9.125" style="2" bestFit="1" customWidth="1"/>
    <col min="2826" max="2826" width="9.25" style="2" bestFit="1" customWidth="1"/>
    <col min="2827" max="3065" width="9" style="2"/>
    <col min="3066" max="3066" width="4.125" style="2" customWidth="1"/>
    <col min="3067" max="3067" width="5.875" style="2" customWidth="1"/>
    <col min="3068" max="3068" width="4.5" style="2" customWidth="1"/>
    <col min="3069" max="3069" width="8.25" style="2" customWidth="1"/>
    <col min="3070" max="3070" width="7.75" style="2" customWidth="1"/>
    <col min="3071" max="3078" width="7.625" style="2" customWidth="1"/>
    <col min="3079" max="3079" width="5" style="2" customWidth="1"/>
    <col min="3080" max="3080" width="4.75" style="2" customWidth="1"/>
    <col min="3081" max="3081" width="9.125" style="2" bestFit="1" customWidth="1"/>
    <col min="3082" max="3082" width="9.25" style="2" bestFit="1" customWidth="1"/>
    <col min="3083" max="3321" width="9" style="2"/>
    <col min="3322" max="3322" width="4.125" style="2" customWidth="1"/>
    <col min="3323" max="3323" width="5.875" style="2" customWidth="1"/>
    <col min="3324" max="3324" width="4.5" style="2" customWidth="1"/>
    <col min="3325" max="3325" width="8.25" style="2" customWidth="1"/>
    <col min="3326" max="3326" width="7.75" style="2" customWidth="1"/>
    <col min="3327" max="3334" width="7.625" style="2" customWidth="1"/>
    <col min="3335" max="3335" width="5" style="2" customWidth="1"/>
    <col min="3336" max="3336" width="4.75" style="2" customWidth="1"/>
    <col min="3337" max="3337" width="9.125" style="2" bestFit="1" customWidth="1"/>
    <col min="3338" max="3338" width="9.25" style="2" bestFit="1" customWidth="1"/>
    <col min="3339" max="3577" width="9" style="2"/>
    <col min="3578" max="3578" width="4.125" style="2" customWidth="1"/>
    <col min="3579" max="3579" width="5.875" style="2" customWidth="1"/>
    <col min="3580" max="3580" width="4.5" style="2" customWidth="1"/>
    <col min="3581" max="3581" width="8.25" style="2" customWidth="1"/>
    <col min="3582" max="3582" width="7.75" style="2" customWidth="1"/>
    <col min="3583" max="3590" width="7.625" style="2" customWidth="1"/>
    <col min="3591" max="3591" width="5" style="2" customWidth="1"/>
    <col min="3592" max="3592" width="4.75" style="2" customWidth="1"/>
    <col min="3593" max="3593" width="9.125" style="2" bestFit="1" customWidth="1"/>
    <col min="3594" max="3594" width="9.25" style="2" bestFit="1" customWidth="1"/>
    <col min="3595" max="3833" width="9" style="2"/>
    <col min="3834" max="3834" width="4.125" style="2" customWidth="1"/>
    <col min="3835" max="3835" width="5.875" style="2" customWidth="1"/>
    <col min="3836" max="3836" width="4.5" style="2" customWidth="1"/>
    <col min="3837" max="3837" width="8.25" style="2" customWidth="1"/>
    <col min="3838" max="3838" width="7.75" style="2" customWidth="1"/>
    <col min="3839" max="3846" width="7.625" style="2" customWidth="1"/>
    <col min="3847" max="3847" width="5" style="2" customWidth="1"/>
    <col min="3848" max="3848" width="4.75" style="2" customWidth="1"/>
    <col min="3849" max="3849" width="9.125" style="2" bestFit="1" customWidth="1"/>
    <col min="3850" max="3850" width="9.25" style="2" bestFit="1" customWidth="1"/>
    <col min="3851" max="4089" width="9" style="2"/>
    <col min="4090" max="4090" width="4.125" style="2" customWidth="1"/>
    <col min="4091" max="4091" width="5.875" style="2" customWidth="1"/>
    <col min="4092" max="4092" width="4.5" style="2" customWidth="1"/>
    <col min="4093" max="4093" width="8.25" style="2" customWidth="1"/>
    <col min="4094" max="4094" width="7.75" style="2" customWidth="1"/>
    <col min="4095" max="4102" width="7.625" style="2" customWidth="1"/>
    <col min="4103" max="4103" width="5" style="2" customWidth="1"/>
    <col min="4104" max="4104" width="4.75" style="2" customWidth="1"/>
    <col min="4105" max="4105" width="9.125" style="2" bestFit="1" customWidth="1"/>
    <col min="4106" max="4106" width="9.25" style="2" bestFit="1" customWidth="1"/>
    <col min="4107" max="4345" width="9" style="2"/>
    <col min="4346" max="4346" width="4.125" style="2" customWidth="1"/>
    <col min="4347" max="4347" width="5.875" style="2" customWidth="1"/>
    <col min="4348" max="4348" width="4.5" style="2" customWidth="1"/>
    <col min="4349" max="4349" width="8.25" style="2" customWidth="1"/>
    <col min="4350" max="4350" width="7.75" style="2" customWidth="1"/>
    <col min="4351" max="4358" width="7.625" style="2" customWidth="1"/>
    <col min="4359" max="4359" width="5" style="2" customWidth="1"/>
    <col min="4360" max="4360" width="4.75" style="2" customWidth="1"/>
    <col min="4361" max="4361" width="9.125" style="2" bestFit="1" customWidth="1"/>
    <col min="4362" max="4362" width="9.25" style="2" bestFit="1" customWidth="1"/>
    <col min="4363" max="4601" width="9" style="2"/>
    <col min="4602" max="4602" width="4.125" style="2" customWidth="1"/>
    <col min="4603" max="4603" width="5.875" style="2" customWidth="1"/>
    <col min="4604" max="4604" width="4.5" style="2" customWidth="1"/>
    <col min="4605" max="4605" width="8.25" style="2" customWidth="1"/>
    <col min="4606" max="4606" width="7.75" style="2" customWidth="1"/>
    <col min="4607" max="4614" width="7.625" style="2" customWidth="1"/>
    <col min="4615" max="4615" width="5" style="2" customWidth="1"/>
    <col min="4616" max="4616" width="4.75" style="2" customWidth="1"/>
    <col min="4617" max="4617" width="9.125" style="2" bestFit="1" customWidth="1"/>
    <col min="4618" max="4618" width="9.25" style="2" bestFit="1" customWidth="1"/>
    <col min="4619" max="4857" width="9" style="2"/>
    <col min="4858" max="4858" width="4.125" style="2" customWidth="1"/>
    <col min="4859" max="4859" width="5.875" style="2" customWidth="1"/>
    <col min="4860" max="4860" width="4.5" style="2" customWidth="1"/>
    <col min="4861" max="4861" width="8.25" style="2" customWidth="1"/>
    <col min="4862" max="4862" width="7.75" style="2" customWidth="1"/>
    <col min="4863" max="4870" width="7.625" style="2" customWidth="1"/>
    <col min="4871" max="4871" width="5" style="2" customWidth="1"/>
    <col min="4872" max="4872" width="4.75" style="2" customWidth="1"/>
    <col min="4873" max="4873" width="9.125" style="2" bestFit="1" customWidth="1"/>
    <col min="4874" max="4874" width="9.25" style="2" bestFit="1" customWidth="1"/>
    <col min="4875" max="5113" width="9" style="2"/>
    <col min="5114" max="5114" width="4.125" style="2" customWidth="1"/>
    <col min="5115" max="5115" width="5.875" style="2" customWidth="1"/>
    <col min="5116" max="5116" width="4.5" style="2" customWidth="1"/>
    <col min="5117" max="5117" width="8.25" style="2" customWidth="1"/>
    <col min="5118" max="5118" width="7.75" style="2" customWidth="1"/>
    <col min="5119" max="5126" width="7.625" style="2" customWidth="1"/>
    <col min="5127" max="5127" width="5" style="2" customWidth="1"/>
    <col min="5128" max="5128" width="4.75" style="2" customWidth="1"/>
    <col min="5129" max="5129" width="9.125" style="2" bestFit="1" customWidth="1"/>
    <col min="5130" max="5130" width="9.25" style="2" bestFit="1" customWidth="1"/>
    <col min="5131" max="5369" width="9" style="2"/>
    <col min="5370" max="5370" width="4.125" style="2" customWidth="1"/>
    <col min="5371" max="5371" width="5.875" style="2" customWidth="1"/>
    <col min="5372" max="5372" width="4.5" style="2" customWidth="1"/>
    <col min="5373" max="5373" width="8.25" style="2" customWidth="1"/>
    <col min="5374" max="5374" width="7.75" style="2" customWidth="1"/>
    <col min="5375" max="5382" width="7.625" style="2" customWidth="1"/>
    <col min="5383" max="5383" width="5" style="2" customWidth="1"/>
    <col min="5384" max="5384" width="4.75" style="2" customWidth="1"/>
    <col min="5385" max="5385" width="9.125" style="2" bestFit="1" customWidth="1"/>
    <col min="5386" max="5386" width="9.25" style="2" bestFit="1" customWidth="1"/>
    <col min="5387" max="5625" width="9" style="2"/>
    <col min="5626" max="5626" width="4.125" style="2" customWidth="1"/>
    <col min="5627" max="5627" width="5.875" style="2" customWidth="1"/>
    <col min="5628" max="5628" width="4.5" style="2" customWidth="1"/>
    <col min="5629" max="5629" width="8.25" style="2" customWidth="1"/>
    <col min="5630" max="5630" width="7.75" style="2" customWidth="1"/>
    <col min="5631" max="5638" width="7.625" style="2" customWidth="1"/>
    <col min="5639" max="5639" width="5" style="2" customWidth="1"/>
    <col min="5640" max="5640" width="4.75" style="2" customWidth="1"/>
    <col min="5641" max="5641" width="9.125" style="2" bestFit="1" customWidth="1"/>
    <col min="5642" max="5642" width="9.25" style="2" bestFit="1" customWidth="1"/>
    <col min="5643" max="5881" width="9" style="2"/>
    <col min="5882" max="5882" width="4.125" style="2" customWidth="1"/>
    <col min="5883" max="5883" width="5.875" style="2" customWidth="1"/>
    <col min="5884" max="5884" width="4.5" style="2" customWidth="1"/>
    <col min="5885" max="5885" width="8.25" style="2" customWidth="1"/>
    <col min="5886" max="5886" width="7.75" style="2" customWidth="1"/>
    <col min="5887" max="5894" width="7.625" style="2" customWidth="1"/>
    <col min="5895" max="5895" width="5" style="2" customWidth="1"/>
    <col min="5896" max="5896" width="4.75" style="2" customWidth="1"/>
    <col min="5897" max="5897" width="9.125" style="2" bestFit="1" customWidth="1"/>
    <col min="5898" max="5898" width="9.25" style="2" bestFit="1" customWidth="1"/>
    <col min="5899" max="6137" width="9" style="2"/>
    <col min="6138" max="6138" width="4.125" style="2" customWidth="1"/>
    <col min="6139" max="6139" width="5.875" style="2" customWidth="1"/>
    <col min="6140" max="6140" width="4.5" style="2" customWidth="1"/>
    <col min="6141" max="6141" width="8.25" style="2" customWidth="1"/>
    <col min="6142" max="6142" width="7.75" style="2" customWidth="1"/>
    <col min="6143" max="6150" width="7.625" style="2" customWidth="1"/>
    <col min="6151" max="6151" width="5" style="2" customWidth="1"/>
    <col min="6152" max="6152" width="4.75" style="2" customWidth="1"/>
    <col min="6153" max="6153" width="9.125" style="2" bestFit="1" customWidth="1"/>
    <col min="6154" max="6154" width="9.25" style="2" bestFit="1" customWidth="1"/>
    <col min="6155" max="6393" width="9" style="2"/>
    <col min="6394" max="6394" width="4.125" style="2" customWidth="1"/>
    <col min="6395" max="6395" width="5.875" style="2" customWidth="1"/>
    <col min="6396" max="6396" width="4.5" style="2" customWidth="1"/>
    <col min="6397" max="6397" width="8.25" style="2" customWidth="1"/>
    <col min="6398" max="6398" width="7.75" style="2" customWidth="1"/>
    <col min="6399" max="6406" width="7.625" style="2" customWidth="1"/>
    <col min="6407" max="6407" width="5" style="2" customWidth="1"/>
    <col min="6408" max="6408" width="4.75" style="2" customWidth="1"/>
    <col min="6409" max="6409" width="9.125" style="2" bestFit="1" customWidth="1"/>
    <col min="6410" max="6410" width="9.25" style="2" bestFit="1" customWidth="1"/>
    <col min="6411" max="6649" width="9" style="2"/>
    <col min="6650" max="6650" width="4.125" style="2" customWidth="1"/>
    <col min="6651" max="6651" width="5.875" style="2" customWidth="1"/>
    <col min="6652" max="6652" width="4.5" style="2" customWidth="1"/>
    <col min="6653" max="6653" width="8.25" style="2" customWidth="1"/>
    <col min="6654" max="6654" width="7.75" style="2" customWidth="1"/>
    <col min="6655" max="6662" width="7.625" style="2" customWidth="1"/>
    <col min="6663" max="6663" width="5" style="2" customWidth="1"/>
    <col min="6664" max="6664" width="4.75" style="2" customWidth="1"/>
    <col min="6665" max="6665" width="9.125" style="2" bestFit="1" customWidth="1"/>
    <col min="6666" max="6666" width="9.25" style="2" bestFit="1" customWidth="1"/>
    <col min="6667" max="6905" width="9" style="2"/>
    <col min="6906" max="6906" width="4.125" style="2" customWidth="1"/>
    <col min="6907" max="6907" width="5.875" style="2" customWidth="1"/>
    <col min="6908" max="6908" width="4.5" style="2" customWidth="1"/>
    <col min="6909" max="6909" width="8.25" style="2" customWidth="1"/>
    <col min="6910" max="6910" width="7.75" style="2" customWidth="1"/>
    <col min="6911" max="6918" width="7.625" style="2" customWidth="1"/>
    <col min="6919" max="6919" width="5" style="2" customWidth="1"/>
    <col min="6920" max="6920" width="4.75" style="2" customWidth="1"/>
    <col min="6921" max="6921" width="9.125" style="2" bestFit="1" customWidth="1"/>
    <col min="6922" max="6922" width="9.25" style="2" bestFit="1" customWidth="1"/>
    <col min="6923" max="7161" width="9" style="2"/>
    <col min="7162" max="7162" width="4.125" style="2" customWidth="1"/>
    <col min="7163" max="7163" width="5.875" style="2" customWidth="1"/>
    <col min="7164" max="7164" width="4.5" style="2" customWidth="1"/>
    <col min="7165" max="7165" width="8.25" style="2" customWidth="1"/>
    <col min="7166" max="7166" width="7.75" style="2" customWidth="1"/>
    <col min="7167" max="7174" width="7.625" style="2" customWidth="1"/>
    <col min="7175" max="7175" width="5" style="2" customWidth="1"/>
    <col min="7176" max="7176" width="4.75" style="2" customWidth="1"/>
    <col min="7177" max="7177" width="9.125" style="2" bestFit="1" customWidth="1"/>
    <col min="7178" max="7178" width="9.25" style="2" bestFit="1" customWidth="1"/>
    <col min="7179" max="7417" width="9" style="2"/>
    <col min="7418" max="7418" width="4.125" style="2" customWidth="1"/>
    <col min="7419" max="7419" width="5.875" style="2" customWidth="1"/>
    <col min="7420" max="7420" width="4.5" style="2" customWidth="1"/>
    <col min="7421" max="7421" width="8.25" style="2" customWidth="1"/>
    <col min="7422" max="7422" width="7.75" style="2" customWidth="1"/>
    <col min="7423" max="7430" width="7.625" style="2" customWidth="1"/>
    <col min="7431" max="7431" width="5" style="2" customWidth="1"/>
    <col min="7432" max="7432" width="4.75" style="2" customWidth="1"/>
    <col min="7433" max="7433" width="9.125" style="2" bestFit="1" customWidth="1"/>
    <col min="7434" max="7434" width="9.25" style="2" bestFit="1" customWidth="1"/>
    <col min="7435" max="7673" width="9" style="2"/>
    <col min="7674" max="7674" width="4.125" style="2" customWidth="1"/>
    <col min="7675" max="7675" width="5.875" style="2" customWidth="1"/>
    <col min="7676" max="7676" width="4.5" style="2" customWidth="1"/>
    <col min="7677" max="7677" width="8.25" style="2" customWidth="1"/>
    <col min="7678" max="7678" width="7.75" style="2" customWidth="1"/>
    <col min="7679" max="7686" width="7.625" style="2" customWidth="1"/>
    <col min="7687" max="7687" width="5" style="2" customWidth="1"/>
    <col min="7688" max="7688" width="4.75" style="2" customWidth="1"/>
    <col min="7689" max="7689" width="9.125" style="2" bestFit="1" customWidth="1"/>
    <col min="7690" max="7690" width="9.25" style="2" bestFit="1" customWidth="1"/>
    <col min="7691" max="7929" width="9" style="2"/>
    <col min="7930" max="7930" width="4.125" style="2" customWidth="1"/>
    <col min="7931" max="7931" width="5.875" style="2" customWidth="1"/>
    <col min="7932" max="7932" width="4.5" style="2" customWidth="1"/>
    <col min="7933" max="7933" width="8.25" style="2" customWidth="1"/>
    <col min="7934" max="7934" width="7.75" style="2" customWidth="1"/>
    <col min="7935" max="7942" width="7.625" style="2" customWidth="1"/>
    <col min="7943" max="7943" width="5" style="2" customWidth="1"/>
    <col min="7944" max="7944" width="4.75" style="2" customWidth="1"/>
    <col min="7945" max="7945" width="9.125" style="2" bestFit="1" customWidth="1"/>
    <col min="7946" max="7946" width="9.25" style="2" bestFit="1" customWidth="1"/>
    <col min="7947" max="8185" width="9" style="2"/>
    <col min="8186" max="8186" width="4.125" style="2" customWidth="1"/>
    <col min="8187" max="8187" width="5.875" style="2" customWidth="1"/>
    <col min="8188" max="8188" width="4.5" style="2" customWidth="1"/>
    <col min="8189" max="8189" width="8.25" style="2" customWidth="1"/>
    <col min="8190" max="8190" width="7.75" style="2" customWidth="1"/>
    <col min="8191" max="8198" width="7.625" style="2" customWidth="1"/>
    <col min="8199" max="8199" width="5" style="2" customWidth="1"/>
    <col min="8200" max="8200" width="4.75" style="2" customWidth="1"/>
    <col min="8201" max="8201" width="9.125" style="2" bestFit="1" customWidth="1"/>
    <col min="8202" max="8202" width="9.25" style="2" bestFit="1" customWidth="1"/>
    <col min="8203" max="8441" width="9" style="2"/>
    <col min="8442" max="8442" width="4.125" style="2" customWidth="1"/>
    <col min="8443" max="8443" width="5.875" style="2" customWidth="1"/>
    <col min="8444" max="8444" width="4.5" style="2" customWidth="1"/>
    <col min="8445" max="8445" width="8.25" style="2" customWidth="1"/>
    <col min="8446" max="8446" width="7.75" style="2" customWidth="1"/>
    <col min="8447" max="8454" width="7.625" style="2" customWidth="1"/>
    <col min="8455" max="8455" width="5" style="2" customWidth="1"/>
    <col min="8456" max="8456" width="4.75" style="2" customWidth="1"/>
    <col min="8457" max="8457" width="9.125" style="2" bestFit="1" customWidth="1"/>
    <col min="8458" max="8458" width="9.25" style="2" bestFit="1" customWidth="1"/>
    <col min="8459" max="8697" width="9" style="2"/>
    <col min="8698" max="8698" width="4.125" style="2" customWidth="1"/>
    <col min="8699" max="8699" width="5.875" style="2" customWidth="1"/>
    <col min="8700" max="8700" width="4.5" style="2" customWidth="1"/>
    <col min="8701" max="8701" width="8.25" style="2" customWidth="1"/>
    <col min="8702" max="8702" width="7.75" style="2" customWidth="1"/>
    <col min="8703" max="8710" width="7.625" style="2" customWidth="1"/>
    <col min="8711" max="8711" width="5" style="2" customWidth="1"/>
    <col min="8712" max="8712" width="4.75" style="2" customWidth="1"/>
    <col min="8713" max="8713" width="9.125" style="2" bestFit="1" customWidth="1"/>
    <col min="8714" max="8714" width="9.25" style="2" bestFit="1" customWidth="1"/>
    <col min="8715" max="8953" width="9" style="2"/>
    <col min="8954" max="8954" width="4.125" style="2" customWidth="1"/>
    <col min="8955" max="8955" width="5.875" style="2" customWidth="1"/>
    <col min="8956" max="8956" width="4.5" style="2" customWidth="1"/>
    <col min="8957" max="8957" width="8.25" style="2" customWidth="1"/>
    <col min="8958" max="8958" width="7.75" style="2" customWidth="1"/>
    <col min="8959" max="8966" width="7.625" style="2" customWidth="1"/>
    <col min="8967" max="8967" width="5" style="2" customWidth="1"/>
    <col min="8968" max="8968" width="4.75" style="2" customWidth="1"/>
    <col min="8969" max="8969" width="9.125" style="2" bestFit="1" customWidth="1"/>
    <col min="8970" max="8970" width="9.25" style="2" bestFit="1" customWidth="1"/>
    <col min="8971" max="9209" width="9" style="2"/>
    <col min="9210" max="9210" width="4.125" style="2" customWidth="1"/>
    <col min="9211" max="9211" width="5.875" style="2" customWidth="1"/>
    <col min="9212" max="9212" width="4.5" style="2" customWidth="1"/>
    <col min="9213" max="9213" width="8.25" style="2" customWidth="1"/>
    <col min="9214" max="9214" width="7.75" style="2" customWidth="1"/>
    <col min="9215" max="9222" width="7.625" style="2" customWidth="1"/>
    <col min="9223" max="9223" width="5" style="2" customWidth="1"/>
    <col min="9224" max="9224" width="4.75" style="2" customWidth="1"/>
    <col min="9225" max="9225" width="9.125" style="2" bestFit="1" customWidth="1"/>
    <col min="9226" max="9226" width="9.25" style="2" bestFit="1" customWidth="1"/>
    <col min="9227" max="9465" width="9" style="2"/>
    <col min="9466" max="9466" width="4.125" style="2" customWidth="1"/>
    <col min="9467" max="9467" width="5.875" style="2" customWidth="1"/>
    <col min="9468" max="9468" width="4.5" style="2" customWidth="1"/>
    <col min="9469" max="9469" width="8.25" style="2" customWidth="1"/>
    <col min="9470" max="9470" width="7.75" style="2" customWidth="1"/>
    <col min="9471" max="9478" width="7.625" style="2" customWidth="1"/>
    <col min="9479" max="9479" width="5" style="2" customWidth="1"/>
    <col min="9480" max="9480" width="4.75" style="2" customWidth="1"/>
    <col min="9481" max="9481" width="9.125" style="2" bestFit="1" customWidth="1"/>
    <col min="9482" max="9482" width="9.25" style="2" bestFit="1" customWidth="1"/>
    <col min="9483" max="9721" width="9" style="2"/>
    <col min="9722" max="9722" width="4.125" style="2" customWidth="1"/>
    <col min="9723" max="9723" width="5.875" style="2" customWidth="1"/>
    <col min="9724" max="9724" width="4.5" style="2" customWidth="1"/>
    <col min="9725" max="9725" width="8.25" style="2" customWidth="1"/>
    <col min="9726" max="9726" width="7.75" style="2" customWidth="1"/>
    <col min="9727" max="9734" width="7.625" style="2" customWidth="1"/>
    <col min="9735" max="9735" width="5" style="2" customWidth="1"/>
    <col min="9736" max="9736" width="4.75" style="2" customWidth="1"/>
    <col min="9737" max="9737" width="9.125" style="2" bestFit="1" customWidth="1"/>
    <col min="9738" max="9738" width="9.25" style="2" bestFit="1" customWidth="1"/>
    <col min="9739" max="9977" width="9" style="2"/>
    <col min="9978" max="9978" width="4.125" style="2" customWidth="1"/>
    <col min="9979" max="9979" width="5.875" style="2" customWidth="1"/>
    <col min="9980" max="9980" width="4.5" style="2" customWidth="1"/>
    <col min="9981" max="9981" width="8.25" style="2" customWidth="1"/>
    <col min="9982" max="9982" width="7.75" style="2" customWidth="1"/>
    <col min="9983" max="9990" width="7.625" style="2" customWidth="1"/>
    <col min="9991" max="9991" width="5" style="2" customWidth="1"/>
    <col min="9992" max="9992" width="4.75" style="2" customWidth="1"/>
    <col min="9993" max="9993" width="9.125" style="2" bestFit="1" customWidth="1"/>
    <col min="9994" max="9994" width="9.25" style="2" bestFit="1" customWidth="1"/>
    <col min="9995" max="10233" width="9" style="2"/>
    <col min="10234" max="10234" width="4.125" style="2" customWidth="1"/>
    <col min="10235" max="10235" width="5.875" style="2" customWidth="1"/>
    <col min="10236" max="10236" width="4.5" style="2" customWidth="1"/>
    <col min="10237" max="10237" width="8.25" style="2" customWidth="1"/>
    <col min="10238" max="10238" width="7.75" style="2" customWidth="1"/>
    <col min="10239" max="10246" width="7.625" style="2" customWidth="1"/>
    <col min="10247" max="10247" width="5" style="2" customWidth="1"/>
    <col min="10248" max="10248" width="4.75" style="2" customWidth="1"/>
    <col min="10249" max="10249" width="9.125" style="2" bestFit="1" customWidth="1"/>
    <col min="10250" max="10250" width="9.25" style="2" bestFit="1" customWidth="1"/>
    <col min="10251" max="10489" width="9" style="2"/>
    <col min="10490" max="10490" width="4.125" style="2" customWidth="1"/>
    <col min="10491" max="10491" width="5.875" style="2" customWidth="1"/>
    <col min="10492" max="10492" width="4.5" style="2" customWidth="1"/>
    <col min="10493" max="10493" width="8.25" style="2" customWidth="1"/>
    <col min="10494" max="10494" width="7.75" style="2" customWidth="1"/>
    <col min="10495" max="10502" width="7.625" style="2" customWidth="1"/>
    <col min="10503" max="10503" width="5" style="2" customWidth="1"/>
    <col min="10504" max="10504" width="4.75" style="2" customWidth="1"/>
    <col min="10505" max="10505" width="9.125" style="2" bestFit="1" customWidth="1"/>
    <col min="10506" max="10506" width="9.25" style="2" bestFit="1" customWidth="1"/>
    <col min="10507" max="10745" width="9" style="2"/>
    <col min="10746" max="10746" width="4.125" style="2" customWidth="1"/>
    <col min="10747" max="10747" width="5.875" style="2" customWidth="1"/>
    <col min="10748" max="10748" width="4.5" style="2" customWidth="1"/>
    <col min="10749" max="10749" width="8.25" style="2" customWidth="1"/>
    <col min="10750" max="10750" width="7.75" style="2" customWidth="1"/>
    <col min="10751" max="10758" width="7.625" style="2" customWidth="1"/>
    <col min="10759" max="10759" width="5" style="2" customWidth="1"/>
    <col min="10760" max="10760" width="4.75" style="2" customWidth="1"/>
    <col min="10761" max="10761" width="9.125" style="2" bestFit="1" customWidth="1"/>
    <col min="10762" max="10762" width="9.25" style="2" bestFit="1" customWidth="1"/>
    <col min="10763" max="11001" width="9" style="2"/>
    <col min="11002" max="11002" width="4.125" style="2" customWidth="1"/>
    <col min="11003" max="11003" width="5.875" style="2" customWidth="1"/>
    <col min="11004" max="11004" width="4.5" style="2" customWidth="1"/>
    <col min="11005" max="11005" width="8.25" style="2" customWidth="1"/>
    <col min="11006" max="11006" width="7.75" style="2" customWidth="1"/>
    <col min="11007" max="11014" width="7.625" style="2" customWidth="1"/>
    <col min="11015" max="11015" width="5" style="2" customWidth="1"/>
    <col min="11016" max="11016" width="4.75" style="2" customWidth="1"/>
    <col min="11017" max="11017" width="9.125" style="2" bestFit="1" customWidth="1"/>
    <col min="11018" max="11018" width="9.25" style="2" bestFit="1" customWidth="1"/>
    <col min="11019" max="11257" width="9" style="2"/>
    <col min="11258" max="11258" width="4.125" style="2" customWidth="1"/>
    <col min="11259" max="11259" width="5.875" style="2" customWidth="1"/>
    <col min="11260" max="11260" width="4.5" style="2" customWidth="1"/>
    <col min="11261" max="11261" width="8.25" style="2" customWidth="1"/>
    <col min="11262" max="11262" width="7.75" style="2" customWidth="1"/>
    <col min="11263" max="11270" width="7.625" style="2" customWidth="1"/>
    <col min="11271" max="11271" width="5" style="2" customWidth="1"/>
    <col min="11272" max="11272" width="4.75" style="2" customWidth="1"/>
    <col min="11273" max="11273" width="9.125" style="2" bestFit="1" customWidth="1"/>
    <col min="11274" max="11274" width="9.25" style="2" bestFit="1" customWidth="1"/>
    <col min="11275" max="11513" width="9" style="2"/>
    <col min="11514" max="11514" width="4.125" style="2" customWidth="1"/>
    <col min="11515" max="11515" width="5.875" style="2" customWidth="1"/>
    <col min="11516" max="11516" width="4.5" style="2" customWidth="1"/>
    <col min="11517" max="11517" width="8.25" style="2" customWidth="1"/>
    <col min="11518" max="11518" width="7.75" style="2" customWidth="1"/>
    <col min="11519" max="11526" width="7.625" style="2" customWidth="1"/>
    <col min="11527" max="11527" width="5" style="2" customWidth="1"/>
    <col min="11528" max="11528" width="4.75" style="2" customWidth="1"/>
    <col min="11529" max="11529" width="9.125" style="2" bestFit="1" customWidth="1"/>
    <col min="11530" max="11530" width="9.25" style="2" bestFit="1" customWidth="1"/>
    <col min="11531" max="11769" width="9" style="2"/>
    <col min="11770" max="11770" width="4.125" style="2" customWidth="1"/>
    <col min="11771" max="11771" width="5.875" style="2" customWidth="1"/>
    <col min="11772" max="11772" width="4.5" style="2" customWidth="1"/>
    <col min="11773" max="11773" width="8.25" style="2" customWidth="1"/>
    <col min="11774" max="11774" width="7.75" style="2" customWidth="1"/>
    <col min="11775" max="11782" width="7.625" style="2" customWidth="1"/>
    <col min="11783" max="11783" width="5" style="2" customWidth="1"/>
    <col min="11784" max="11784" width="4.75" style="2" customWidth="1"/>
    <col min="11785" max="11785" width="9.125" style="2" bestFit="1" customWidth="1"/>
    <col min="11786" max="11786" width="9.25" style="2" bestFit="1" customWidth="1"/>
    <col min="11787" max="12025" width="9" style="2"/>
    <col min="12026" max="12026" width="4.125" style="2" customWidth="1"/>
    <col min="12027" max="12027" width="5.875" style="2" customWidth="1"/>
    <col min="12028" max="12028" width="4.5" style="2" customWidth="1"/>
    <col min="12029" max="12029" width="8.25" style="2" customWidth="1"/>
    <col min="12030" max="12030" width="7.75" style="2" customWidth="1"/>
    <col min="12031" max="12038" width="7.625" style="2" customWidth="1"/>
    <col min="12039" max="12039" width="5" style="2" customWidth="1"/>
    <col min="12040" max="12040" width="4.75" style="2" customWidth="1"/>
    <col min="12041" max="12041" width="9.125" style="2" bestFit="1" customWidth="1"/>
    <col min="12042" max="12042" width="9.25" style="2" bestFit="1" customWidth="1"/>
    <col min="12043" max="12281" width="9" style="2"/>
    <col min="12282" max="12282" width="4.125" style="2" customWidth="1"/>
    <col min="12283" max="12283" width="5.875" style="2" customWidth="1"/>
    <col min="12284" max="12284" width="4.5" style="2" customWidth="1"/>
    <col min="12285" max="12285" width="8.25" style="2" customWidth="1"/>
    <col min="12286" max="12286" width="7.75" style="2" customWidth="1"/>
    <col min="12287" max="12294" width="7.625" style="2" customWidth="1"/>
    <col min="12295" max="12295" width="5" style="2" customWidth="1"/>
    <col min="12296" max="12296" width="4.75" style="2" customWidth="1"/>
    <col min="12297" max="12297" width="9.125" style="2" bestFit="1" customWidth="1"/>
    <col min="12298" max="12298" width="9.25" style="2" bestFit="1" customWidth="1"/>
    <col min="12299" max="12537" width="9" style="2"/>
    <col min="12538" max="12538" width="4.125" style="2" customWidth="1"/>
    <col min="12539" max="12539" width="5.875" style="2" customWidth="1"/>
    <col min="12540" max="12540" width="4.5" style="2" customWidth="1"/>
    <col min="12541" max="12541" width="8.25" style="2" customWidth="1"/>
    <col min="12542" max="12542" width="7.75" style="2" customWidth="1"/>
    <col min="12543" max="12550" width="7.625" style="2" customWidth="1"/>
    <col min="12551" max="12551" width="5" style="2" customWidth="1"/>
    <col min="12552" max="12552" width="4.75" style="2" customWidth="1"/>
    <col min="12553" max="12553" width="9.125" style="2" bestFit="1" customWidth="1"/>
    <col min="12554" max="12554" width="9.25" style="2" bestFit="1" customWidth="1"/>
    <col min="12555" max="12793" width="9" style="2"/>
    <col min="12794" max="12794" width="4.125" style="2" customWidth="1"/>
    <col min="12795" max="12795" width="5.875" style="2" customWidth="1"/>
    <col min="12796" max="12796" width="4.5" style="2" customWidth="1"/>
    <col min="12797" max="12797" width="8.25" style="2" customWidth="1"/>
    <col min="12798" max="12798" width="7.75" style="2" customWidth="1"/>
    <col min="12799" max="12806" width="7.625" style="2" customWidth="1"/>
    <col min="12807" max="12807" width="5" style="2" customWidth="1"/>
    <col min="12808" max="12808" width="4.75" style="2" customWidth="1"/>
    <col min="12809" max="12809" width="9.125" style="2" bestFit="1" customWidth="1"/>
    <col min="12810" max="12810" width="9.25" style="2" bestFit="1" customWidth="1"/>
    <col min="12811" max="13049" width="9" style="2"/>
    <col min="13050" max="13050" width="4.125" style="2" customWidth="1"/>
    <col min="13051" max="13051" width="5.875" style="2" customWidth="1"/>
    <col min="13052" max="13052" width="4.5" style="2" customWidth="1"/>
    <col min="13053" max="13053" width="8.25" style="2" customWidth="1"/>
    <col min="13054" max="13054" width="7.75" style="2" customWidth="1"/>
    <col min="13055" max="13062" width="7.625" style="2" customWidth="1"/>
    <col min="13063" max="13063" width="5" style="2" customWidth="1"/>
    <col min="13064" max="13064" width="4.75" style="2" customWidth="1"/>
    <col min="13065" max="13065" width="9.125" style="2" bestFit="1" customWidth="1"/>
    <col min="13066" max="13066" width="9.25" style="2" bestFit="1" customWidth="1"/>
    <col min="13067" max="13305" width="9" style="2"/>
    <col min="13306" max="13306" width="4.125" style="2" customWidth="1"/>
    <col min="13307" max="13307" width="5.875" style="2" customWidth="1"/>
    <col min="13308" max="13308" width="4.5" style="2" customWidth="1"/>
    <col min="13309" max="13309" width="8.25" style="2" customWidth="1"/>
    <col min="13310" max="13310" width="7.75" style="2" customWidth="1"/>
    <col min="13311" max="13318" width="7.625" style="2" customWidth="1"/>
    <col min="13319" max="13319" width="5" style="2" customWidth="1"/>
    <col min="13320" max="13320" width="4.75" style="2" customWidth="1"/>
    <col min="13321" max="13321" width="9.125" style="2" bestFit="1" customWidth="1"/>
    <col min="13322" max="13322" width="9.25" style="2" bestFit="1" customWidth="1"/>
    <col min="13323" max="13561" width="9" style="2"/>
    <col min="13562" max="13562" width="4.125" style="2" customWidth="1"/>
    <col min="13563" max="13563" width="5.875" style="2" customWidth="1"/>
    <col min="13564" max="13564" width="4.5" style="2" customWidth="1"/>
    <col min="13565" max="13565" width="8.25" style="2" customWidth="1"/>
    <col min="13566" max="13566" width="7.75" style="2" customWidth="1"/>
    <col min="13567" max="13574" width="7.625" style="2" customWidth="1"/>
    <col min="13575" max="13575" width="5" style="2" customWidth="1"/>
    <col min="13576" max="13576" width="4.75" style="2" customWidth="1"/>
    <col min="13577" max="13577" width="9.125" style="2" bestFit="1" customWidth="1"/>
    <col min="13578" max="13578" width="9.25" style="2" bestFit="1" customWidth="1"/>
    <col min="13579" max="13817" width="9" style="2"/>
    <col min="13818" max="13818" width="4.125" style="2" customWidth="1"/>
    <col min="13819" max="13819" width="5.875" style="2" customWidth="1"/>
    <col min="13820" max="13820" width="4.5" style="2" customWidth="1"/>
    <col min="13821" max="13821" width="8.25" style="2" customWidth="1"/>
    <col min="13822" max="13822" width="7.75" style="2" customWidth="1"/>
    <col min="13823" max="13830" width="7.625" style="2" customWidth="1"/>
    <col min="13831" max="13831" width="5" style="2" customWidth="1"/>
    <col min="13832" max="13832" width="4.75" style="2" customWidth="1"/>
    <col min="13833" max="13833" width="9.125" style="2" bestFit="1" customWidth="1"/>
    <col min="13834" max="13834" width="9.25" style="2" bestFit="1" customWidth="1"/>
    <col min="13835" max="14073" width="9" style="2"/>
    <col min="14074" max="14074" width="4.125" style="2" customWidth="1"/>
    <col min="14075" max="14075" width="5.875" style="2" customWidth="1"/>
    <col min="14076" max="14076" width="4.5" style="2" customWidth="1"/>
    <col min="14077" max="14077" width="8.25" style="2" customWidth="1"/>
    <col min="14078" max="14078" width="7.75" style="2" customWidth="1"/>
    <col min="14079" max="14086" width="7.625" style="2" customWidth="1"/>
    <col min="14087" max="14087" width="5" style="2" customWidth="1"/>
    <col min="14088" max="14088" width="4.75" style="2" customWidth="1"/>
    <col min="14089" max="14089" width="9.125" style="2" bestFit="1" customWidth="1"/>
    <col min="14090" max="14090" width="9.25" style="2" bestFit="1" customWidth="1"/>
    <col min="14091" max="14329" width="9" style="2"/>
    <col min="14330" max="14330" width="4.125" style="2" customWidth="1"/>
    <col min="14331" max="14331" width="5.875" style="2" customWidth="1"/>
    <col min="14332" max="14332" width="4.5" style="2" customWidth="1"/>
    <col min="14333" max="14333" width="8.25" style="2" customWidth="1"/>
    <col min="14334" max="14334" width="7.75" style="2" customWidth="1"/>
    <col min="14335" max="14342" width="7.625" style="2" customWidth="1"/>
    <col min="14343" max="14343" width="5" style="2" customWidth="1"/>
    <col min="14344" max="14344" width="4.75" style="2" customWidth="1"/>
    <col min="14345" max="14345" width="9.125" style="2" bestFit="1" customWidth="1"/>
    <col min="14346" max="14346" width="9.25" style="2" bestFit="1" customWidth="1"/>
    <col min="14347" max="14585" width="9" style="2"/>
    <col min="14586" max="14586" width="4.125" style="2" customWidth="1"/>
    <col min="14587" max="14587" width="5.875" style="2" customWidth="1"/>
    <col min="14588" max="14588" width="4.5" style="2" customWidth="1"/>
    <col min="14589" max="14589" width="8.25" style="2" customWidth="1"/>
    <col min="14590" max="14590" width="7.75" style="2" customWidth="1"/>
    <col min="14591" max="14598" width="7.625" style="2" customWidth="1"/>
    <col min="14599" max="14599" width="5" style="2" customWidth="1"/>
    <col min="14600" max="14600" width="4.75" style="2" customWidth="1"/>
    <col min="14601" max="14601" width="9.125" style="2" bestFit="1" customWidth="1"/>
    <col min="14602" max="14602" width="9.25" style="2" bestFit="1" customWidth="1"/>
    <col min="14603" max="14841" width="9" style="2"/>
    <col min="14842" max="14842" width="4.125" style="2" customWidth="1"/>
    <col min="14843" max="14843" width="5.875" style="2" customWidth="1"/>
    <col min="14844" max="14844" width="4.5" style="2" customWidth="1"/>
    <col min="14845" max="14845" width="8.25" style="2" customWidth="1"/>
    <col min="14846" max="14846" width="7.75" style="2" customWidth="1"/>
    <col min="14847" max="14854" width="7.625" style="2" customWidth="1"/>
    <col min="14855" max="14855" width="5" style="2" customWidth="1"/>
    <col min="14856" max="14856" width="4.75" style="2" customWidth="1"/>
    <col min="14857" max="14857" width="9.125" style="2" bestFit="1" customWidth="1"/>
    <col min="14858" max="14858" width="9.25" style="2" bestFit="1" customWidth="1"/>
    <col min="14859" max="15097" width="9" style="2"/>
    <col min="15098" max="15098" width="4.125" style="2" customWidth="1"/>
    <col min="15099" max="15099" width="5.875" style="2" customWidth="1"/>
    <col min="15100" max="15100" width="4.5" style="2" customWidth="1"/>
    <col min="15101" max="15101" width="8.25" style="2" customWidth="1"/>
    <col min="15102" max="15102" width="7.75" style="2" customWidth="1"/>
    <col min="15103" max="15110" width="7.625" style="2" customWidth="1"/>
    <col min="15111" max="15111" width="5" style="2" customWidth="1"/>
    <col min="15112" max="15112" width="4.75" style="2" customWidth="1"/>
    <col min="15113" max="15113" width="9.125" style="2" bestFit="1" customWidth="1"/>
    <col min="15114" max="15114" width="9.25" style="2" bestFit="1" customWidth="1"/>
    <col min="15115" max="15353" width="9" style="2"/>
    <col min="15354" max="15354" width="4.125" style="2" customWidth="1"/>
    <col min="15355" max="15355" width="5.875" style="2" customWidth="1"/>
    <col min="15356" max="15356" width="4.5" style="2" customWidth="1"/>
    <col min="15357" max="15357" width="8.25" style="2" customWidth="1"/>
    <col min="15358" max="15358" width="7.75" style="2" customWidth="1"/>
    <col min="15359" max="15366" width="7.625" style="2" customWidth="1"/>
    <col min="15367" max="15367" width="5" style="2" customWidth="1"/>
    <col min="15368" max="15368" width="4.75" style="2" customWidth="1"/>
    <col min="15369" max="15369" width="9.125" style="2" bestFit="1" customWidth="1"/>
    <col min="15370" max="15370" width="9.25" style="2" bestFit="1" customWidth="1"/>
    <col min="15371" max="15609" width="9" style="2"/>
    <col min="15610" max="15610" width="4.125" style="2" customWidth="1"/>
    <col min="15611" max="15611" width="5.875" style="2" customWidth="1"/>
    <col min="15612" max="15612" width="4.5" style="2" customWidth="1"/>
    <col min="15613" max="15613" width="8.25" style="2" customWidth="1"/>
    <col min="15614" max="15614" width="7.75" style="2" customWidth="1"/>
    <col min="15615" max="15622" width="7.625" style="2" customWidth="1"/>
    <col min="15623" max="15623" width="5" style="2" customWidth="1"/>
    <col min="15624" max="15624" width="4.75" style="2" customWidth="1"/>
    <col min="15625" max="15625" width="9.125" style="2" bestFit="1" customWidth="1"/>
    <col min="15626" max="15626" width="9.25" style="2" bestFit="1" customWidth="1"/>
    <col min="15627" max="15865" width="9" style="2"/>
    <col min="15866" max="15866" width="4.125" style="2" customWidth="1"/>
    <col min="15867" max="15867" width="5.875" style="2" customWidth="1"/>
    <col min="15868" max="15868" width="4.5" style="2" customWidth="1"/>
    <col min="15869" max="15869" width="8.25" style="2" customWidth="1"/>
    <col min="15870" max="15870" width="7.75" style="2" customWidth="1"/>
    <col min="15871" max="15878" width="7.625" style="2" customWidth="1"/>
    <col min="15879" max="15879" width="5" style="2" customWidth="1"/>
    <col min="15880" max="15880" width="4.75" style="2" customWidth="1"/>
    <col min="15881" max="15881" width="9.125" style="2" bestFit="1" customWidth="1"/>
    <col min="15882" max="15882" width="9.25" style="2" bestFit="1" customWidth="1"/>
    <col min="15883" max="16121" width="9" style="2"/>
    <col min="16122" max="16122" width="4.125" style="2" customWidth="1"/>
    <col min="16123" max="16123" width="5.875" style="2" customWidth="1"/>
    <col min="16124" max="16124" width="4.5" style="2" customWidth="1"/>
    <col min="16125" max="16125" width="8.25" style="2" customWidth="1"/>
    <col min="16126" max="16126" width="7.75" style="2" customWidth="1"/>
    <col min="16127" max="16134" width="7.625" style="2" customWidth="1"/>
    <col min="16135" max="16135" width="5" style="2" customWidth="1"/>
    <col min="16136" max="16136" width="4.75" style="2" customWidth="1"/>
    <col min="16137" max="16137" width="9.125" style="2" bestFit="1" customWidth="1"/>
    <col min="16138" max="16138" width="9.25" style="2" bestFit="1" customWidth="1"/>
    <col min="16139" max="16384" width="9" style="2"/>
  </cols>
  <sheetData>
    <row r="1" spans="1:14" ht="30" customHeight="1">
      <c r="A1" s="1681" t="s">
        <v>1251</v>
      </c>
      <c r="B1" s="1681"/>
      <c r="C1" s="1681"/>
      <c r="D1" s="1681"/>
      <c r="E1" s="1681"/>
      <c r="F1" s="1681"/>
      <c r="G1" s="1681"/>
      <c r="H1" s="1681"/>
      <c r="I1" s="1681"/>
      <c r="J1" s="1681"/>
      <c r="K1" s="1681"/>
      <c r="L1" s="1681"/>
      <c r="M1" s="1681"/>
    </row>
    <row r="2" spans="1:14" ht="30.75" customHeight="1" thickBot="1">
      <c r="A2" s="1" t="s">
        <v>383</v>
      </c>
      <c r="K2" s="1820"/>
      <c r="L2" s="1820"/>
      <c r="M2" s="1820"/>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2.75" customHeight="1">
      <c r="A4" s="6"/>
      <c r="B4" s="7"/>
      <c r="C4" s="8"/>
      <c r="D4" s="1686"/>
      <c r="E4" s="9" t="s">
        <v>10</v>
      </c>
      <c r="F4" s="1689"/>
      <c r="G4" s="1689"/>
      <c r="H4" s="10" t="s">
        <v>11</v>
      </c>
      <c r="I4" s="1689"/>
      <c r="J4" s="1689"/>
      <c r="K4" s="1689"/>
      <c r="L4" s="1689"/>
      <c r="M4" s="1693"/>
    </row>
    <row r="5" spans="1:14" ht="12.75" customHeight="1">
      <c r="A5" s="6"/>
      <c r="B5" s="7"/>
      <c r="C5" s="8"/>
      <c r="D5" s="1686"/>
      <c r="E5" s="11" t="s">
        <v>12</v>
      </c>
      <c r="F5" s="1689"/>
      <c r="G5" s="1689"/>
      <c r="H5" s="10" t="s">
        <v>13</v>
      </c>
      <c r="I5" s="1689"/>
      <c r="J5" s="1689"/>
      <c r="K5" s="1689"/>
      <c r="L5" s="1689"/>
      <c r="M5" s="1693"/>
    </row>
    <row r="6" spans="1:14" ht="15" customHeight="1" thickBot="1">
      <c r="A6" s="6" t="s">
        <v>14</v>
      </c>
      <c r="B6" s="7"/>
      <c r="C6" s="8"/>
      <c r="D6" s="1687"/>
      <c r="E6" s="15" t="s">
        <v>15</v>
      </c>
      <c r="F6" s="1690"/>
      <c r="G6" s="1690"/>
      <c r="H6" s="16"/>
      <c r="I6" s="1690"/>
      <c r="J6" s="1690"/>
      <c r="K6" s="1690"/>
      <c r="L6" s="1690"/>
      <c r="M6" s="1694"/>
    </row>
    <row r="7" spans="1:14" ht="16.7" customHeight="1">
      <c r="A7" s="1703" t="s">
        <v>44</v>
      </c>
      <c r="B7" s="1819" t="s">
        <v>17</v>
      </c>
      <c r="C7" s="1818"/>
      <c r="D7" s="67">
        <v>2706</v>
      </c>
      <c r="E7" s="68">
        <v>-3.3571428571428572</v>
      </c>
      <c r="F7" s="527">
        <v>1340</v>
      </c>
      <c r="G7" s="125">
        <v>195</v>
      </c>
      <c r="H7" s="20">
        <v>46</v>
      </c>
      <c r="I7" s="125">
        <v>484</v>
      </c>
      <c r="J7" s="125">
        <v>168</v>
      </c>
      <c r="K7" s="125">
        <v>146</v>
      </c>
      <c r="L7" s="125">
        <v>180</v>
      </c>
      <c r="M7" s="126">
        <v>193</v>
      </c>
      <c r="N7" s="7"/>
    </row>
    <row r="8" spans="1:14" ht="16.7" customHeight="1">
      <c r="A8" s="1695"/>
      <c r="B8" s="1699">
        <v>29</v>
      </c>
      <c r="C8" s="1700"/>
      <c r="D8" s="67">
        <v>2630</v>
      </c>
      <c r="E8" s="68">
        <v>-2.8085735402808574</v>
      </c>
      <c r="F8" s="69">
        <v>1277</v>
      </c>
      <c r="G8" s="69">
        <v>198</v>
      </c>
      <c r="H8" s="23">
        <v>42</v>
      </c>
      <c r="I8" s="69">
        <v>473</v>
      </c>
      <c r="J8" s="69">
        <v>153</v>
      </c>
      <c r="K8" s="69">
        <v>168</v>
      </c>
      <c r="L8" s="69">
        <v>162</v>
      </c>
      <c r="M8" s="70">
        <v>199</v>
      </c>
    </row>
    <row r="9" spans="1:14" ht="16.7" customHeight="1">
      <c r="A9" s="1695"/>
      <c r="B9" s="1699">
        <v>30</v>
      </c>
      <c r="C9" s="1700"/>
      <c r="D9" s="67">
        <v>2514</v>
      </c>
      <c r="E9" s="68">
        <v>-4.4106463878326991</v>
      </c>
      <c r="F9" s="69">
        <v>1277</v>
      </c>
      <c r="G9" s="69">
        <v>174</v>
      </c>
      <c r="H9" s="25">
        <v>46</v>
      </c>
      <c r="I9" s="69">
        <v>395</v>
      </c>
      <c r="J9" s="69">
        <v>164</v>
      </c>
      <c r="K9" s="69">
        <v>139</v>
      </c>
      <c r="L9" s="69">
        <v>152</v>
      </c>
      <c r="M9" s="70">
        <v>213</v>
      </c>
    </row>
    <row r="10" spans="1:14" ht="16.7" customHeight="1">
      <c r="A10" s="1695"/>
      <c r="B10" s="1699" t="s">
        <v>18</v>
      </c>
      <c r="C10" s="1700"/>
      <c r="D10" s="67">
        <v>2422</v>
      </c>
      <c r="E10" s="68">
        <v>-3.6595067621320609</v>
      </c>
      <c r="F10" s="69">
        <v>1200</v>
      </c>
      <c r="G10" s="69">
        <v>144</v>
      </c>
      <c r="H10" s="25">
        <v>26</v>
      </c>
      <c r="I10" s="69">
        <v>404</v>
      </c>
      <c r="J10" s="69">
        <v>179</v>
      </c>
      <c r="K10" s="69">
        <v>136</v>
      </c>
      <c r="L10" s="69">
        <v>152</v>
      </c>
      <c r="M10" s="70">
        <v>207</v>
      </c>
    </row>
    <row r="11" spans="1:14" ht="16.7" customHeight="1">
      <c r="A11" s="1695"/>
      <c r="B11" s="1699">
        <v>2</v>
      </c>
      <c r="C11" s="1700"/>
      <c r="D11" s="71">
        <f>SUM(F11:G11,I11:M11)</f>
        <v>2078</v>
      </c>
      <c r="E11" s="72">
        <f>IF(ISERROR((D11-D10)/D10*100),"―",(D11-D10)/D10*100)</f>
        <v>-14.203137902559867</v>
      </c>
      <c r="F11" s="73">
        <f>SUM(F12:F23)</f>
        <v>1001</v>
      </c>
      <c r="G11" s="73">
        <f t="shared" ref="G11:M11" si="0">SUM(G12:G23)</f>
        <v>179</v>
      </c>
      <c r="H11" s="30">
        <f t="shared" si="0"/>
        <v>32</v>
      </c>
      <c r="I11" s="73">
        <f t="shared" si="0"/>
        <v>377</v>
      </c>
      <c r="J11" s="73">
        <f t="shared" si="0"/>
        <v>113</v>
      </c>
      <c r="K11" s="73">
        <f t="shared" si="0"/>
        <v>150</v>
      </c>
      <c r="L11" s="73">
        <f t="shared" si="0"/>
        <v>98</v>
      </c>
      <c r="M11" s="74">
        <f t="shared" si="0"/>
        <v>160</v>
      </c>
    </row>
    <row r="12" spans="1:14" ht="13.5" customHeight="1">
      <c r="A12" s="1695"/>
      <c r="B12" s="7" t="s">
        <v>19</v>
      </c>
      <c r="C12" s="32" t="s">
        <v>20</v>
      </c>
      <c r="D12" s="551">
        <f>SUM(F12:G12,I12:M12)</f>
        <v>171</v>
      </c>
      <c r="E12" s="47">
        <v>-11.398963730569948</v>
      </c>
      <c r="F12" s="49">
        <v>73</v>
      </c>
      <c r="G12" s="49">
        <v>17</v>
      </c>
      <c r="H12" s="46">
        <v>1</v>
      </c>
      <c r="I12" s="49">
        <v>29</v>
      </c>
      <c r="J12" s="49">
        <v>11</v>
      </c>
      <c r="K12" s="49">
        <v>15</v>
      </c>
      <c r="L12" s="49">
        <v>9</v>
      </c>
      <c r="M12" s="76">
        <v>17</v>
      </c>
      <c r="N12" s="521"/>
    </row>
    <row r="13" spans="1:14" ht="13.5" customHeight="1">
      <c r="A13" s="1695"/>
      <c r="B13" s="7"/>
      <c r="C13" s="32" t="s">
        <v>21</v>
      </c>
      <c r="D13" s="50">
        <f>SUM(F13:G13,I13:M13)</f>
        <v>155</v>
      </c>
      <c r="E13" s="47">
        <v>-35.684647302904565</v>
      </c>
      <c r="F13" s="49">
        <v>68</v>
      </c>
      <c r="G13" s="49">
        <v>16</v>
      </c>
      <c r="H13" s="46">
        <v>4</v>
      </c>
      <c r="I13" s="49">
        <v>29</v>
      </c>
      <c r="J13" s="49">
        <v>7</v>
      </c>
      <c r="K13" s="49">
        <v>14</v>
      </c>
      <c r="L13" s="49">
        <v>8</v>
      </c>
      <c r="M13" s="76">
        <v>13</v>
      </c>
    </row>
    <row r="14" spans="1:14" ht="13.5" customHeight="1">
      <c r="A14" s="1695"/>
      <c r="B14" s="7"/>
      <c r="C14" s="32" t="s">
        <v>22</v>
      </c>
      <c r="D14" s="50">
        <f t="shared" ref="D14:D22" si="1">SUM(F14:G14,I14:M14)</f>
        <v>172</v>
      </c>
      <c r="E14" s="47">
        <v>-21.100917431192663</v>
      </c>
      <c r="F14" s="49">
        <v>83</v>
      </c>
      <c r="G14" s="49">
        <v>18</v>
      </c>
      <c r="H14" s="46">
        <v>3</v>
      </c>
      <c r="I14" s="49">
        <v>36</v>
      </c>
      <c r="J14" s="49">
        <v>8</v>
      </c>
      <c r="K14" s="49">
        <v>8</v>
      </c>
      <c r="L14" s="49">
        <v>9</v>
      </c>
      <c r="M14" s="76">
        <v>10</v>
      </c>
      <c r="N14" s="521"/>
    </row>
    <row r="15" spans="1:14" ht="13.5" customHeight="1">
      <c r="A15" s="1695"/>
      <c r="B15" s="7"/>
      <c r="C15" s="32" t="s">
        <v>23</v>
      </c>
      <c r="D15" s="50">
        <f t="shared" si="1"/>
        <v>151</v>
      </c>
      <c r="E15" s="47">
        <v>-33.771929824561404</v>
      </c>
      <c r="F15" s="49">
        <v>60</v>
      </c>
      <c r="G15" s="49">
        <v>10</v>
      </c>
      <c r="H15" s="46">
        <v>3</v>
      </c>
      <c r="I15" s="49">
        <v>34</v>
      </c>
      <c r="J15" s="49">
        <v>12</v>
      </c>
      <c r="K15" s="49">
        <v>12</v>
      </c>
      <c r="L15" s="49">
        <v>11</v>
      </c>
      <c r="M15" s="76">
        <v>12</v>
      </c>
      <c r="N15" s="521"/>
    </row>
    <row r="16" spans="1:14" ht="13.5" customHeight="1">
      <c r="A16" s="1695"/>
      <c r="B16" s="7"/>
      <c r="C16" s="32" t="s">
        <v>24</v>
      </c>
      <c r="D16" s="50">
        <f t="shared" si="1"/>
        <v>165</v>
      </c>
      <c r="E16" s="47">
        <v>-16.666666666666664</v>
      </c>
      <c r="F16" s="49">
        <v>84</v>
      </c>
      <c r="G16" s="49">
        <v>11</v>
      </c>
      <c r="H16" s="46">
        <v>3</v>
      </c>
      <c r="I16" s="49">
        <v>38</v>
      </c>
      <c r="J16" s="49">
        <v>7</v>
      </c>
      <c r="K16" s="49">
        <v>12</v>
      </c>
      <c r="L16" s="49">
        <v>1</v>
      </c>
      <c r="M16" s="76">
        <v>12</v>
      </c>
      <c r="N16" s="521"/>
    </row>
    <row r="17" spans="1:14" ht="13.5" customHeight="1">
      <c r="A17" s="1695"/>
      <c r="B17" s="7"/>
      <c r="C17" s="32" t="s">
        <v>25</v>
      </c>
      <c r="D17" s="50">
        <f t="shared" si="1"/>
        <v>182</v>
      </c>
      <c r="E17" s="47">
        <v>-14.953271028037381</v>
      </c>
      <c r="F17" s="49">
        <v>91</v>
      </c>
      <c r="G17" s="49">
        <v>16</v>
      </c>
      <c r="H17" s="46">
        <v>0</v>
      </c>
      <c r="I17" s="49">
        <v>27</v>
      </c>
      <c r="J17" s="49">
        <v>8</v>
      </c>
      <c r="K17" s="49">
        <v>20</v>
      </c>
      <c r="L17" s="49">
        <v>11</v>
      </c>
      <c r="M17" s="76">
        <v>9</v>
      </c>
    </row>
    <row r="18" spans="1:14" ht="13.5" customHeight="1">
      <c r="A18" s="1695"/>
      <c r="B18" s="7"/>
      <c r="C18" s="32" t="s">
        <v>26</v>
      </c>
      <c r="D18" s="50">
        <f t="shared" si="1"/>
        <v>194</v>
      </c>
      <c r="E18" s="47">
        <v>-14.159292035398231</v>
      </c>
      <c r="F18" s="49">
        <v>105</v>
      </c>
      <c r="G18" s="49">
        <v>15</v>
      </c>
      <c r="H18" s="46">
        <v>3</v>
      </c>
      <c r="I18" s="49">
        <v>23</v>
      </c>
      <c r="J18" s="49">
        <v>8</v>
      </c>
      <c r="K18" s="49">
        <v>11</v>
      </c>
      <c r="L18" s="49">
        <v>16</v>
      </c>
      <c r="M18" s="76">
        <v>16</v>
      </c>
    </row>
    <row r="19" spans="1:14" ht="13.5" customHeight="1">
      <c r="A19" s="1695"/>
      <c r="B19" s="7"/>
      <c r="C19" s="32" t="s">
        <v>27</v>
      </c>
      <c r="D19" s="50">
        <f t="shared" si="1"/>
        <v>179</v>
      </c>
      <c r="E19" s="123">
        <v>-13.942307692307693</v>
      </c>
      <c r="F19" s="49">
        <v>91</v>
      </c>
      <c r="G19" s="49">
        <v>16</v>
      </c>
      <c r="H19" s="46">
        <v>4</v>
      </c>
      <c r="I19" s="49">
        <v>33</v>
      </c>
      <c r="J19" s="49">
        <v>14</v>
      </c>
      <c r="K19" s="49">
        <v>11</v>
      </c>
      <c r="L19" s="49">
        <v>7</v>
      </c>
      <c r="M19" s="76">
        <v>7</v>
      </c>
    </row>
    <row r="20" spans="1:14" ht="13.5" customHeight="1">
      <c r="A20" s="1695"/>
      <c r="B20" s="7"/>
      <c r="C20" s="32" t="s">
        <v>28</v>
      </c>
      <c r="D20" s="50">
        <f t="shared" si="1"/>
        <v>167</v>
      </c>
      <c r="E20" s="47">
        <v>-6.7039106145251397</v>
      </c>
      <c r="F20" s="49">
        <v>84</v>
      </c>
      <c r="G20" s="49">
        <v>19</v>
      </c>
      <c r="H20" s="46">
        <v>3</v>
      </c>
      <c r="I20" s="49">
        <v>35</v>
      </c>
      <c r="J20" s="49">
        <v>5</v>
      </c>
      <c r="K20" s="49">
        <v>7</v>
      </c>
      <c r="L20" s="49">
        <v>5</v>
      </c>
      <c r="M20" s="76">
        <v>12</v>
      </c>
    </row>
    <row r="21" spans="1:14" ht="13.5" customHeight="1">
      <c r="A21" s="1695"/>
      <c r="B21" s="7" t="s">
        <v>29</v>
      </c>
      <c r="C21" s="32" t="s">
        <v>30</v>
      </c>
      <c r="D21" s="50">
        <f t="shared" si="1"/>
        <v>151</v>
      </c>
      <c r="E21" s="47">
        <v>2.0270270270270272</v>
      </c>
      <c r="F21" s="49">
        <v>69</v>
      </c>
      <c r="G21" s="49">
        <v>16</v>
      </c>
      <c r="H21" s="46">
        <v>4</v>
      </c>
      <c r="I21" s="49">
        <v>28</v>
      </c>
      <c r="J21" s="49">
        <v>7</v>
      </c>
      <c r="K21" s="49">
        <v>14</v>
      </c>
      <c r="L21" s="49">
        <v>2</v>
      </c>
      <c r="M21" s="76">
        <v>15</v>
      </c>
    </row>
    <row r="22" spans="1:14" ht="13.5" customHeight="1">
      <c r="A22" s="1695"/>
      <c r="B22" s="7"/>
      <c r="C22" s="32" t="s">
        <v>31</v>
      </c>
      <c r="D22" s="50">
        <f t="shared" si="1"/>
        <v>172</v>
      </c>
      <c r="E22" s="47">
        <v>15.436241610738255</v>
      </c>
      <c r="F22" s="49">
        <v>92</v>
      </c>
      <c r="G22" s="49">
        <v>10</v>
      </c>
      <c r="H22" s="46">
        <v>2</v>
      </c>
      <c r="I22" s="49">
        <v>24</v>
      </c>
      <c r="J22" s="49">
        <v>11</v>
      </c>
      <c r="K22" s="49">
        <v>9</v>
      </c>
      <c r="L22" s="49">
        <v>6</v>
      </c>
      <c r="M22" s="76">
        <v>20</v>
      </c>
      <c r="N22" s="521"/>
    </row>
    <row r="23" spans="1:14" ht="13.5" customHeight="1" thickBot="1">
      <c r="A23" s="1696"/>
      <c r="B23" s="13"/>
      <c r="C23" s="39" t="s">
        <v>32</v>
      </c>
      <c r="D23" s="51">
        <f>SUM(F23:G23,I23:M23)</f>
        <v>219</v>
      </c>
      <c r="E23" s="78">
        <v>-0.45454545454545453</v>
      </c>
      <c r="F23" s="52">
        <v>101</v>
      </c>
      <c r="G23" s="52">
        <v>15</v>
      </c>
      <c r="H23" s="48">
        <v>2</v>
      </c>
      <c r="I23" s="52">
        <v>41</v>
      </c>
      <c r="J23" s="52">
        <v>15</v>
      </c>
      <c r="K23" s="52">
        <v>17</v>
      </c>
      <c r="L23" s="52">
        <v>13</v>
      </c>
      <c r="M23" s="79">
        <v>17</v>
      </c>
    </row>
    <row r="24" spans="1:14" ht="16.7" customHeight="1">
      <c r="A24" s="1703" t="s">
        <v>50</v>
      </c>
      <c r="B24" s="1819" t="s">
        <v>17</v>
      </c>
      <c r="C24" s="1818"/>
      <c r="D24" s="67">
        <v>1471</v>
      </c>
      <c r="E24" s="68">
        <v>-3.7933289731850879</v>
      </c>
      <c r="F24" s="566">
        <v>715</v>
      </c>
      <c r="G24" s="125">
        <v>123</v>
      </c>
      <c r="H24" s="540">
        <v>36</v>
      </c>
      <c r="I24" s="125">
        <v>259</v>
      </c>
      <c r="J24" s="125">
        <v>94</v>
      </c>
      <c r="K24" s="125">
        <v>81</v>
      </c>
      <c r="L24" s="567">
        <v>98</v>
      </c>
      <c r="M24" s="126">
        <v>101</v>
      </c>
      <c r="N24" s="7"/>
    </row>
    <row r="25" spans="1:14" ht="16.7" customHeight="1">
      <c r="A25" s="1695"/>
      <c r="B25" s="1699">
        <v>29</v>
      </c>
      <c r="C25" s="1700"/>
      <c r="D25" s="67">
        <v>1399</v>
      </c>
      <c r="E25" s="68">
        <v>-4.8946295037389529</v>
      </c>
      <c r="F25" s="69">
        <v>663</v>
      </c>
      <c r="G25" s="69">
        <v>105</v>
      </c>
      <c r="H25" s="23">
        <v>19</v>
      </c>
      <c r="I25" s="69">
        <v>261</v>
      </c>
      <c r="J25" s="69">
        <v>94</v>
      </c>
      <c r="K25" s="69">
        <v>83</v>
      </c>
      <c r="L25" s="69">
        <v>84</v>
      </c>
      <c r="M25" s="70">
        <v>109</v>
      </c>
    </row>
    <row r="26" spans="1:14" ht="16.7" customHeight="1">
      <c r="A26" s="1695"/>
      <c r="B26" s="1699">
        <v>30</v>
      </c>
      <c r="C26" s="1700"/>
      <c r="D26" s="67">
        <v>1326</v>
      </c>
      <c r="E26" s="68">
        <v>-5.2180128663330949</v>
      </c>
      <c r="F26" s="69">
        <v>684</v>
      </c>
      <c r="G26" s="69">
        <v>91</v>
      </c>
      <c r="H26" s="25">
        <v>26</v>
      </c>
      <c r="I26" s="69">
        <v>187</v>
      </c>
      <c r="J26" s="69">
        <v>90</v>
      </c>
      <c r="K26" s="69">
        <v>74</v>
      </c>
      <c r="L26" s="69">
        <v>86</v>
      </c>
      <c r="M26" s="70">
        <v>114</v>
      </c>
    </row>
    <row r="27" spans="1:14" ht="16.7" customHeight="1">
      <c r="A27" s="1695"/>
      <c r="B27" s="1699" t="s">
        <v>18</v>
      </c>
      <c r="C27" s="1700"/>
      <c r="D27" s="67">
        <v>1257</v>
      </c>
      <c r="E27" s="68">
        <v>-5.2036199095022626</v>
      </c>
      <c r="F27" s="69">
        <v>619</v>
      </c>
      <c r="G27" s="69">
        <v>69</v>
      </c>
      <c r="H27" s="25">
        <v>13</v>
      </c>
      <c r="I27" s="69">
        <v>204</v>
      </c>
      <c r="J27" s="69">
        <v>104</v>
      </c>
      <c r="K27" s="69">
        <v>65</v>
      </c>
      <c r="L27" s="69">
        <v>82</v>
      </c>
      <c r="M27" s="70">
        <v>114</v>
      </c>
    </row>
    <row r="28" spans="1:14" ht="16.7" customHeight="1">
      <c r="A28" s="1695"/>
      <c r="B28" s="1699">
        <v>2</v>
      </c>
      <c r="C28" s="1700"/>
      <c r="D28" s="71">
        <f>SUM(F28:G28,I28:M28)</f>
        <v>1165</v>
      </c>
      <c r="E28" s="72">
        <f>IF(ISERROR((D28-D27)/D27*100),"―",(D28-D27)/D27*100)</f>
        <v>-7.3190135242641219</v>
      </c>
      <c r="F28" s="73">
        <f>SUM(F29:F40)</f>
        <v>581</v>
      </c>
      <c r="G28" s="73">
        <f t="shared" ref="G28:M28" si="2">SUM(G29:G40)</f>
        <v>100</v>
      </c>
      <c r="H28" s="30">
        <f t="shared" si="2"/>
        <v>19</v>
      </c>
      <c r="I28" s="73">
        <f t="shared" si="2"/>
        <v>200</v>
      </c>
      <c r="J28" s="73">
        <f t="shared" si="2"/>
        <v>66</v>
      </c>
      <c r="K28" s="73">
        <f t="shared" si="2"/>
        <v>72</v>
      </c>
      <c r="L28" s="73">
        <f t="shared" si="2"/>
        <v>58</v>
      </c>
      <c r="M28" s="74">
        <f t="shared" si="2"/>
        <v>88</v>
      </c>
    </row>
    <row r="29" spans="1:14" ht="13.5" customHeight="1">
      <c r="A29" s="1695"/>
      <c r="B29" s="7" t="s">
        <v>19</v>
      </c>
      <c r="C29" s="32" t="s">
        <v>20</v>
      </c>
      <c r="D29" s="551">
        <f>SUM(F29:G29,I29:M29)</f>
        <v>94</v>
      </c>
      <c r="E29" s="47">
        <v>-7.8431372549019605</v>
      </c>
      <c r="F29" s="49">
        <v>46</v>
      </c>
      <c r="G29" s="49">
        <v>9</v>
      </c>
      <c r="H29" s="46">
        <v>1</v>
      </c>
      <c r="I29" s="49">
        <v>15</v>
      </c>
      <c r="J29" s="49">
        <v>6</v>
      </c>
      <c r="K29" s="49">
        <v>8</v>
      </c>
      <c r="L29" s="49">
        <v>3</v>
      </c>
      <c r="M29" s="76">
        <v>7</v>
      </c>
    </row>
    <row r="30" spans="1:14" ht="13.5" customHeight="1">
      <c r="A30" s="1695"/>
      <c r="B30" s="7"/>
      <c r="C30" s="32" t="s">
        <v>21</v>
      </c>
      <c r="D30" s="50">
        <f>SUM(F30:G30,I30:M30)</f>
        <v>74</v>
      </c>
      <c r="E30" s="47">
        <v>-33.333333333333329</v>
      </c>
      <c r="F30" s="49">
        <v>32</v>
      </c>
      <c r="G30" s="49">
        <v>8</v>
      </c>
      <c r="H30" s="46">
        <v>2</v>
      </c>
      <c r="I30" s="49">
        <v>15</v>
      </c>
      <c r="J30" s="49">
        <v>3</v>
      </c>
      <c r="K30" s="49">
        <v>4</v>
      </c>
      <c r="L30" s="49">
        <v>5</v>
      </c>
      <c r="M30" s="76">
        <v>7</v>
      </c>
      <c r="N30" s="521"/>
    </row>
    <row r="31" spans="1:14" ht="13.5" customHeight="1">
      <c r="A31" s="1695"/>
      <c r="B31" s="7"/>
      <c r="C31" s="32" t="s">
        <v>22</v>
      </c>
      <c r="D31" s="50">
        <f t="shared" ref="D31:D39" si="3">SUM(F31:G31,I31:M31)</f>
        <v>94</v>
      </c>
      <c r="E31" s="47">
        <v>-6</v>
      </c>
      <c r="F31" s="49">
        <v>46</v>
      </c>
      <c r="G31" s="49">
        <v>11</v>
      </c>
      <c r="H31" s="46">
        <v>3</v>
      </c>
      <c r="I31" s="49">
        <v>17</v>
      </c>
      <c r="J31" s="49">
        <v>5</v>
      </c>
      <c r="K31" s="49">
        <v>4</v>
      </c>
      <c r="L31" s="49">
        <v>5</v>
      </c>
      <c r="M31" s="76">
        <v>6</v>
      </c>
      <c r="N31" s="521"/>
    </row>
    <row r="32" spans="1:14" ht="13.5" customHeight="1">
      <c r="A32" s="1695"/>
      <c r="B32" s="7"/>
      <c r="C32" s="32" t="s">
        <v>23</v>
      </c>
      <c r="D32" s="50">
        <f t="shared" si="3"/>
        <v>88</v>
      </c>
      <c r="E32" s="47">
        <v>-24.137931034482758</v>
      </c>
      <c r="F32" s="49">
        <v>35</v>
      </c>
      <c r="G32" s="49">
        <v>5</v>
      </c>
      <c r="H32" s="46">
        <v>1</v>
      </c>
      <c r="I32" s="49">
        <v>22</v>
      </c>
      <c r="J32" s="49">
        <v>6</v>
      </c>
      <c r="K32" s="49">
        <v>8</v>
      </c>
      <c r="L32" s="49">
        <v>6</v>
      </c>
      <c r="M32" s="76">
        <v>6</v>
      </c>
      <c r="N32" s="521"/>
    </row>
    <row r="33" spans="1:14" ht="13.5" customHeight="1">
      <c r="A33" s="1695"/>
      <c r="B33" s="7"/>
      <c r="C33" s="32" t="s">
        <v>24</v>
      </c>
      <c r="D33" s="50">
        <f t="shared" si="3"/>
        <v>92</v>
      </c>
      <c r="E33" s="47">
        <v>-22.689075630252102</v>
      </c>
      <c r="F33" s="49">
        <v>47</v>
      </c>
      <c r="G33" s="49">
        <v>5</v>
      </c>
      <c r="H33" s="46">
        <v>2</v>
      </c>
      <c r="I33" s="49">
        <v>24</v>
      </c>
      <c r="J33" s="49">
        <v>5</v>
      </c>
      <c r="K33" s="49">
        <v>5</v>
      </c>
      <c r="L33" s="49">
        <v>0</v>
      </c>
      <c r="M33" s="76">
        <v>6</v>
      </c>
      <c r="N33" s="521"/>
    </row>
    <row r="34" spans="1:14" ht="13.5" customHeight="1">
      <c r="A34" s="1695"/>
      <c r="B34" s="7"/>
      <c r="C34" s="32" t="s">
        <v>25</v>
      </c>
      <c r="D34" s="50">
        <f t="shared" si="3"/>
        <v>101</v>
      </c>
      <c r="E34" s="47">
        <v>1</v>
      </c>
      <c r="F34" s="49">
        <v>58</v>
      </c>
      <c r="G34" s="49">
        <v>6</v>
      </c>
      <c r="H34" s="46">
        <v>0</v>
      </c>
      <c r="I34" s="49">
        <v>13</v>
      </c>
      <c r="J34" s="49">
        <v>2</v>
      </c>
      <c r="K34" s="49">
        <v>9</v>
      </c>
      <c r="L34" s="49">
        <v>8</v>
      </c>
      <c r="M34" s="76">
        <v>5</v>
      </c>
      <c r="N34" s="521"/>
    </row>
    <row r="35" spans="1:14" ht="13.5" customHeight="1">
      <c r="A35" s="1695"/>
      <c r="B35" s="7"/>
      <c r="C35" s="32" t="s">
        <v>26</v>
      </c>
      <c r="D35" s="50">
        <f t="shared" si="3"/>
        <v>113</v>
      </c>
      <c r="E35" s="47">
        <v>-3.4188034188034191</v>
      </c>
      <c r="F35" s="49">
        <v>61</v>
      </c>
      <c r="G35" s="49">
        <v>10</v>
      </c>
      <c r="H35" s="46">
        <v>1</v>
      </c>
      <c r="I35" s="49">
        <v>12</v>
      </c>
      <c r="J35" s="49">
        <v>7</v>
      </c>
      <c r="K35" s="49">
        <v>5</v>
      </c>
      <c r="L35" s="49">
        <v>9</v>
      </c>
      <c r="M35" s="76">
        <v>9</v>
      </c>
    </row>
    <row r="36" spans="1:14" ht="13.5" customHeight="1">
      <c r="A36" s="1695"/>
      <c r="B36" s="7"/>
      <c r="C36" s="32" t="s">
        <v>27</v>
      </c>
      <c r="D36" s="50">
        <f t="shared" si="3"/>
        <v>118</v>
      </c>
      <c r="E36" s="47">
        <v>-0.84033613445378152</v>
      </c>
      <c r="F36" s="49">
        <v>62</v>
      </c>
      <c r="G36" s="49">
        <v>10</v>
      </c>
      <c r="H36" s="46">
        <v>2</v>
      </c>
      <c r="I36" s="49">
        <v>18</v>
      </c>
      <c r="J36" s="49">
        <v>10</v>
      </c>
      <c r="K36" s="49">
        <v>8</v>
      </c>
      <c r="L36" s="49">
        <v>6</v>
      </c>
      <c r="M36" s="76">
        <v>4</v>
      </c>
      <c r="N36" s="521"/>
    </row>
    <row r="37" spans="1:14" ht="13.5" customHeight="1">
      <c r="A37" s="1695"/>
      <c r="B37" s="7"/>
      <c r="C37" s="32" t="s">
        <v>28</v>
      </c>
      <c r="D37" s="50">
        <f t="shared" si="3"/>
        <v>92</v>
      </c>
      <c r="E37" s="47">
        <v>1.098901098901099</v>
      </c>
      <c r="F37" s="49">
        <v>53</v>
      </c>
      <c r="G37" s="49">
        <v>8</v>
      </c>
      <c r="H37" s="46">
        <v>1</v>
      </c>
      <c r="I37" s="49">
        <v>13</v>
      </c>
      <c r="J37" s="49">
        <v>4</v>
      </c>
      <c r="K37" s="49">
        <v>3</v>
      </c>
      <c r="L37" s="49">
        <v>4</v>
      </c>
      <c r="M37" s="76">
        <v>7</v>
      </c>
    </row>
    <row r="38" spans="1:14" ht="13.5" customHeight="1">
      <c r="A38" s="1695"/>
      <c r="B38" s="7" t="s">
        <v>29</v>
      </c>
      <c r="C38" s="32" t="s">
        <v>30</v>
      </c>
      <c r="D38" s="50">
        <f t="shared" si="3"/>
        <v>84</v>
      </c>
      <c r="E38" s="47">
        <v>9.0909090909090917</v>
      </c>
      <c r="F38" s="49">
        <v>33</v>
      </c>
      <c r="G38" s="49">
        <v>13</v>
      </c>
      <c r="H38" s="46">
        <v>3</v>
      </c>
      <c r="I38" s="49">
        <v>16</v>
      </c>
      <c r="J38" s="49">
        <v>4</v>
      </c>
      <c r="K38" s="49">
        <v>7</v>
      </c>
      <c r="L38" s="49">
        <v>2</v>
      </c>
      <c r="M38" s="76">
        <v>9</v>
      </c>
    </row>
    <row r="39" spans="1:14" ht="13.5" customHeight="1">
      <c r="A39" s="1695"/>
      <c r="B39" s="7"/>
      <c r="C39" s="32" t="s">
        <v>31</v>
      </c>
      <c r="D39" s="50">
        <f t="shared" si="3"/>
        <v>89</v>
      </c>
      <c r="E39" s="47">
        <v>23.611111111111111</v>
      </c>
      <c r="F39" s="49">
        <v>48</v>
      </c>
      <c r="G39" s="49">
        <v>5</v>
      </c>
      <c r="H39" s="46">
        <v>1</v>
      </c>
      <c r="I39" s="49">
        <v>14</v>
      </c>
      <c r="J39" s="49">
        <v>6</v>
      </c>
      <c r="K39" s="49">
        <v>2</v>
      </c>
      <c r="L39" s="49">
        <v>2</v>
      </c>
      <c r="M39" s="76">
        <v>12</v>
      </c>
    </row>
    <row r="40" spans="1:14" ht="13.5" customHeight="1" thickBot="1">
      <c r="A40" s="1696"/>
      <c r="B40" s="13"/>
      <c r="C40" s="39" t="s">
        <v>32</v>
      </c>
      <c r="D40" s="51">
        <f>SUM(F40:G40,I40:M40)</f>
        <v>126</v>
      </c>
      <c r="E40" s="78">
        <v>-5.2631578947368416</v>
      </c>
      <c r="F40" s="52">
        <v>60</v>
      </c>
      <c r="G40" s="52">
        <v>10</v>
      </c>
      <c r="H40" s="48">
        <v>2</v>
      </c>
      <c r="I40" s="52">
        <v>21</v>
      </c>
      <c r="J40" s="52">
        <v>8</v>
      </c>
      <c r="K40" s="52">
        <v>9</v>
      </c>
      <c r="L40" s="52">
        <v>8</v>
      </c>
      <c r="M40" s="79">
        <v>10</v>
      </c>
    </row>
    <row r="41" spans="1:14" ht="16.7" customHeight="1">
      <c r="A41" s="1703" t="s">
        <v>384</v>
      </c>
      <c r="B41" s="1819" t="s">
        <v>17</v>
      </c>
      <c r="C41" s="1818"/>
      <c r="D41" s="67">
        <v>1179</v>
      </c>
      <c r="E41" s="68">
        <v>12.072243346007605</v>
      </c>
      <c r="F41" s="125">
        <v>515</v>
      </c>
      <c r="G41" s="125">
        <v>110</v>
      </c>
      <c r="H41" s="20">
        <v>30</v>
      </c>
      <c r="I41" s="125">
        <v>183</v>
      </c>
      <c r="J41" s="125">
        <v>81</v>
      </c>
      <c r="K41" s="125">
        <v>78</v>
      </c>
      <c r="L41" s="125">
        <v>73</v>
      </c>
      <c r="M41" s="126">
        <v>139</v>
      </c>
      <c r="N41" s="7"/>
    </row>
    <row r="42" spans="1:14" ht="16.7" customHeight="1">
      <c r="A42" s="1695"/>
      <c r="B42" s="1699">
        <v>29</v>
      </c>
      <c r="C42" s="1700"/>
      <c r="D42" s="67">
        <v>1164</v>
      </c>
      <c r="E42" s="68">
        <v>-1.2722646310432568</v>
      </c>
      <c r="F42" s="69">
        <v>484</v>
      </c>
      <c r="G42" s="69">
        <v>111</v>
      </c>
      <c r="H42" s="23">
        <v>39</v>
      </c>
      <c r="I42" s="69">
        <v>198</v>
      </c>
      <c r="J42" s="69">
        <v>80</v>
      </c>
      <c r="K42" s="69">
        <v>84</v>
      </c>
      <c r="L42" s="69">
        <v>68</v>
      </c>
      <c r="M42" s="70">
        <v>139</v>
      </c>
    </row>
    <row r="43" spans="1:14" ht="16.7" customHeight="1">
      <c r="A43" s="1695"/>
      <c r="B43" s="1699">
        <v>30</v>
      </c>
      <c r="C43" s="1700"/>
      <c r="D43" s="67">
        <v>1127</v>
      </c>
      <c r="E43" s="68">
        <v>-3.1786941580756012</v>
      </c>
      <c r="F43" s="69">
        <v>508</v>
      </c>
      <c r="G43" s="69">
        <v>113</v>
      </c>
      <c r="H43" s="25">
        <v>44</v>
      </c>
      <c r="I43" s="69">
        <v>169</v>
      </c>
      <c r="J43" s="69">
        <v>77</v>
      </c>
      <c r="K43" s="69">
        <v>89</v>
      </c>
      <c r="L43" s="69">
        <v>72</v>
      </c>
      <c r="M43" s="70">
        <v>99</v>
      </c>
    </row>
    <row r="44" spans="1:14" ht="16.7" customHeight="1">
      <c r="A44" s="1695"/>
      <c r="B44" s="1699" t="s">
        <v>18</v>
      </c>
      <c r="C44" s="1700"/>
      <c r="D44" s="67">
        <v>1221</v>
      </c>
      <c r="E44" s="68">
        <v>8.3407275953859799</v>
      </c>
      <c r="F44" s="69">
        <v>572</v>
      </c>
      <c r="G44" s="69">
        <v>104</v>
      </c>
      <c r="H44" s="25">
        <v>30</v>
      </c>
      <c r="I44" s="69">
        <v>178</v>
      </c>
      <c r="J44" s="69">
        <v>70</v>
      </c>
      <c r="K44" s="69">
        <v>100</v>
      </c>
      <c r="L44" s="69">
        <v>74</v>
      </c>
      <c r="M44" s="70">
        <v>123</v>
      </c>
    </row>
    <row r="45" spans="1:14" ht="16.7" customHeight="1">
      <c r="A45" s="1695"/>
      <c r="B45" s="1699">
        <v>2</v>
      </c>
      <c r="C45" s="1700"/>
      <c r="D45" s="71">
        <f>SUM(F45:G45,I45:M45)</f>
        <v>1228</v>
      </c>
      <c r="E45" s="72">
        <f>IF(ISERROR((D45-D44)/D44*100),"―",(D45-D44)/D44*100)</f>
        <v>0.57330057330057327</v>
      </c>
      <c r="F45" s="73">
        <f>SUM(F46:F57)</f>
        <v>552</v>
      </c>
      <c r="G45" s="73">
        <f t="shared" ref="G45:M45" si="4">SUM(G46:G57)</f>
        <v>119</v>
      </c>
      <c r="H45" s="30">
        <f t="shared" si="4"/>
        <v>34</v>
      </c>
      <c r="I45" s="73">
        <f t="shared" si="4"/>
        <v>181</v>
      </c>
      <c r="J45" s="73">
        <f t="shared" si="4"/>
        <v>73</v>
      </c>
      <c r="K45" s="73">
        <f t="shared" si="4"/>
        <v>99</v>
      </c>
      <c r="L45" s="73">
        <f t="shared" si="4"/>
        <v>81</v>
      </c>
      <c r="M45" s="74">
        <f t="shared" si="4"/>
        <v>123</v>
      </c>
    </row>
    <row r="46" spans="1:14" ht="13.5" customHeight="1">
      <c r="A46" s="1695"/>
      <c r="B46" s="7" t="s">
        <v>19</v>
      </c>
      <c r="C46" s="32" t="s">
        <v>20</v>
      </c>
      <c r="D46" s="551">
        <f>SUM(F46:G46,I46:M46)</f>
        <v>96</v>
      </c>
      <c r="E46" s="47">
        <v>-10.2803738317757</v>
      </c>
      <c r="F46" s="49">
        <v>48</v>
      </c>
      <c r="G46" s="49">
        <v>4</v>
      </c>
      <c r="H46" s="46">
        <v>2</v>
      </c>
      <c r="I46" s="49">
        <v>14</v>
      </c>
      <c r="J46" s="49">
        <v>5</v>
      </c>
      <c r="K46" s="49">
        <v>9</v>
      </c>
      <c r="L46" s="49">
        <v>7</v>
      </c>
      <c r="M46" s="76">
        <v>9</v>
      </c>
      <c r="N46" s="521"/>
    </row>
    <row r="47" spans="1:14" ht="13.5" customHeight="1">
      <c r="A47" s="1695"/>
      <c r="B47" s="7"/>
      <c r="C47" s="32" t="s">
        <v>21</v>
      </c>
      <c r="D47" s="50">
        <f>SUM(F47:G47,I47:M47)</f>
        <v>78</v>
      </c>
      <c r="E47" s="47">
        <v>-29.09090909090909</v>
      </c>
      <c r="F47" s="49">
        <v>35</v>
      </c>
      <c r="G47" s="49">
        <v>10</v>
      </c>
      <c r="H47" s="46">
        <v>5</v>
      </c>
      <c r="I47" s="49">
        <v>8</v>
      </c>
      <c r="J47" s="49">
        <v>5</v>
      </c>
      <c r="K47" s="49">
        <v>4</v>
      </c>
      <c r="L47" s="49">
        <v>7</v>
      </c>
      <c r="M47" s="76">
        <v>9</v>
      </c>
    </row>
    <row r="48" spans="1:14" ht="13.5" customHeight="1">
      <c r="A48" s="1695"/>
      <c r="B48" s="7"/>
      <c r="C48" s="32" t="s">
        <v>22</v>
      </c>
      <c r="D48" s="50">
        <f t="shared" ref="D48:D56" si="5">SUM(F48:G48,I48:M48)</f>
        <v>116</v>
      </c>
      <c r="E48" s="47">
        <v>7.4074074074074066</v>
      </c>
      <c r="F48" s="49">
        <v>57</v>
      </c>
      <c r="G48" s="49">
        <v>7</v>
      </c>
      <c r="H48" s="46">
        <v>2</v>
      </c>
      <c r="I48" s="49">
        <v>22</v>
      </c>
      <c r="J48" s="49">
        <v>5</v>
      </c>
      <c r="K48" s="49">
        <v>9</v>
      </c>
      <c r="L48" s="49">
        <v>3</v>
      </c>
      <c r="M48" s="76">
        <v>13</v>
      </c>
    </row>
    <row r="49" spans="1:15" ht="13.5" customHeight="1">
      <c r="A49" s="1695"/>
      <c r="B49" s="7"/>
      <c r="C49" s="32" t="s">
        <v>23</v>
      </c>
      <c r="D49" s="50">
        <f t="shared" si="5"/>
        <v>101</v>
      </c>
      <c r="E49" s="47">
        <v>-13.675213675213676</v>
      </c>
      <c r="F49" s="49">
        <v>43</v>
      </c>
      <c r="G49" s="49">
        <v>15</v>
      </c>
      <c r="H49" s="46">
        <v>1</v>
      </c>
      <c r="I49" s="49">
        <v>12</v>
      </c>
      <c r="J49" s="49">
        <v>4</v>
      </c>
      <c r="K49" s="49">
        <v>10</v>
      </c>
      <c r="L49" s="49">
        <v>3</v>
      </c>
      <c r="M49" s="76">
        <v>14</v>
      </c>
      <c r="N49" s="521"/>
    </row>
    <row r="50" spans="1:15" ht="13.5" customHeight="1">
      <c r="A50" s="1695"/>
      <c r="B50" s="7"/>
      <c r="C50" s="32" t="s">
        <v>24</v>
      </c>
      <c r="D50" s="50">
        <f t="shared" si="5"/>
        <v>92</v>
      </c>
      <c r="E50" s="47">
        <v>15</v>
      </c>
      <c r="F50" s="49">
        <v>33</v>
      </c>
      <c r="G50" s="49">
        <v>8</v>
      </c>
      <c r="H50" s="46">
        <v>2</v>
      </c>
      <c r="I50" s="49">
        <v>20</v>
      </c>
      <c r="J50" s="49">
        <v>8</v>
      </c>
      <c r="K50" s="49">
        <v>8</v>
      </c>
      <c r="L50" s="49">
        <v>8</v>
      </c>
      <c r="M50" s="76">
        <v>7</v>
      </c>
      <c r="N50" s="521"/>
    </row>
    <row r="51" spans="1:15" ht="13.5" customHeight="1">
      <c r="A51" s="1695"/>
      <c r="B51" s="7"/>
      <c r="C51" s="32" t="s">
        <v>25</v>
      </c>
      <c r="D51" s="50">
        <f t="shared" si="5"/>
        <v>99</v>
      </c>
      <c r="E51" s="47">
        <v>-4.8076923076923084</v>
      </c>
      <c r="F51" s="49">
        <v>54</v>
      </c>
      <c r="G51" s="49">
        <v>4</v>
      </c>
      <c r="H51" s="46">
        <v>2</v>
      </c>
      <c r="I51" s="49">
        <v>16</v>
      </c>
      <c r="J51" s="49">
        <v>2</v>
      </c>
      <c r="K51" s="49">
        <v>8</v>
      </c>
      <c r="L51" s="49">
        <v>6</v>
      </c>
      <c r="M51" s="76">
        <v>9</v>
      </c>
      <c r="N51" s="82"/>
    </row>
    <row r="52" spans="1:15" ht="13.5" customHeight="1">
      <c r="A52" s="1695"/>
      <c r="B52" s="7"/>
      <c r="C52" s="32" t="s">
        <v>26</v>
      </c>
      <c r="D52" s="50">
        <f t="shared" si="5"/>
        <v>125</v>
      </c>
      <c r="E52" s="47">
        <v>17.924528301886792</v>
      </c>
      <c r="F52" s="49">
        <v>50</v>
      </c>
      <c r="G52" s="49">
        <v>17</v>
      </c>
      <c r="H52" s="46">
        <v>6</v>
      </c>
      <c r="I52" s="49">
        <v>19</v>
      </c>
      <c r="J52" s="49">
        <v>9</v>
      </c>
      <c r="K52" s="49">
        <v>12</v>
      </c>
      <c r="L52" s="49">
        <v>11</v>
      </c>
      <c r="M52" s="76">
        <v>7</v>
      </c>
    </row>
    <row r="53" spans="1:15" ht="13.5" customHeight="1">
      <c r="A53" s="1695"/>
      <c r="B53" s="7"/>
      <c r="C53" s="32" t="s">
        <v>27</v>
      </c>
      <c r="D53" s="50">
        <f t="shared" si="5"/>
        <v>104</v>
      </c>
      <c r="E53" s="47">
        <v>8.3333333333333321</v>
      </c>
      <c r="F53" s="49">
        <v>48</v>
      </c>
      <c r="G53" s="49">
        <v>12</v>
      </c>
      <c r="H53" s="46">
        <v>4</v>
      </c>
      <c r="I53" s="49">
        <v>8</v>
      </c>
      <c r="J53" s="49">
        <v>10</v>
      </c>
      <c r="K53" s="49">
        <v>9</v>
      </c>
      <c r="L53" s="49">
        <v>8</v>
      </c>
      <c r="M53" s="76">
        <v>9</v>
      </c>
      <c r="N53" s="521"/>
    </row>
    <row r="54" spans="1:15" ht="13.5" customHeight="1">
      <c r="A54" s="1695"/>
      <c r="B54" s="7"/>
      <c r="C54" s="32" t="s">
        <v>28</v>
      </c>
      <c r="D54" s="50">
        <f t="shared" si="5"/>
        <v>80</v>
      </c>
      <c r="E54" s="47">
        <v>-9.0909090909090917</v>
      </c>
      <c r="F54" s="49">
        <v>36</v>
      </c>
      <c r="G54" s="49">
        <v>12</v>
      </c>
      <c r="H54" s="46">
        <v>1</v>
      </c>
      <c r="I54" s="49">
        <v>9</v>
      </c>
      <c r="J54" s="49">
        <v>4</v>
      </c>
      <c r="K54" s="49">
        <v>6</v>
      </c>
      <c r="L54" s="49">
        <v>5</v>
      </c>
      <c r="M54" s="76">
        <v>8</v>
      </c>
    </row>
    <row r="55" spans="1:15" ht="13.5" customHeight="1">
      <c r="A55" s="1695"/>
      <c r="B55" s="7" t="s">
        <v>29</v>
      </c>
      <c r="C55" s="32" t="s">
        <v>30</v>
      </c>
      <c r="D55" s="50">
        <f t="shared" si="5"/>
        <v>94</v>
      </c>
      <c r="E55" s="47">
        <v>20.512820512820511</v>
      </c>
      <c r="F55" s="49">
        <v>48</v>
      </c>
      <c r="G55" s="49">
        <v>4</v>
      </c>
      <c r="H55" s="46">
        <v>1</v>
      </c>
      <c r="I55" s="49">
        <v>13</v>
      </c>
      <c r="J55" s="49">
        <v>1</v>
      </c>
      <c r="K55" s="49">
        <v>9</v>
      </c>
      <c r="L55" s="49">
        <v>10</v>
      </c>
      <c r="M55" s="76">
        <v>9</v>
      </c>
    </row>
    <row r="56" spans="1:15" ht="13.5" customHeight="1">
      <c r="A56" s="1695"/>
      <c r="B56" s="7"/>
      <c r="C56" s="32" t="s">
        <v>31</v>
      </c>
      <c r="D56" s="50">
        <f t="shared" si="5"/>
        <v>100</v>
      </c>
      <c r="E56" s="47">
        <v>-0.99009900990099009</v>
      </c>
      <c r="F56" s="49">
        <v>39</v>
      </c>
      <c r="G56" s="49">
        <v>14</v>
      </c>
      <c r="H56" s="46">
        <v>3</v>
      </c>
      <c r="I56" s="49">
        <v>10</v>
      </c>
      <c r="J56" s="49">
        <v>8</v>
      </c>
      <c r="K56" s="49">
        <v>10</v>
      </c>
      <c r="L56" s="49">
        <v>5</v>
      </c>
      <c r="M56" s="76">
        <v>14</v>
      </c>
    </row>
    <row r="57" spans="1:15" ht="13.5" customHeight="1" thickBot="1">
      <c r="A57" s="1696"/>
      <c r="B57" s="13"/>
      <c r="C57" s="39" t="s">
        <v>32</v>
      </c>
      <c r="D57" s="51">
        <f>SUM(F57:G57,I57:M57)</f>
        <v>143</v>
      </c>
      <c r="E57" s="78">
        <v>13.492063492063492</v>
      </c>
      <c r="F57" s="52">
        <v>61</v>
      </c>
      <c r="G57" s="52">
        <v>12</v>
      </c>
      <c r="H57" s="48">
        <v>5</v>
      </c>
      <c r="I57" s="52">
        <v>30</v>
      </c>
      <c r="J57" s="52">
        <v>12</v>
      </c>
      <c r="K57" s="52">
        <v>5</v>
      </c>
      <c r="L57" s="52">
        <v>8</v>
      </c>
      <c r="M57" s="79">
        <v>15</v>
      </c>
      <c r="O57" s="521"/>
    </row>
  </sheetData>
  <mergeCells count="29">
    <mergeCell ref="B9:C9"/>
    <mergeCell ref="B10:C10"/>
    <mergeCell ref="B11:C11"/>
    <mergeCell ref="K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25" style="2" customWidth="1"/>
    <col min="5" max="5" width="7.75" style="2" customWidth="1"/>
    <col min="6" max="13" width="7.625" style="2" customWidth="1"/>
    <col min="14" max="14" width="5.375" style="2" customWidth="1"/>
    <col min="15" max="15" width="4.25" style="2" customWidth="1"/>
    <col min="16" max="254" width="9" style="2"/>
    <col min="255" max="255" width="4.125" style="2" customWidth="1"/>
    <col min="256" max="256" width="5.875" style="2" customWidth="1"/>
    <col min="257" max="257" width="4.5" style="2" customWidth="1"/>
    <col min="258" max="258" width="8.25" style="2" customWidth="1"/>
    <col min="259" max="259" width="7.75" style="2" customWidth="1"/>
    <col min="260" max="267" width="7.625" style="2" customWidth="1"/>
    <col min="268" max="268" width="5.375" style="2" customWidth="1"/>
    <col min="269" max="269" width="4.2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25" style="2" customWidth="1"/>
    <col min="515" max="515" width="7.75" style="2" customWidth="1"/>
    <col min="516" max="523" width="7.625" style="2" customWidth="1"/>
    <col min="524" max="524" width="5.375" style="2" customWidth="1"/>
    <col min="525" max="525" width="4.2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25" style="2" customWidth="1"/>
    <col min="771" max="771" width="7.75" style="2" customWidth="1"/>
    <col min="772" max="779" width="7.625" style="2" customWidth="1"/>
    <col min="780" max="780" width="5.375" style="2" customWidth="1"/>
    <col min="781" max="781" width="4.2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25" style="2" customWidth="1"/>
    <col min="1027" max="1027" width="7.75" style="2" customWidth="1"/>
    <col min="1028" max="1035" width="7.625" style="2" customWidth="1"/>
    <col min="1036" max="1036" width="5.375" style="2" customWidth="1"/>
    <col min="1037" max="1037" width="4.2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25" style="2" customWidth="1"/>
    <col min="1283" max="1283" width="7.75" style="2" customWidth="1"/>
    <col min="1284" max="1291" width="7.625" style="2" customWidth="1"/>
    <col min="1292" max="1292" width="5.375" style="2" customWidth="1"/>
    <col min="1293" max="1293" width="4.2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25" style="2" customWidth="1"/>
    <col min="1539" max="1539" width="7.75" style="2" customWidth="1"/>
    <col min="1540" max="1547" width="7.625" style="2" customWidth="1"/>
    <col min="1548" max="1548" width="5.375" style="2" customWidth="1"/>
    <col min="1549" max="1549" width="4.2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25" style="2" customWidth="1"/>
    <col min="1795" max="1795" width="7.75" style="2" customWidth="1"/>
    <col min="1796" max="1803" width="7.625" style="2" customWidth="1"/>
    <col min="1804" max="1804" width="5.375" style="2" customWidth="1"/>
    <col min="1805" max="1805" width="4.2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25" style="2" customWidth="1"/>
    <col min="2051" max="2051" width="7.75" style="2" customWidth="1"/>
    <col min="2052" max="2059" width="7.625" style="2" customWidth="1"/>
    <col min="2060" max="2060" width="5.375" style="2" customWidth="1"/>
    <col min="2061" max="2061" width="4.2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25" style="2" customWidth="1"/>
    <col min="2307" max="2307" width="7.75" style="2" customWidth="1"/>
    <col min="2308" max="2315" width="7.625" style="2" customWidth="1"/>
    <col min="2316" max="2316" width="5.375" style="2" customWidth="1"/>
    <col min="2317" max="2317" width="4.2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25" style="2" customWidth="1"/>
    <col min="2563" max="2563" width="7.75" style="2" customWidth="1"/>
    <col min="2564" max="2571" width="7.625" style="2" customWidth="1"/>
    <col min="2572" max="2572" width="5.375" style="2" customWidth="1"/>
    <col min="2573" max="2573" width="4.2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25" style="2" customWidth="1"/>
    <col min="2819" max="2819" width="7.75" style="2" customWidth="1"/>
    <col min="2820" max="2827" width="7.625" style="2" customWidth="1"/>
    <col min="2828" max="2828" width="5.375" style="2" customWidth="1"/>
    <col min="2829" max="2829" width="4.2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25" style="2" customWidth="1"/>
    <col min="3075" max="3075" width="7.75" style="2" customWidth="1"/>
    <col min="3076" max="3083" width="7.625" style="2" customWidth="1"/>
    <col min="3084" max="3084" width="5.375" style="2" customWidth="1"/>
    <col min="3085" max="3085" width="4.2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25" style="2" customWidth="1"/>
    <col min="3331" max="3331" width="7.75" style="2" customWidth="1"/>
    <col min="3332" max="3339" width="7.625" style="2" customWidth="1"/>
    <col min="3340" max="3340" width="5.375" style="2" customWidth="1"/>
    <col min="3341" max="3341" width="4.2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25" style="2" customWidth="1"/>
    <col min="3587" max="3587" width="7.75" style="2" customWidth="1"/>
    <col min="3588" max="3595" width="7.625" style="2" customWidth="1"/>
    <col min="3596" max="3596" width="5.375" style="2" customWidth="1"/>
    <col min="3597" max="3597" width="4.2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25" style="2" customWidth="1"/>
    <col min="3843" max="3843" width="7.75" style="2" customWidth="1"/>
    <col min="3844" max="3851" width="7.625" style="2" customWidth="1"/>
    <col min="3852" max="3852" width="5.375" style="2" customWidth="1"/>
    <col min="3853" max="3853" width="4.2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25" style="2" customWidth="1"/>
    <col min="4099" max="4099" width="7.75" style="2" customWidth="1"/>
    <col min="4100" max="4107" width="7.625" style="2" customWidth="1"/>
    <col min="4108" max="4108" width="5.375" style="2" customWidth="1"/>
    <col min="4109" max="4109" width="4.2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25" style="2" customWidth="1"/>
    <col min="4355" max="4355" width="7.75" style="2" customWidth="1"/>
    <col min="4356" max="4363" width="7.625" style="2" customWidth="1"/>
    <col min="4364" max="4364" width="5.375" style="2" customWidth="1"/>
    <col min="4365" max="4365" width="4.2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25" style="2" customWidth="1"/>
    <col min="4611" max="4611" width="7.75" style="2" customWidth="1"/>
    <col min="4612" max="4619" width="7.625" style="2" customWidth="1"/>
    <col min="4620" max="4620" width="5.375" style="2" customWidth="1"/>
    <col min="4621" max="4621" width="4.2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25" style="2" customWidth="1"/>
    <col min="4867" max="4867" width="7.75" style="2" customWidth="1"/>
    <col min="4868" max="4875" width="7.625" style="2" customWidth="1"/>
    <col min="4876" max="4876" width="5.375" style="2" customWidth="1"/>
    <col min="4877" max="4877" width="4.2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25" style="2" customWidth="1"/>
    <col min="5123" max="5123" width="7.75" style="2" customWidth="1"/>
    <col min="5124" max="5131" width="7.625" style="2" customWidth="1"/>
    <col min="5132" max="5132" width="5.375" style="2" customWidth="1"/>
    <col min="5133" max="5133" width="4.2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25" style="2" customWidth="1"/>
    <col min="5379" max="5379" width="7.75" style="2" customWidth="1"/>
    <col min="5380" max="5387" width="7.625" style="2" customWidth="1"/>
    <col min="5388" max="5388" width="5.375" style="2" customWidth="1"/>
    <col min="5389" max="5389" width="4.2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25" style="2" customWidth="1"/>
    <col min="5635" max="5635" width="7.75" style="2" customWidth="1"/>
    <col min="5636" max="5643" width="7.625" style="2" customWidth="1"/>
    <col min="5644" max="5644" width="5.375" style="2" customWidth="1"/>
    <col min="5645" max="5645" width="4.2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25" style="2" customWidth="1"/>
    <col min="5891" max="5891" width="7.75" style="2" customWidth="1"/>
    <col min="5892" max="5899" width="7.625" style="2" customWidth="1"/>
    <col min="5900" max="5900" width="5.375" style="2" customWidth="1"/>
    <col min="5901" max="5901" width="4.2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25" style="2" customWidth="1"/>
    <col min="6147" max="6147" width="7.75" style="2" customWidth="1"/>
    <col min="6148" max="6155" width="7.625" style="2" customWidth="1"/>
    <col min="6156" max="6156" width="5.375" style="2" customWidth="1"/>
    <col min="6157" max="6157" width="4.2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25" style="2" customWidth="1"/>
    <col min="6403" max="6403" width="7.75" style="2" customWidth="1"/>
    <col min="6404" max="6411" width="7.625" style="2" customWidth="1"/>
    <col min="6412" max="6412" width="5.375" style="2" customWidth="1"/>
    <col min="6413" max="6413" width="4.2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25" style="2" customWidth="1"/>
    <col min="6659" max="6659" width="7.75" style="2" customWidth="1"/>
    <col min="6660" max="6667" width="7.625" style="2" customWidth="1"/>
    <col min="6668" max="6668" width="5.375" style="2" customWidth="1"/>
    <col min="6669" max="6669" width="4.2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25" style="2" customWidth="1"/>
    <col min="6915" max="6915" width="7.75" style="2" customWidth="1"/>
    <col min="6916" max="6923" width="7.625" style="2" customWidth="1"/>
    <col min="6924" max="6924" width="5.375" style="2" customWidth="1"/>
    <col min="6925" max="6925" width="4.2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25" style="2" customWidth="1"/>
    <col min="7171" max="7171" width="7.75" style="2" customWidth="1"/>
    <col min="7172" max="7179" width="7.625" style="2" customWidth="1"/>
    <col min="7180" max="7180" width="5.375" style="2" customWidth="1"/>
    <col min="7181" max="7181" width="4.2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25" style="2" customWidth="1"/>
    <col min="7427" max="7427" width="7.75" style="2" customWidth="1"/>
    <col min="7428" max="7435" width="7.625" style="2" customWidth="1"/>
    <col min="7436" max="7436" width="5.375" style="2" customWidth="1"/>
    <col min="7437" max="7437" width="4.2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25" style="2" customWidth="1"/>
    <col min="7683" max="7683" width="7.75" style="2" customWidth="1"/>
    <col min="7684" max="7691" width="7.625" style="2" customWidth="1"/>
    <col min="7692" max="7692" width="5.375" style="2" customWidth="1"/>
    <col min="7693" max="7693" width="4.2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25" style="2" customWidth="1"/>
    <col min="7939" max="7939" width="7.75" style="2" customWidth="1"/>
    <col min="7940" max="7947" width="7.625" style="2" customWidth="1"/>
    <col min="7948" max="7948" width="5.375" style="2" customWidth="1"/>
    <col min="7949" max="7949" width="4.2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25" style="2" customWidth="1"/>
    <col min="8195" max="8195" width="7.75" style="2" customWidth="1"/>
    <col min="8196" max="8203" width="7.625" style="2" customWidth="1"/>
    <col min="8204" max="8204" width="5.375" style="2" customWidth="1"/>
    <col min="8205" max="8205" width="4.2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25" style="2" customWidth="1"/>
    <col min="8451" max="8451" width="7.75" style="2" customWidth="1"/>
    <col min="8452" max="8459" width="7.625" style="2" customWidth="1"/>
    <col min="8460" max="8460" width="5.375" style="2" customWidth="1"/>
    <col min="8461" max="8461" width="4.2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25" style="2" customWidth="1"/>
    <col min="8707" max="8707" width="7.75" style="2" customWidth="1"/>
    <col min="8708" max="8715" width="7.625" style="2" customWidth="1"/>
    <col min="8716" max="8716" width="5.375" style="2" customWidth="1"/>
    <col min="8717" max="8717" width="4.2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25" style="2" customWidth="1"/>
    <col min="8963" max="8963" width="7.75" style="2" customWidth="1"/>
    <col min="8964" max="8971" width="7.625" style="2" customWidth="1"/>
    <col min="8972" max="8972" width="5.375" style="2" customWidth="1"/>
    <col min="8973" max="8973" width="4.2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25" style="2" customWidth="1"/>
    <col min="9219" max="9219" width="7.75" style="2" customWidth="1"/>
    <col min="9220" max="9227" width="7.625" style="2" customWidth="1"/>
    <col min="9228" max="9228" width="5.375" style="2" customWidth="1"/>
    <col min="9229" max="9229" width="4.2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25" style="2" customWidth="1"/>
    <col min="9475" max="9475" width="7.75" style="2" customWidth="1"/>
    <col min="9476" max="9483" width="7.625" style="2" customWidth="1"/>
    <col min="9484" max="9484" width="5.375" style="2" customWidth="1"/>
    <col min="9485" max="9485" width="4.2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25" style="2" customWidth="1"/>
    <col min="9731" max="9731" width="7.75" style="2" customWidth="1"/>
    <col min="9732" max="9739" width="7.625" style="2" customWidth="1"/>
    <col min="9740" max="9740" width="5.375" style="2" customWidth="1"/>
    <col min="9741" max="9741" width="4.2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25" style="2" customWidth="1"/>
    <col min="9987" max="9987" width="7.75" style="2" customWidth="1"/>
    <col min="9988" max="9995" width="7.625" style="2" customWidth="1"/>
    <col min="9996" max="9996" width="5.375" style="2" customWidth="1"/>
    <col min="9997" max="9997" width="4.2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25" style="2" customWidth="1"/>
    <col min="10243" max="10243" width="7.75" style="2" customWidth="1"/>
    <col min="10244" max="10251" width="7.625" style="2" customWidth="1"/>
    <col min="10252" max="10252" width="5.375" style="2" customWidth="1"/>
    <col min="10253" max="10253" width="4.2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25" style="2" customWidth="1"/>
    <col min="10499" max="10499" width="7.75" style="2" customWidth="1"/>
    <col min="10500" max="10507" width="7.625" style="2" customWidth="1"/>
    <col min="10508" max="10508" width="5.375" style="2" customWidth="1"/>
    <col min="10509" max="10509" width="4.2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25" style="2" customWidth="1"/>
    <col min="10755" max="10755" width="7.75" style="2" customWidth="1"/>
    <col min="10756" max="10763" width="7.625" style="2" customWidth="1"/>
    <col min="10764" max="10764" width="5.375" style="2" customWidth="1"/>
    <col min="10765" max="10765" width="4.2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25" style="2" customWidth="1"/>
    <col min="11011" max="11011" width="7.75" style="2" customWidth="1"/>
    <col min="11012" max="11019" width="7.625" style="2" customWidth="1"/>
    <col min="11020" max="11020" width="5.375" style="2" customWidth="1"/>
    <col min="11021" max="11021" width="4.2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25" style="2" customWidth="1"/>
    <col min="11267" max="11267" width="7.75" style="2" customWidth="1"/>
    <col min="11268" max="11275" width="7.625" style="2" customWidth="1"/>
    <col min="11276" max="11276" width="5.375" style="2" customWidth="1"/>
    <col min="11277" max="11277" width="4.2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25" style="2" customWidth="1"/>
    <col min="11523" max="11523" width="7.75" style="2" customWidth="1"/>
    <col min="11524" max="11531" width="7.625" style="2" customWidth="1"/>
    <col min="11532" max="11532" width="5.375" style="2" customWidth="1"/>
    <col min="11533" max="11533" width="4.2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25" style="2" customWidth="1"/>
    <col min="11779" max="11779" width="7.75" style="2" customWidth="1"/>
    <col min="11780" max="11787" width="7.625" style="2" customWidth="1"/>
    <col min="11788" max="11788" width="5.375" style="2" customWidth="1"/>
    <col min="11789" max="11789" width="4.2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25" style="2" customWidth="1"/>
    <col min="12035" max="12035" width="7.75" style="2" customWidth="1"/>
    <col min="12036" max="12043" width="7.625" style="2" customWidth="1"/>
    <col min="12044" max="12044" width="5.375" style="2" customWidth="1"/>
    <col min="12045" max="12045" width="4.2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25" style="2" customWidth="1"/>
    <col min="12291" max="12291" width="7.75" style="2" customWidth="1"/>
    <col min="12292" max="12299" width="7.625" style="2" customWidth="1"/>
    <col min="12300" max="12300" width="5.375" style="2" customWidth="1"/>
    <col min="12301" max="12301" width="4.2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25" style="2" customWidth="1"/>
    <col min="12547" max="12547" width="7.75" style="2" customWidth="1"/>
    <col min="12548" max="12555" width="7.625" style="2" customWidth="1"/>
    <col min="12556" max="12556" width="5.375" style="2" customWidth="1"/>
    <col min="12557" max="12557" width="4.2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25" style="2" customWidth="1"/>
    <col min="12803" max="12803" width="7.75" style="2" customWidth="1"/>
    <col min="12804" max="12811" width="7.625" style="2" customWidth="1"/>
    <col min="12812" max="12812" width="5.375" style="2" customWidth="1"/>
    <col min="12813" max="12813" width="4.2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25" style="2" customWidth="1"/>
    <col min="13059" max="13059" width="7.75" style="2" customWidth="1"/>
    <col min="13060" max="13067" width="7.625" style="2" customWidth="1"/>
    <col min="13068" max="13068" width="5.375" style="2" customWidth="1"/>
    <col min="13069" max="13069" width="4.2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25" style="2" customWidth="1"/>
    <col min="13315" max="13315" width="7.75" style="2" customWidth="1"/>
    <col min="13316" max="13323" width="7.625" style="2" customWidth="1"/>
    <col min="13324" max="13324" width="5.375" style="2" customWidth="1"/>
    <col min="13325" max="13325" width="4.2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25" style="2" customWidth="1"/>
    <col min="13571" max="13571" width="7.75" style="2" customWidth="1"/>
    <col min="13572" max="13579" width="7.625" style="2" customWidth="1"/>
    <col min="13580" max="13580" width="5.375" style="2" customWidth="1"/>
    <col min="13581" max="13581" width="4.2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25" style="2" customWidth="1"/>
    <col min="13827" max="13827" width="7.75" style="2" customWidth="1"/>
    <col min="13828" max="13835" width="7.625" style="2" customWidth="1"/>
    <col min="13836" max="13836" width="5.375" style="2" customWidth="1"/>
    <col min="13837" max="13837" width="4.2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25" style="2" customWidth="1"/>
    <col min="14083" max="14083" width="7.75" style="2" customWidth="1"/>
    <col min="14084" max="14091" width="7.625" style="2" customWidth="1"/>
    <col min="14092" max="14092" width="5.375" style="2" customWidth="1"/>
    <col min="14093" max="14093" width="4.2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25" style="2" customWidth="1"/>
    <col min="14339" max="14339" width="7.75" style="2" customWidth="1"/>
    <col min="14340" max="14347" width="7.625" style="2" customWidth="1"/>
    <col min="14348" max="14348" width="5.375" style="2" customWidth="1"/>
    <col min="14349" max="14349" width="4.2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25" style="2" customWidth="1"/>
    <col min="14595" max="14595" width="7.75" style="2" customWidth="1"/>
    <col min="14596" max="14603" width="7.625" style="2" customWidth="1"/>
    <col min="14604" max="14604" width="5.375" style="2" customWidth="1"/>
    <col min="14605" max="14605" width="4.2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25" style="2" customWidth="1"/>
    <col min="14851" max="14851" width="7.75" style="2" customWidth="1"/>
    <col min="14852" max="14859" width="7.625" style="2" customWidth="1"/>
    <col min="14860" max="14860" width="5.375" style="2" customWidth="1"/>
    <col min="14861" max="14861" width="4.2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25" style="2" customWidth="1"/>
    <col min="15107" max="15107" width="7.75" style="2" customWidth="1"/>
    <col min="15108" max="15115" width="7.625" style="2" customWidth="1"/>
    <col min="15116" max="15116" width="5.375" style="2" customWidth="1"/>
    <col min="15117" max="15117" width="4.2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25" style="2" customWidth="1"/>
    <col min="15363" max="15363" width="7.75" style="2" customWidth="1"/>
    <col min="15364" max="15371" width="7.625" style="2" customWidth="1"/>
    <col min="15372" max="15372" width="5.375" style="2" customWidth="1"/>
    <col min="15373" max="15373" width="4.2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25" style="2" customWidth="1"/>
    <col min="15619" max="15619" width="7.75" style="2" customWidth="1"/>
    <col min="15620" max="15627" width="7.625" style="2" customWidth="1"/>
    <col min="15628" max="15628" width="5.375" style="2" customWidth="1"/>
    <col min="15629" max="15629" width="4.2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25" style="2" customWidth="1"/>
    <col min="15875" max="15875" width="7.75" style="2" customWidth="1"/>
    <col min="15876" max="15883" width="7.625" style="2" customWidth="1"/>
    <col min="15884" max="15884" width="5.375" style="2" customWidth="1"/>
    <col min="15885" max="15885" width="4.2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25" style="2" customWidth="1"/>
    <col min="16131" max="16131" width="7.75" style="2" customWidth="1"/>
    <col min="16132" max="16139" width="7.625" style="2" customWidth="1"/>
    <col min="16140" max="16140" width="5.375" style="2" customWidth="1"/>
    <col min="16141" max="16141" width="4.25" style="2" customWidth="1"/>
    <col min="16142" max="16142" width="9.125" style="2" bestFit="1"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0" customHeight="1" thickBot="1">
      <c r="A2" s="1" t="s">
        <v>385</v>
      </c>
      <c r="L2" s="1682"/>
      <c r="M2" s="1682"/>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2.75" customHeight="1">
      <c r="A4" s="6"/>
      <c r="B4" s="7"/>
      <c r="C4" s="8"/>
      <c r="D4" s="1686"/>
      <c r="E4" s="9" t="s">
        <v>10</v>
      </c>
      <c r="F4" s="1689"/>
      <c r="G4" s="1689"/>
      <c r="H4" s="10" t="s">
        <v>11</v>
      </c>
      <c r="I4" s="1689"/>
      <c r="J4" s="1689"/>
      <c r="K4" s="1689"/>
      <c r="L4" s="1689"/>
      <c r="M4" s="1693"/>
    </row>
    <row r="5" spans="1:14" ht="12.75" customHeight="1">
      <c r="A5" s="6"/>
      <c r="B5" s="7"/>
      <c r="C5" s="8"/>
      <c r="D5" s="1686"/>
      <c r="E5" s="11" t="s">
        <v>12</v>
      </c>
      <c r="F5" s="1689"/>
      <c r="G5" s="1689"/>
      <c r="H5" s="10" t="s">
        <v>13</v>
      </c>
      <c r="I5" s="1689"/>
      <c r="J5" s="1689"/>
      <c r="K5" s="1689"/>
      <c r="L5" s="1689"/>
      <c r="M5" s="1693"/>
    </row>
    <row r="6" spans="1:14" ht="14.25" customHeight="1" thickBot="1">
      <c r="A6" s="6" t="s">
        <v>14</v>
      </c>
      <c r="B6" s="7"/>
      <c r="C6" s="8"/>
      <c r="D6" s="1687"/>
      <c r="E6" s="15" t="s">
        <v>15</v>
      </c>
      <c r="F6" s="1690"/>
      <c r="G6" s="1690"/>
      <c r="H6" s="16"/>
      <c r="I6" s="1690"/>
      <c r="J6" s="1690"/>
      <c r="K6" s="1690"/>
      <c r="L6" s="1690"/>
      <c r="M6" s="1694"/>
    </row>
    <row r="7" spans="1:14" ht="16.7" customHeight="1">
      <c r="A7" s="1703" t="s">
        <v>44</v>
      </c>
      <c r="B7" s="1819" t="s">
        <v>17</v>
      </c>
      <c r="C7" s="1818"/>
      <c r="D7" s="67">
        <v>7691</v>
      </c>
      <c r="E7" s="68">
        <v>2.6698705112802026</v>
      </c>
      <c r="F7" s="527">
        <v>3263</v>
      </c>
      <c r="G7" s="125">
        <v>795</v>
      </c>
      <c r="H7" s="20">
        <v>189</v>
      </c>
      <c r="I7" s="125">
        <v>1073</v>
      </c>
      <c r="J7" s="125">
        <v>529</v>
      </c>
      <c r="K7" s="125">
        <v>653</v>
      </c>
      <c r="L7" s="125">
        <v>511</v>
      </c>
      <c r="M7" s="126">
        <v>867</v>
      </c>
    </row>
    <row r="8" spans="1:14" ht="16.7" customHeight="1">
      <c r="A8" s="1695"/>
      <c r="B8" s="1699">
        <v>29</v>
      </c>
      <c r="C8" s="1700"/>
      <c r="D8" s="67">
        <v>7345</v>
      </c>
      <c r="E8" s="68">
        <v>-4.4987647900143024</v>
      </c>
      <c r="F8" s="69">
        <v>3084</v>
      </c>
      <c r="G8" s="69">
        <v>785</v>
      </c>
      <c r="H8" s="23">
        <v>231</v>
      </c>
      <c r="I8" s="69">
        <v>1018</v>
      </c>
      <c r="J8" s="69">
        <v>517</v>
      </c>
      <c r="K8" s="69">
        <v>682</v>
      </c>
      <c r="L8" s="69">
        <v>485</v>
      </c>
      <c r="M8" s="70">
        <v>774</v>
      </c>
    </row>
    <row r="9" spans="1:14" ht="16.7" customHeight="1">
      <c r="A9" s="1695"/>
      <c r="B9" s="1699">
        <v>30</v>
      </c>
      <c r="C9" s="1700"/>
      <c r="D9" s="67">
        <v>6893</v>
      </c>
      <c r="E9" s="68">
        <v>-6.1538461538461542</v>
      </c>
      <c r="F9" s="69">
        <v>2909</v>
      </c>
      <c r="G9" s="69">
        <v>704</v>
      </c>
      <c r="H9" s="25">
        <v>223</v>
      </c>
      <c r="I9" s="69">
        <v>979</v>
      </c>
      <c r="J9" s="69">
        <v>526</v>
      </c>
      <c r="K9" s="69">
        <v>674</v>
      </c>
      <c r="L9" s="69">
        <v>453</v>
      </c>
      <c r="M9" s="70">
        <v>648</v>
      </c>
    </row>
    <row r="10" spans="1:14" ht="16.7" customHeight="1">
      <c r="A10" s="1695"/>
      <c r="B10" s="1699" t="s">
        <v>18</v>
      </c>
      <c r="C10" s="1700"/>
      <c r="D10" s="67">
        <v>6487</v>
      </c>
      <c r="E10" s="68">
        <v>-5.8900333671840999</v>
      </c>
      <c r="F10" s="69">
        <v>2805</v>
      </c>
      <c r="G10" s="69">
        <v>643</v>
      </c>
      <c r="H10" s="25">
        <v>177</v>
      </c>
      <c r="I10" s="69">
        <v>855</v>
      </c>
      <c r="J10" s="69">
        <v>472</v>
      </c>
      <c r="K10" s="69">
        <v>585</v>
      </c>
      <c r="L10" s="69">
        <v>472</v>
      </c>
      <c r="M10" s="70">
        <v>655</v>
      </c>
    </row>
    <row r="11" spans="1:14" ht="16.7" customHeight="1">
      <c r="A11" s="1695"/>
      <c r="B11" s="1699">
        <v>2</v>
      </c>
      <c r="C11" s="1700"/>
      <c r="D11" s="71">
        <f>SUM(F11:G11,I11:M11)</f>
        <v>6054</v>
      </c>
      <c r="E11" s="72">
        <f>IF(ISERROR((D11-D10)/D10*100),"―",(D11-D10)/D10*100)</f>
        <v>-6.6748882380144909</v>
      </c>
      <c r="F11" s="73">
        <f>SUM(F12:F23)</f>
        <v>2709</v>
      </c>
      <c r="G11" s="73">
        <f t="shared" ref="G11:M11" si="0">SUM(G12:G23)</f>
        <v>545</v>
      </c>
      <c r="H11" s="30">
        <f t="shared" si="0"/>
        <v>119</v>
      </c>
      <c r="I11" s="73">
        <f t="shared" si="0"/>
        <v>904</v>
      </c>
      <c r="J11" s="73">
        <f t="shared" si="0"/>
        <v>385</v>
      </c>
      <c r="K11" s="73">
        <f t="shared" si="0"/>
        <v>503</v>
      </c>
      <c r="L11" s="73">
        <f t="shared" si="0"/>
        <v>404</v>
      </c>
      <c r="M11" s="74">
        <f t="shared" si="0"/>
        <v>604</v>
      </c>
    </row>
    <row r="12" spans="1:14" ht="13.5" customHeight="1">
      <c r="A12" s="1695"/>
      <c r="B12" s="7" t="s">
        <v>19</v>
      </c>
      <c r="C12" s="32" t="s">
        <v>20</v>
      </c>
      <c r="D12" s="551">
        <f>SUM(F12:G12,I12:M12)</f>
        <v>570</v>
      </c>
      <c r="E12" s="47">
        <v>-14.156626506024098</v>
      </c>
      <c r="F12" s="49">
        <v>244</v>
      </c>
      <c r="G12" s="49">
        <v>54</v>
      </c>
      <c r="H12" s="46">
        <v>14</v>
      </c>
      <c r="I12" s="49">
        <v>96</v>
      </c>
      <c r="J12" s="49">
        <v>34</v>
      </c>
      <c r="K12" s="49">
        <v>45</v>
      </c>
      <c r="L12" s="49">
        <v>39</v>
      </c>
      <c r="M12" s="76">
        <v>58</v>
      </c>
      <c r="N12" s="521"/>
    </row>
    <row r="13" spans="1:14" ht="13.5" customHeight="1">
      <c r="A13" s="1695"/>
      <c r="B13" s="7"/>
      <c r="C13" s="32" t="s">
        <v>21</v>
      </c>
      <c r="D13" s="50">
        <f>SUM(F13:G13,I13:M13)</f>
        <v>418</v>
      </c>
      <c r="E13" s="47">
        <v>-26.408450704225352</v>
      </c>
      <c r="F13" s="49">
        <v>186</v>
      </c>
      <c r="G13" s="49">
        <v>45</v>
      </c>
      <c r="H13" s="46">
        <v>9</v>
      </c>
      <c r="I13" s="49">
        <v>72</v>
      </c>
      <c r="J13" s="49">
        <v>23</v>
      </c>
      <c r="K13" s="49">
        <v>30</v>
      </c>
      <c r="L13" s="49">
        <v>26</v>
      </c>
      <c r="M13" s="76">
        <v>36</v>
      </c>
      <c r="N13" s="521"/>
    </row>
    <row r="14" spans="1:14" ht="13.5" customHeight="1">
      <c r="A14" s="1695"/>
      <c r="B14" s="7"/>
      <c r="C14" s="32" t="s">
        <v>22</v>
      </c>
      <c r="D14" s="50">
        <f t="shared" ref="D14:D22" si="1">SUM(F14:G14,I14:M14)</f>
        <v>535</v>
      </c>
      <c r="E14" s="47">
        <v>-7.5993091537132988</v>
      </c>
      <c r="F14" s="49">
        <v>253</v>
      </c>
      <c r="G14" s="49">
        <v>36</v>
      </c>
      <c r="H14" s="46">
        <v>6</v>
      </c>
      <c r="I14" s="49">
        <v>94</v>
      </c>
      <c r="J14" s="49">
        <v>31</v>
      </c>
      <c r="K14" s="49">
        <v>44</v>
      </c>
      <c r="L14" s="49">
        <v>32</v>
      </c>
      <c r="M14" s="76">
        <v>45</v>
      </c>
    </row>
    <row r="15" spans="1:14" ht="13.5" customHeight="1">
      <c r="A15" s="1695"/>
      <c r="B15" s="7"/>
      <c r="C15" s="32" t="s">
        <v>23</v>
      </c>
      <c r="D15" s="50">
        <f t="shared" si="1"/>
        <v>477</v>
      </c>
      <c r="E15" s="47">
        <v>-13.898916967509026</v>
      </c>
      <c r="F15" s="49">
        <v>203</v>
      </c>
      <c r="G15" s="49">
        <v>53</v>
      </c>
      <c r="H15" s="46">
        <v>5</v>
      </c>
      <c r="I15" s="49">
        <v>70</v>
      </c>
      <c r="J15" s="49">
        <v>20</v>
      </c>
      <c r="K15" s="49">
        <v>53</v>
      </c>
      <c r="L15" s="49">
        <v>26</v>
      </c>
      <c r="M15" s="76">
        <v>52</v>
      </c>
    </row>
    <row r="16" spans="1:14" ht="13.5" customHeight="1">
      <c r="A16" s="1695"/>
      <c r="B16" s="7"/>
      <c r="C16" s="32" t="s">
        <v>24</v>
      </c>
      <c r="D16" s="50">
        <f t="shared" si="1"/>
        <v>415</v>
      </c>
      <c r="E16" s="47">
        <v>1.2195121951219512</v>
      </c>
      <c r="F16" s="49">
        <v>183</v>
      </c>
      <c r="G16" s="49">
        <v>45</v>
      </c>
      <c r="H16" s="46">
        <v>12</v>
      </c>
      <c r="I16" s="49">
        <v>58</v>
      </c>
      <c r="J16" s="49">
        <v>30</v>
      </c>
      <c r="K16" s="49">
        <v>39</v>
      </c>
      <c r="L16" s="49">
        <v>24</v>
      </c>
      <c r="M16" s="76">
        <v>36</v>
      </c>
      <c r="N16" s="521"/>
    </row>
    <row r="17" spans="1:14" ht="13.5" customHeight="1">
      <c r="A17" s="1695"/>
      <c r="B17" s="7"/>
      <c r="C17" s="32" t="s">
        <v>25</v>
      </c>
      <c r="D17" s="50">
        <f t="shared" si="1"/>
        <v>498</v>
      </c>
      <c r="E17" s="47">
        <v>-5.1428571428571423</v>
      </c>
      <c r="F17" s="49">
        <v>211</v>
      </c>
      <c r="G17" s="49">
        <v>23</v>
      </c>
      <c r="H17" s="46">
        <v>6</v>
      </c>
      <c r="I17" s="49">
        <v>79</v>
      </c>
      <c r="J17" s="49">
        <v>31</v>
      </c>
      <c r="K17" s="49">
        <v>51</v>
      </c>
      <c r="L17" s="49">
        <v>40</v>
      </c>
      <c r="M17" s="76">
        <v>63</v>
      </c>
    </row>
    <row r="18" spans="1:14" ht="13.5" customHeight="1">
      <c r="A18" s="1695"/>
      <c r="B18" s="7"/>
      <c r="C18" s="32" t="s">
        <v>26</v>
      </c>
      <c r="D18" s="50">
        <f t="shared" si="1"/>
        <v>575</v>
      </c>
      <c r="E18" s="47">
        <v>-0.34662045060658575</v>
      </c>
      <c r="F18" s="49">
        <v>267</v>
      </c>
      <c r="G18" s="49">
        <v>60</v>
      </c>
      <c r="H18" s="46">
        <v>14</v>
      </c>
      <c r="I18" s="49">
        <v>70</v>
      </c>
      <c r="J18" s="49">
        <v>41</v>
      </c>
      <c r="K18" s="49">
        <v>46</v>
      </c>
      <c r="L18" s="49">
        <v>44</v>
      </c>
      <c r="M18" s="76">
        <v>47</v>
      </c>
    </row>
    <row r="19" spans="1:14" ht="13.5" customHeight="1">
      <c r="A19" s="1695"/>
      <c r="B19" s="7"/>
      <c r="C19" s="32" t="s">
        <v>27</v>
      </c>
      <c r="D19" s="50">
        <f t="shared" si="1"/>
        <v>464</v>
      </c>
      <c r="E19" s="47">
        <v>-5.8823529411764701</v>
      </c>
      <c r="F19" s="49">
        <v>207</v>
      </c>
      <c r="G19" s="49">
        <v>47</v>
      </c>
      <c r="H19" s="46">
        <v>12</v>
      </c>
      <c r="I19" s="49">
        <v>57</v>
      </c>
      <c r="J19" s="49">
        <v>32</v>
      </c>
      <c r="K19" s="49">
        <v>43</v>
      </c>
      <c r="L19" s="49">
        <v>38</v>
      </c>
      <c r="M19" s="76">
        <v>40</v>
      </c>
    </row>
    <row r="20" spans="1:14" ht="13.5" customHeight="1">
      <c r="A20" s="1695"/>
      <c r="B20" s="7"/>
      <c r="C20" s="32" t="s">
        <v>28</v>
      </c>
      <c r="D20" s="50">
        <f t="shared" si="1"/>
        <v>425</v>
      </c>
      <c r="E20" s="47">
        <v>-5.5555555555555554</v>
      </c>
      <c r="F20" s="49">
        <v>183</v>
      </c>
      <c r="G20" s="49">
        <v>44</v>
      </c>
      <c r="H20" s="46">
        <v>10</v>
      </c>
      <c r="I20" s="49">
        <v>62</v>
      </c>
      <c r="J20" s="49">
        <v>32</v>
      </c>
      <c r="K20" s="49">
        <v>30</v>
      </c>
      <c r="L20" s="49">
        <v>32</v>
      </c>
      <c r="M20" s="76">
        <v>42</v>
      </c>
    </row>
    <row r="21" spans="1:14" ht="13.5" customHeight="1">
      <c r="A21" s="1695"/>
      <c r="B21" s="7" t="s">
        <v>29</v>
      </c>
      <c r="C21" s="32" t="s">
        <v>30</v>
      </c>
      <c r="D21" s="50">
        <f t="shared" si="1"/>
        <v>402</v>
      </c>
      <c r="E21" s="47">
        <v>-7.3732718894009217</v>
      </c>
      <c r="F21" s="49">
        <v>182</v>
      </c>
      <c r="G21" s="49">
        <v>27</v>
      </c>
      <c r="H21" s="46">
        <v>6</v>
      </c>
      <c r="I21" s="49">
        <v>60</v>
      </c>
      <c r="J21" s="49">
        <v>30</v>
      </c>
      <c r="K21" s="49">
        <v>39</v>
      </c>
      <c r="L21" s="49">
        <v>30</v>
      </c>
      <c r="M21" s="76">
        <v>34</v>
      </c>
      <c r="N21" s="521"/>
    </row>
    <row r="22" spans="1:14" ht="13.5" customHeight="1">
      <c r="A22" s="1695"/>
      <c r="B22" s="7"/>
      <c r="C22" s="32" t="s">
        <v>31</v>
      </c>
      <c r="D22" s="50">
        <f t="shared" si="1"/>
        <v>509</v>
      </c>
      <c r="E22" s="47">
        <v>-5.7407407407407405</v>
      </c>
      <c r="F22" s="49">
        <v>216</v>
      </c>
      <c r="G22" s="49">
        <v>47</v>
      </c>
      <c r="H22" s="46">
        <v>12</v>
      </c>
      <c r="I22" s="49">
        <v>67</v>
      </c>
      <c r="J22" s="49">
        <v>43</v>
      </c>
      <c r="K22" s="49">
        <v>40</v>
      </c>
      <c r="L22" s="49">
        <v>31</v>
      </c>
      <c r="M22" s="76">
        <v>65</v>
      </c>
    </row>
    <row r="23" spans="1:14" ht="13.5" customHeight="1" thickBot="1">
      <c r="A23" s="1696"/>
      <c r="B23" s="13"/>
      <c r="C23" s="39" t="s">
        <v>32</v>
      </c>
      <c r="D23" s="51">
        <f>SUM(F23:G23,I23:M23)</f>
        <v>766</v>
      </c>
      <c r="E23" s="78">
        <v>10.533910533910534</v>
      </c>
      <c r="F23" s="52">
        <v>374</v>
      </c>
      <c r="G23" s="52">
        <v>64</v>
      </c>
      <c r="H23" s="48">
        <v>13</v>
      </c>
      <c r="I23" s="52">
        <v>119</v>
      </c>
      <c r="J23" s="52">
        <v>38</v>
      </c>
      <c r="K23" s="52">
        <v>43</v>
      </c>
      <c r="L23" s="52">
        <v>42</v>
      </c>
      <c r="M23" s="79">
        <v>86</v>
      </c>
    </row>
    <row r="24" spans="1:14" ht="16.7" customHeight="1">
      <c r="A24" s="1703" t="s">
        <v>50</v>
      </c>
      <c r="B24" s="1819" t="s">
        <v>17</v>
      </c>
      <c r="C24" s="1818"/>
      <c r="D24" s="67">
        <v>2272</v>
      </c>
      <c r="E24" s="68">
        <v>0.664599025254763</v>
      </c>
      <c r="F24" s="125">
        <v>970</v>
      </c>
      <c r="G24" s="125">
        <v>239</v>
      </c>
      <c r="H24" s="20">
        <v>43</v>
      </c>
      <c r="I24" s="125">
        <v>309</v>
      </c>
      <c r="J24" s="125">
        <v>116</v>
      </c>
      <c r="K24" s="125">
        <v>198</v>
      </c>
      <c r="L24" s="125">
        <v>171</v>
      </c>
      <c r="M24" s="126">
        <v>269</v>
      </c>
    </row>
    <row r="25" spans="1:14" ht="16.7" customHeight="1">
      <c r="A25" s="1695"/>
      <c r="B25" s="1699">
        <v>29</v>
      </c>
      <c r="C25" s="1700"/>
      <c r="D25" s="67">
        <v>2194</v>
      </c>
      <c r="E25" s="68">
        <v>-3.433098591549296</v>
      </c>
      <c r="F25" s="69">
        <v>928</v>
      </c>
      <c r="G25" s="69">
        <v>249</v>
      </c>
      <c r="H25" s="23">
        <v>85</v>
      </c>
      <c r="I25" s="69">
        <v>262</v>
      </c>
      <c r="J25" s="69">
        <v>129</v>
      </c>
      <c r="K25" s="69">
        <v>225</v>
      </c>
      <c r="L25" s="69">
        <v>166</v>
      </c>
      <c r="M25" s="70">
        <v>235</v>
      </c>
    </row>
    <row r="26" spans="1:14" ht="16.7" customHeight="1">
      <c r="A26" s="1695"/>
      <c r="B26" s="1699">
        <v>30</v>
      </c>
      <c r="C26" s="1700"/>
      <c r="D26" s="67">
        <v>1948</v>
      </c>
      <c r="E26" s="68">
        <v>-11.212397447584321</v>
      </c>
      <c r="F26" s="69">
        <v>885</v>
      </c>
      <c r="G26" s="69">
        <v>225</v>
      </c>
      <c r="H26" s="25">
        <v>70</v>
      </c>
      <c r="I26" s="69">
        <v>243</v>
      </c>
      <c r="J26" s="69">
        <v>122</v>
      </c>
      <c r="K26" s="69">
        <v>162</v>
      </c>
      <c r="L26" s="69">
        <v>131</v>
      </c>
      <c r="M26" s="70">
        <v>180</v>
      </c>
    </row>
    <row r="27" spans="1:14" ht="16.7" customHeight="1">
      <c r="A27" s="1695"/>
      <c r="B27" s="1699" t="s">
        <v>18</v>
      </c>
      <c r="C27" s="1700"/>
      <c r="D27" s="67">
        <v>1870</v>
      </c>
      <c r="E27" s="68">
        <v>-4.0041067761806977</v>
      </c>
      <c r="F27" s="69">
        <v>834</v>
      </c>
      <c r="G27" s="69">
        <v>185</v>
      </c>
      <c r="H27" s="25">
        <v>51</v>
      </c>
      <c r="I27" s="69">
        <v>196</v>
      </c>
      <c r="J27" s="69">
        <v>119</v>
      </c>
      <c r="K27" s="69">
        <v>164</v>
      </c>
      <c r="L27" s="69">
        <v>156</v>
      </c>
      <c r="M27" s="70">
        <v>216</v>
      </c>
    </row>
    <row r="28" spans="1:14" ht="16.7" customHeight="1">
      <c r="A28" s="1695"/>
      <c r="B28" s="1699">
        <v>2</v>
      </c>
      <c r="C28" s="1700"/>
      <c r="D28" s="71">
        <f>SUM(F28:G28,I28:M28)</f>
        <v>1899</v>
      </c>
      <c r="E28" s="72">
        <f>IF(ISERROR((D28-D27)/D27*100),"―",(D28-D27)/D27*100)</f>
        <v>1.5508021390374331</v>
      </c>
      <c r="F28" s="73">
        <f>SUM(F29:F40)</f>
        <v>911</v>
      </c>
      <c r="G28" s="73">
        <f t="shared" ref="G28:M28" si="2">SUM(G29:G40)</f>
        <v>160</v>
      </c>
      <c r="H28" s="30">
        <f t="shared" si="2"/>
        <v>34</v>
      </c>
      <c r="I28" s="73">
        <f t="shared" si="2"/>
        <v>246</v>
      </c>
      <c r="J28" s="73">
        <f t="shared" si="2"/>
        <v>96</v>
      </c>
      <c r="K28" s="73">
        <f t="shared" si="2"/>
        <v>158</v>
      </c>
      <c r="L28" s="73">
        <f t="shared" si="2"/>
        <v>129</v>
      </c>
      <c r="M28" s="74">
        <f t="shared" si="2"/>
        <v>199</v>
      </c>
    </row>
    <row r="29" spans="1:14" ht="13.5" customHeight="1">
      <c r="A29" s="1695"/>
      <c r="B29" s="7" t="s">
        <v>19</v>
      </c>
      <c r="C29" s="32" t="s">
        <v>20</v>
      </c>
      <c r="D29" s="551">
        <f>SUM(F29:G29,I29:M29)</f>
        <v>191</v>
      </c>
      <c r="E29" s="47">
        <v>3.2432432432432434</v>
      </c>
      <c r="F29" s="49">
        <v>95</v>
      </c>
      <c r="G29" s="49">
        <v>11</v>
      </c>
      <c r="H29" s="46">
        <v>3</v>
      </c>
      <c r="I29" s="49">
        <v>19</v>
      </c>
      <c r="J29" s="49">
        <v>7</v>
      </c>
      <c r="K29" s="49">
        <v>16</v>
      </c>
      <c r="L29" s="49">
        <v>17</v>
      </c>
      <c r="M29" s="76">
        <v>26</v>
      </c>
      <c r="N29" s="521"/>
    </row>
    <row r="30" spans="1:14" ht="13.5" customHeight="1">
      <c r="A30" s="1695"/>
      <c r="B30" s="7"/>
      <c r="C30" s="32" t="s">
        <v>21</v>
      </c>
      <c r="D30" s="50">
        <f>SUM(F30:G30,I30:M30)</f>
        <v>133</v>
      </c>
      <c r="E30" s="47">
        <v>-8.9041095890410951</v>
      </c>
      <c r="F30" s="49">
        <v>67</v>
      </c>
      <c r="G30" s="49">
        <v>21</v>
      </c>
      <c r="H30" s="46">
        <v>5</v>
      </c>
      <c r="I30" s="49">
        <v>16</v>
      </c>
      <c r="J30" s="49">
        <v>6</v>
      </c>
      <c r="K30" s="49">
        <v>7</v>
      </c>
      <c r="L30" s="49">
        <v>6</v>
      </c>
      <c r="M30" s="76">
        <v>10</v>
      </c>
      <c r="N30" s="521"/>
    </row>
    <row r="31" spans="1:14" ht="13.5" customHeight="1">
      <c r="A31" s="1695"/>
      <c r="B31" s="7"/>
      <c r="C31" s="32" t="s">
        <v>22</v>
      </c>
      <c r="D31" s="50">
        <f t="shared" ref="D31:D39" si="3">SUM(F31:G31,I31:M31)</f>
        <v>143</v>
      </c>
      <c r="E31" s="47">
        <v>-7.1428571428571423</v>
      </c>
      <c r="F31" s="49">
        <v>69</v>
      </c>
      <c r="G31" s="49">
        <v>5</v>
      </c>
      <c r="H31" s="46">
        <v>1</v>
      </c>
      <c r="I31" s="49">
        <v>27</v>
      </c>
      <c r="J31" s="49">
        <v>2</v>
      </c>
      <c r="K31" s="49">
        <v>16</v>
      </c>
      <c r="L31" s="49">
        <v>8</v>
      </c>
      <c r="M31" s="76">
        <v>16</v>
      </c>
    </row>
    <row r="32" spans="1:14" ht="13.5" customHeight="1">
      <c r="A32" s="1695"/>
      <c r="B32" s="7"/>
      <c r="C32" s="32" t="s">
        <v>23</v>
      </c>
      <c r="D32" s="50">
        <f t="shared" si="3"/>
        <v>149</v>
      </c>
      <c r="E32" s="47">
        <v>-10.240963855421686</v>
      </c>
      <c r="F32" s="49">
        <v>68</v>
      </c>
      <c r="G32" s="49">
        <v>14</v>
      </c>
      <c r="H32" s="46">
        <v>4</v>
      </c>
      <c r="I32" s="49">
        <v>16</v>
      </c>
      <c r="J32" s="49">
        <v>2</v>
      </c>
      <c r="K32" s="49">
        <v>18</v>
      </c>
      <c r="L32" s="49">
        <v>7</v>
      </c>
      <c r="M32" s="76">
        <v>24</v>
      </c>
    </row>
    <row r="33" spans="1:14" ht="13.5" customHeight="1">
      <c r="A33" s="1695"/>
      <c r="B33" s="7"/>
      <c r="C33" s="32" t="s">
        <v>24</v>
      </c>
      <c r="D33" s="50">
        <f t="shared" si="3"/>
        <v>124</v>
      </c>
      <c r="E33" s="47">
        <v>21.568627450980394</v>
      </c>
      <c r="F33" s="49">
        <v>65</v>
      </c>
      <c r="G33" s="49">
        <v>14</v>
      </c>
      <c r="H33" s="46">
        <v>3</v>
      </c>
      <c r="I33" s="49">
        <v>12</v>
      </c>
      <c r="J33" s="49">
        <v>8</v>
      </c>
      <c r="K33" s="49">
        <v>9</v>
      </c>
      <c r="L33" s="49">
        <v>5</v>
      </c>
      <c r="M33" s="76">
        <v>11</v>
      </c>
      <c r="N33" s="521"/>
    </row>
    <row r="34" spans="1:14" ht="13.5" customHeight="1">
      <c r="A34" s="1695"/>
      <c r="B34" s="7"/>
      <c r="C34" s="32" t="s">
        <v>25</v>
      </c>
      <c r="D34" s="50">
        <f t="shared" si="3"/>
        <v>171</v>
      </c>
      <c r="E34" s="47">
        <v>8.9171974522292992</v>
      </c>
      <c r="F34" s="49">
        <v>73</v>
      </c>
      <c r="G34" s="49">
        <v>7</v>
      </c>
      <c r="H34" s="46">
        <v>2</v>
      </c>
      <c r="I34" s="49">
        <v>27</v>
      </c>
      <c r="J34" s="49">
        <v>11</v>
      </c>
      <c r="K34" s="49">
        <v>20</v>
      </c>
      <c r="L34" s="49">
        <v>12</v>
      </c>
      <c r="M34" s="76">
        <v>21</v>
      </c>
      <c r="N34" s="521"/>
    </row>
    <row r="35" spans="1:14" ht="13.5" customHeight="1">
      <c r="A35" s="1695"/>
      <c r="B35" s="7"/>
      <c r="C35" s="32" t="s">
        <v>26</v>
      </c>
      <c r="D35" s="50">
        <f t="shared" si="3"/>
        <v>178</v>
      </c>
      <c r="E35" s="47">
        <v>2.2988505747126435</v>
      </c>
      <c r="F35" s="49">
        <v>76</v>
      </c>
      <c r="G35" s="49">
        <v>19</v>
      </c>
      <c r="H35" s="46">
        <v>5</v>
      </c>
      <c r="I35" s="49">
        <v>21</v>
      </c>
      <c r="J35" s="49">
        <v>11</v>
      </c>
      <c r="K35" s="49">
        <v>16</v>
      </c>
      <c r="L35" s="49">
        <v>17</v>
      </c>
      <c r="M35" s="76">
        <v>18</v>
      </c>
    </row>
    <row r="36" spans="1:14" ht="13.5" customHeight="1">
      <c r="A36" s="1695"/>
      <c r="B36" s="7"/>
      <c r="C36" s="32" t="s">
        <v>27</v>
      </c>
      <c r="D36" s="50">
        <f t="shared" si="3"/>
        <v>155</v>
      </c>
      <c r="E36" s="47">
        <v>-2.5157232704402519</v>
      </c>
      <c r="F36" s="49">
        <v>75</v>
      </c>
      <c r="G36" s="49">
        <v>15</v>
      </c>
      <c r="H36" s="46">
        <v>2</v>
      </c>
      <c r="I36" s="49">
        <v>17</v>
      </c>
      <c r="J36" s="49">
        <v>11</v>
      </c>
      <c r="K36" s="49">
        <v>15</v>
      </c>
      <c r="L36" s="49">
        <v>15</v>
      </c>
      <c r="M36" s="76">
        <v>7</v>
      </c>
    </row>
    <row r="37" spans="1:14" ht="13.5" customHeight="1">
      <c r="A37" s="1695"/>
      <c r="B37" s="7"/>
      <c r="C37" s="32" t="s">
        <v>28</v>
      </c>
      <c r="D37" s="50">
        <f t="shared" si="3"/>
        <v>138</v>
      </c>
      <c r="E37" s="47">
        <v>-9.2105263157894726</v>
      </c>
      <c r="F37" s="49">
        <v>68</v>
      </c>
      <c r="G37" s="49">
        <v>11</v>
      </c>
      <c r="H37" s="46">
        <v>1</v>
      </c>
      <c r="I37" s="49">
        <v>16</v>
      </c>
      <c r="J37" s="49">
        <v>6</v>
      </c>
      <c r="K37" s="49">
        <v>11</v>
      </c>
      <c r="L37" s="49">
        <v>14</v>
      </c>
      <c r="M37" s="76">
        <v>12</v>
      </c>
    </row>
    <row r="38" spans="1:14" ht="13.5" customHeight="1">
      <c r="A38" s="1695"/>
      <c r="B38" s="7" t="s">
        <v>29</v>
      </c>
      <c r="C38" s="32" t="s">
        <v>30</v>
      </c>
      <c r="D38" s="50">
        <f t="shared" si="3"/>
        <v>128</v>
      </c>
      <c r="E38" s="47">
        <v>-3.0303030303030303</v>
      </c>
      <c r="F38" s="49">
        <v>67</v>
      </c>
      <c r="G38" s="49">
        <v>5</v>
      </c>
      <c r="H38" s="46">
        <v>3</v>
      </c>
      <c r="I38" s="49">
        <v>19</v>
      </c>
      <c r="J38" s="49">
        <v>10</v>
      </c>
      <c r="K38" s="49">
        <v>9</v>
      </c>
      <c r="L38" s="49">
        <v>9</v>
      </c>
      <c r="M38" s="76">
        <v>9</v>
      </c>
      <c r="N38" s="521"/>
    </row>
    <row r="39" spans="1:14" ht="13.5" customHeight="1">
      <c r="A39" s="1695"/>
      <c r="B39" s="7"/>
      <c r="C39" s="32" t="s">
        <v>31</v>
      </c>
      <c r="D39" s="50">
        <f t="shared" si="3"/>
        <v>154</v>
      </c>
      <c r="E39" s="47">
        <v>-4.9382716049382713</v>
      </c>
      <c r="F39" s="49">
        <v>71</v>
      </c>
      <c r="G39" s="49">
        <v>13</v>
      </c>
      <c r="H39" s="46">
        <v>2</v>
      </c>
      <c r="I39" s="49">
        <v>16</v>
      </c>
      <c r="J39" s="49">
        <v>13</v>
      </c>
      <c r="K39" s="49">
        <v>13</v>
      </c>
      <c r="L39" s="49">
        <v>7</v>
      </c>
      <c r="M39" s="76">
        <v>21</v>
      </c>
    </row>
    <row r="40" spans="1:14" ht="13.5" customHeight="1" thickBot="1">
      <c r="A40" s="1696"/>
      <c r="B40" s="13"/>
      <c r="C40" s="39" t="s">
        <v>32</v>
      </c>
      <c r="D40" s="51">
        <f>SUM(F40:G40,I40:M40)</f>
        <v>235</v>
      </c>
      <c r="E40" s="78">
        <v>29.834254143646412</v>
      </c>
      <c r="F40" s="52">
        <v>117</v>
      </c>
      <c r="G40" s="52">
        <v>25</v>
      </c>
      <c r="H40" s="48">
        <v>3</v>
      </c>
      <c r="I40" s="52">
        <v>40</v>
      </c>
      <c r="J40" s="52">
        <v>9</v>
      </c>
      <c r="K40" s="52">
        <v>8</v>
      </c>
      <c r="L40" s="52">
        <v>12</v>
      </c>
      <c r="M40" s="79">
        <v>24</v>
      </c>
    </row>
    <row r="41" spans="1:14" ht="16.7" customHeight="1">
      <c r="A41" s="1703" t="s">
        <v>34</v>
      </c>
      <c r="B41" s="1819" t="s">
        <v>17</v>
      </c>
      <c r="C41" s="1818"/>
      <c r="D41" s="67">
        <v>6272</v>
      </c>
      <c r="E41" s="68">
        <v>4.5333333333333332</v>
      </c>
      <c r="F41" s="527">
        <v>2738</v>
      </c>
      <c r="G41" s="527">
        <v>678</v>
      </c>
      <c r="H41" s="45">
        <v>157</v>
      </c>
      <c r="I41" s="527">
        <v>917</v>
      </c>
      <c r="J41" s="527">
        <v>417</v>
      </c>
      <c r="K41" s="527">
        <v>451</v>
      </c>
      <c r="L41" s="527">
        <v>413</v>
      </c>
      <c r="M41" s="526">
        <v>658</v>
      </c>
      <c r="N41" s="7"/>
    </row>
    <row r="42" spans="1:14" ht="16.7" customHeight="1">
      <c r="A42" s="1695"/>
      <c r="B42" s="1699">
        <v>29</v>
      </c>
      <c r="C42" s="1700"/>
      <c r="D42" s="67">
        <v>6049</v>
      </c>
      <c r="E42" s="68">
        <v>-3.5554846938775508</v>
      </c>
      <c r="F42" s="69">
        <v>2640</v>
      </c>
      <c r="G42" s="69">
        <v>676</v>
      </c>
      <c r="H42" s="23">
        <v>184</v>
      </c>
      <c r="I42" s="69">
        <v>861</v>
      </c>
      <c r="J42" s="69">
        <v>408</v>
      </c>
      <c r="K42" s="69">
        <v>477</v>
      </c>
      <c r="L42" s="69">
        <v>391</v>
      </c>
      <c r="M42" s="70">
        <v>596</v>
      </c>
    </row>
    <row r="43" spans="1:14" ht="16.7" customHeight="1">
      <c r="A43" s="1695"/>
      <c r="B43" s="1699">
        <v>30</v>
      </c>
      <c r="C43" s="1700"/>
      <c r="D43" s="67">
        <v>5628</v>
      </c>
      <c r="E43" s="68">
        <v>-6.9598280707554974</v>
      </c>
      <c r="F43" s="69">
        <v>2390</v>
      </c>
      <c r="G43" s="69">
        <v>625</v>
      </c>
      <c r="H43" s="25">
        <v>198</v>
      </c>
      <c r="I43" s="69">
        <v>800</v>
      </c>
      <c r="J43" s="69">
        <v>442</v>
      </c>
      <c r="K43" s="69">
        <v>482</v>
      </c>
      <c r="L43" s="69">
        <v>359</v>
      </c>
      <c r="M43" s="70">
        <v>530</v>
      </c>
    </row>
    <row r="44" spans="1:14" ht="16.7" customHeight="1">
      <c r="A44" s="1695"/>
      <c r="B44" s="1699" t="s">
        <v>18</v>
      </c>
      <c r="C44" s="1700"/>
      <c r="D44" s="67">
        <v>5387</v>
      </c>
      <c r="E44" s="68">
        <v>-4.2821606254442077</v>
      </c>
      <c r="F44" s="69">
        <v>2380</v>
      </c>
      <c r="G44" s="69">
        <v>563</v>
      </c>
      <c r="H44" s="25">
        <v>154</v>
      </c>
      <c r="I44" s="69">
        <v>696</v>
      </c>
      <c r="J44" s="69">
        <v>396</v>
      </c>
      <c r="K44" s="69">
        <v>423</v>
      </c>
      <c r="L44" s="69">
        <v>390</v>
      </c>
      <c r="M44" s="70">
        <v>539</v>
      </c>
    </row>
    <row r="45" spans="1:14" ht="16.7" customHeight="1">
      <c r="A45" s="1695"/>
      <c r="B45" s="1699">
        <v>2</v>
      </c>
      <c r="C45" s="1700"/>
      <c r="D45" s="71">
        <f>SUM(F45:G45,I45:M45)</f>
        <v>4971</v>
      </c>
      <c r="E45" s="72">
        <f>IF(ISERROR((D45-D44)/D44*100),"―",(D45-D44)/D44*100)</f>
        <v>-7.7222944124744757</v>
      </c>
      <c r="F45" s="73">
        <f>SUM(F46:F57)</f>
        <v>2229</v>
      </c>
      <c r="G45" s="73">
        <f t="shared" ref="G45:M45" si="4">SUM(G46:G57)</f>
        <v>473</v>
      </c>
      <c r="H45" s="30">
        <f t="shared" si="4"/>
        <v>103</v>
      </c>
      <c r="I45" s="73">
        <f t="shared" si="4"/>
        <v>786</v>
      </c>
      <c r="J45" s="73">
        <f t="shared" si="4"/>
        <v>317</v>
      </c>
      <c r="K45" s="73">
        <f t="shared" si="4"/>
        <v>357</v>
      </c>
      <c r="L45" s="73">
        <f t="shared" si="4"/>
        <v>320</v>
      </c>
      <c r="M45" s="74">
        <f t="shared" si="4"/>
        <v>489</v>
      </c>
    </row>
    <row r="46" spans="1:14" ht="13.5" customHeight="1">
      <c r="A46" s="1695"/>
      <c r="B46" s="7" t="s">
        <v>19</v>
      </c>
      <c r="C46" s="32" t="s">
        <v>20</v>
      </c>
      <c r="D46" s="551">
        <f>SUM(F46:G46,I46:M46)</f>
        <v>469</v>
      </c>
      <c r="E46" s="47">
        <v>-18.150087260034901</v>
      </c>
      <c r="F46" s="49">
        <v>193</v>
      </c>
      <c r="G46" s="49">
        <v>49</v>
      </c>
      <c r="H46" s="46">
        <v>14</v>
      </c>
      <c r="I46" s="49">
        <v>83</v>
      </c>
      <c r="J46" s="49">
        <v>28</v>
      </c>
      <c r="K46" s="49">
        <v>37</v>
      </c>
      <c r="L46" s="49">
        <v>36</v>
      </c>
      <c r="M46" s="76">
        <v>43</v>
      </c>
      <c r="N46" s="521"/>
    </row>
    <row r="47" spans="1:14" ht="13.5" customHeight="1">
      <c r="A47" s="1695"/>
      <c r="B47" s="7"/>
      <c r="C47" s="32" t="s">
        <v>21</v>
      </c>
      <c r="D47" s="50">
        <f>SUM(F47:G47,I47:M47)</f>
        <v>324</v>
      </c>
      <c r="E47" s="47">
        <v>-31.932773109243694</v>
      </c>
      <c r="F47" s="49">
        <v>136</v>
      </c>
      <c r="G47" s="49">
        <v>38</v>
      </c>
      <c r="H47" s="46">
        <v>7</v>
      </c>
      <c r="I47" s="49">
        <v>55</v>
      </c>
      <c r="J47" s="49">
        <v>19</v>
      </c>
      <c r="K47" s="49">
        <v>28</v>
      </c>
      <c r="L47" s="49">
        <v>21</v>
      </c>
      <c r="M47" s="76">
        <v>27</v>
      </c>
      <c r="N47" s="521"/>
    </row>
    <row r="48" spans="1:14" ht="13.5" customHeight="1">
      <c r="A48" s="1695"/>
      <c r="B48" s="7"/>
      <c r="C48" s="32" t="s">
        <v>22</v>
      </c>
      <c r="D48" s="50">
        <f t="shared" ref="D48:D56" si="5">SUM(F48:G48,I48:M48)</f>
        <v>454</v>
      </c>
      <c r="E48" s="47">
        <v>-2.1551724137931036</v>
      </c>
      <c r="F48" s="49">
        <v>213</v>
      </c>
      <c r="G48" s="49">
        <v>31</v>
      </c>
      <c r="H48" s="46">
        <v>4</v>
      </c>
      <c r="I48" s="49">
        <v>82</v>
      </c>
      <c r="J48" s="49">
        <v>28</v>
      </c>
      <c r="K48" s="49">
        <v>37</v>
      </c>
      <c r="L48" s="49">
        <v>31</v>
      </c>
      <c r="M48" s="76">
        <v>32</v>
      </c>
    </row>
    <row r="49" spans="1:14" ht="13.5" customHeight="1">
      <c r="A49" s="1695"/>
      <c r="B49" s="7"/>
      <c r="C49" s="32" t="s">
        <v>23</v>
      </c>
      <c r="D49" s="50">
        <f t="shared" si="5"/>
        <v>409</v>
      </c>
      <c r="E49" s="47">
        <v>-12.231759656652361</v>
      </c>
      <c r="F49" s="49">
        <v>172</v>
      </c>
      <c r="G49" s="49">
        <v>49</v>
      </c>
      <c r="H49" s="46">
        <v>4</v>
      </c>
      <c r="I49" s="49">
        <v>65</v>
      </c>
      <c r="J49" s="49">
        <v>17</v>
      </c>
      <c r="K49" s="49">
        <v>43</v>
      </c>
      <c r="L49" s="49">
        <v>21</v>
      </c>
      <c r="M49" s="76">
        <v>42</v>
      </c>
    </row>
    <row r="50" spans="1:14" ht="13.5" customHeight="1">
      <c r="A50" s="1695"/>
      <c r="B50" s="7"/>
      <c r="C50" s="32" t="s">
        <v>24</v>
      </c>
      <c r="D50" s="50">
        <f t="shared" si="5"/>
        <v>343</v>
      </c>
      <c r="E50" s="47">
        <v>-2.2792022792022792</v>
      </c>
      <c r="F50" s="49">
        <v>148</v>
      </c>
      <c r="G50" s="49">
        <v>40</v>
      </c>
      <c r="H50" s="46">
        <v>11</v>
      </c>
      <c r="I50" s="49">
        <v>53</v>
      </c>
      <c r="J50" s="49">
        <v>23</v>
      </c>
      <c r="K50" s="49">
        <v>30</v>
      </c>
      <c r="L50" s="49">
        <v>21</v>
      </c>
      <c r="M50" s="76">
        <v>28</v>
      </c>
      <c r="N50" s="521"/>
    </row>
    <row r="51" spans="1:14" ht="13.5" customHeight="1">
      <c r="A51" s="1695"/>
      <c r="B51" s="7"/>
      <c r="C51" s="32" t="s">
        <v>25</v>
      </c>
      <c r="D51" s="50">
        <f t="shared" si="5"/>
        <v>396</v>
      </c>
      <c r="E51" s="47">
        <v>-10.407239819004525</v>
      </c>
      <c r="F51" s="49">
        <v>172</v>
      </c>
      <c r="G51" s="49">
        <v>23</v>
      </c>
      <c r="H51" s="46">
        <v>6</v>
      </c>
      <c r="I51" s="49">
        <v>70</v>
      </c>
      <c r="J51" s="49">
        <v>27</v>
      </c>
      <c r="K51" s="49">
        <v>22</v>
      </c>
      <c r="L51" s="49">
        <v>27</v>
      </c>
      <c r="M51" s="76">
        <v>55</v>
      </c>
    </row>
    <row r="52" spans="1:14" ht="13.5" customHeight="1">
      <c r="A52" s="1695"/>
      <c r="B52" s="7"/>
      <c r="C52" s="32" t="s">
        <v>26</v>
      </c>
      <c r="D52" s="50">
        <f t="shared" si="5"/>
        <v>453</v>
      </c>
      <c r="E52" s="47">
        <v>-1.0917030567685588</v>
      </c>
      <c r="F52" s="49">
        <v>220</v>
      </c>
      <c r="G52" s="49">
        <v>52</v>
      </c>
      <c r="H52" s="46">
        <v>13</v>
      </c>
      <c r="I52" s="49">
        <v>57</v>
      </c>
      <c r="J52" s="49">
        <v>29</v>
      </c>
      <c r="K52" s="49">
        <v>28</v>
      </c>
      <c r="L52" s="49">
        <v>28</v>
      </c>
      <c r="M52" s="76">
        <v>39</v>
      </c>
    </row>
    <row r="53" spans="1:14" ht="13.5" customHeight="1">
      <c r="A53" s="1695"/>
      <c r="B53" s="7"/>
      <c r="C53" s="32" t="s">
        <v>27</v>
      </c>
      <c r="D53" s="50">
        <f t="shared" si="5"/>
        <v>368</v>
      </c>
      <c r="E53" s="47">
        <v>-5.8823529411764701</v>
      </c>
      <c r="F53" s="49">
        <v>168</v>
      </c>
      <c r="G53" s="49">
        <v>44</v>
      </c>
      <c r="H53" s="46">
        <v>11</v>
      </c>
      <c r="I53" s="49">
        <v>52</v>
      </c>
      <c r="J53" s="49">
        <v>27</v>
      </c>
      <c r="K53" s="49">
        <v>19</v>
      </c>
      <c r="L53" s="49">
        <v>24</v>
      </c>
      <c r="M53" s="76">
        <v>34</v>
      </c>
    </row>
    <row r="54" spans="1:14" ht="13.5" customHeight="1">
      <c r="A54" s="1695"/>
      <c r="B54" s="7"/>
      <c r="C54" s="32" t="s">
        <v>28</v>
      </c>
      <c r="D54" s="50">
        <f t="shared" si="5"/>
        <v>337</v>
      </c>
      <c r="E54" s="47">
        <v>-2.8818443804034581</v>
      </c>
      <c r="F54" s="49">
        <v>148</v>
      </c>
      <c r="G54" s="49">
        <v>32</v>
      </c>
      <c r="H54" s="46">
        <v>9</v>
      </c>
      <c r="I54" s="49">
        <v>50</v>
      </c>
      <c r="J54" s="49">
        <v>25</v>
      </c>
      <c r="K54" s="49">
        <v>23</v>
      </c>
      <c r="L54" s="49">
        <v>21</v>
      </c>
      <c r="M54" s="76">
        <v>38</v>
      </c>
    </row>
    <row r="55" spans="1:14" ht="13.5" customHeight="1">
      <c r="A55" s="1695"/>
      <c r="B55" s="7" t="s">
        <v>29</v>
      </c>
      <c r="C55" s="32" t="s">
        <v>30</v>
      </c>
      <c r="D55" s="50">
        <f t="shared" si="5"/>
        <v>322</v>
      </c>
      <c r="E55" s="47">
        <v>-8.2621082621082618</v>
      </c>
      <c r="F55" s="49">
        <v>146</v>
      </c>
      <c r="G55" s="49">
        <v>23</v>
      </c>
      <c r="H55" s="46">
        <v>5</v>
      </c>
      <c r="I55" s="49">
        <v>51</v>
      </c>
      <c r="J55" s="49">
        <v>24</v>
      </c>
      <c r="K55" s="49">
        <v>24</v>
      </c>
      <c r="L55" s="49">
        <v>26</v>
      </c>
      <c r="M55" s="76">
        <v>28</v>
      </c>
      <c r="N55" s="521"/>
    </row>
    <row r="56" spans="1:14" ht="13.5" customHeight="1">
      <c r="A56" s="1695"/>
      <c r="B56" s="7"/>
      <c r="C56" s="32" t="s">
        <v>31</v>
      </c>
      <c r="D56" s="50">
        <f t="shared" si="5"/>
        <v>440</v>
      </c>
      <c r="E56" s="47">
        <v>-2.6548672566371683</v>
      </c>
      <c r="F56" s="49">
        <v>188</v>
      </c>
      <c r="G56" s="49">
        <v>42</v>
      </c>
      <c r="H56" s="46">
        <v>9</v>
      </c>
      <c r="I56" s="49">
        <v>60</v>
      </c>
      <c r="J56" s="49">
        <v>35</v>
      </c>
      <c r="K56" s="49">
        <v>35</v>
      </c>
      <c r="L56" s="49">
        <v>27</v>
      </c>
      <c r="M56" s="76">
        <v>53</v>
      </c>
    </row>
    <row r="57" spans="1:14" ht="13.5" customHeight="1" thickBot="1">
      <c r="A57" s="1696"/>
      <c r="B57" s="13"/>
      <c r="C57" s="39" t="s">
        <v>32</v>
      </c>
      <c r="D57" s="51">
        <f>SUM(F57:G57,I57:M57)</f>
        <v>656</v>
      </c>
      <c r="E57" s="78">
        <v>6.4935064935064926</v>
      </c>
      <c r="F57" s="52">
        <v>325</v>
      </c>
      <c r="G57" s="52">
        <v>50</v>
      </c>
      <c r="H57" s="48">
        <v>10</v>
      </c>
      <c r="I57" s="52">
        <v>108</v>
      </c>
      <c r="J57" s="52">
        <v>35</v>
      </c>
      <c r="K57" s="52">
        <v>31</v>
      </c>
      <c r="L57" s="52">
        <v>37</v>
      </c>
      <c r="M57" s="79">
        <v>70</v>
      </c>
    </row>
    <row r="58" spans="1:14">
      <c r="J58" s="568"/>
    </row>
  </sheetData>
  <mergeCells count="29">
    <mergeCell ref="B9:C9"/>
    <mergeCell ref="B10:C10"/>
    <mergeCell ref="B11:C11"/>
    <mergeCell ref="L2:M2"/>
    <mergeCell ref="B3:C3"/>
    <mergeCell ref="D3:D6"/>
    <mergeCell ref="F3:F6"/>
    <mergeCell ref="G3:G6"/>
    <mergeCell ref="I3:I6"/>
    <mergeCell ref="J3:J6"/>
    <mergeCell ref="K3:K6"/>
    <mergeCell ref="L3:L6"/>
    <mergeCell ref="M3:M6"/>
    <mergeCell ref="A1:M1"/>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s>
  <phoneticPr fontId="3"/>
  <printOptions horizontalCentered="1"/>
  <pageMargins left="0" right="0" top="0.55118110236220474" bottom="0.39370078740157483" header="0.51181102362204722" footer="0.31496062992125984"/>
  <pageSetup paperSize="9" scale="92" orientation="portrait" blackAndWhite="1"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Normal="85"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7.875" style="2" customWidth="1"/>
    <col min="15" max="254" width="9" style="2"/>
    <col min="255" max="255" width="4.125" style="2" customWidth="1"/>
    <col min="256" max="256" width="5.875" style="2" customWidth="1"/>
    <col min="257" max="257" width="4.5" style="2" customWidth="1"/>
    <col min="258" max="258" width="8.625" style="2" customWidth="1"/>
    <col min="259" max="259" width="7.75" style="2" customWidth="1"/>
    <col min="260" max="267" width="7.625" style="2" customWidth="1"/>
    <col min="268" max="268" width="7.875" style="2" customWidth="1"/>
    <col min="269" max="269" width="9" style="2"/>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625" style="2" customWidth="1"/>
    <col min="515" max="515" width="7.75" style="2" customWidth="1"/>
    <col min="516" max="523" width="7.625" style="2" customWidth="1"/>
    <col min="524" max="524" width="7.875" style="2" customWidth="1"/>
    <col min="525" max="525" width="9" style="2"/>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625" style="2" customWidth="1"/>
    <col min="771" max="771" width="7.75" style="2" customWidth="1"/>
    <col min="772" max="779" width="7.625" style="2" customWidth="1"/>
    <col min="780" max="780" width="7.875" style="2" customWidth="1"/>
    <col min="781" max="781" width="9" style="2"/>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625" style="2" customWidth="1"/>
    <col min="1027" max="1027" width="7.75" style="2" customWidth="1"/>
    <col min="1028" max="1035" width="7.625" style="2" customWidth="1"/>
    <col min="1036" max="1036" width="7.875" style="2" customWidth="1"/>
    <col min="1037" max="1037" width="9" style="2"/>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625" style="2" customWidth="1"/>
    <col min="1283" max="1283" width="7.75" style="2" customWidth="1"/>
    <col min="1284" max="1291" width="7.625" style="2" customWidth="1"/>
    <col min="1292" max="1292" width="7.875" style="2" customWidth="1"/>
    <col min="1293" max="1293" width="9" style="2"/>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625" style="2" customWidth="1"/>
    <col min="1539" max="1539" width="7.75" style="2" customWidth="1"/>
    <col min="1540" max="1547" width="7.625" style="2" customWidth="1"/>
    <col min="1548" max="1548" width="7.875" style="2" customWidth="1"/>
    <col min="1549" max="1549" width="9" style="2"/>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625" style="2" customWidth="1"/>
    <col min="1795" max="1795" width="7.75" style="2" customWidth="1"/>
    <col min="1796" max="1803" width="7.625" style="2" customWidth="1"/>
    <col min="1804" max="1804" width="7.875" style="2" customWidth="1"/>
    <col min="1805" max="1805" width="9" style="2"/>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625" style="2" customWidth="1"/>
    <col min="2051" max="2051" width="7.75" style="2" customWidth="1"/>
    <col min="2052" max="2059" width="7.625" style="2" customWidth="1"/>
    <col min="2060" max="2060" width="7.875" style="2" customWidth="1"/>
    <col min="2061" max="2061" width="9" style="2"/>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625" style="2" customWidth="1"/>
    <col min="2307" max="2307" width="7.75" style="2" customWidth="1"/>
    <col min="2308" max="2315" width="7.625" style="2" customWidth="1"/>
    <col min="2316" max="2316" width="7.875" style="2" customWidth="1"/>
    <col min="2317" max="2317" width="9" style="2"/>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625" style="2" customWidth="1"/>
    <col min="2563" max="2563" width="7.75" style="2" customWidth="1"/>
    <col min="2564" max="2571" width="7.625" style="2" customWidth="1"/>
    <col min="2572" max="2572" width="7.875" style="2" customWidth="1"/>
    <col min="2573" max="2573" width="9" style="2"/>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625" style="2" customWidth="1"/>
    <col min="2819" max="2819" width="7.75" style="2" customWidth="1"/>
    <col min="2820" max="2827" width="7.625" style="2" customWidth="1"/>
    <col min="2828" max="2828" width="7.875" style="2" customWidth="1"/>
    <col min="2829" max="2829" width="9" style="2"/>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625" style="2" customWidth="1"/>
    <col min="3075" max="3075" width="7.75" style="2" customWidth="1"/>
    <col min="3076" max="3083" width="7.625" style="2" customWidth="1"/>
    <col min="3084" max="3084" width="7.875" style="2" customWidth="1"/>
    <col min="3085" max="3085" width="9" style="2"/>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625" style="2" customWidth="1"/>
    <col min="3331" max="3331" width="7.75" style="2" customWidth="1"/>
    <col min="3332" max="3339" width="7.625" style="2" customWidth="1"/>
    <col min="3340" max="3340" width="7.875" style="2" customWidth="1"/>
    <col min="3341" max="3341" width="9" style="2"/>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625" style="2" customWidth="1"/>
    <col min="3587" max="3587" width="7.75" style="2" customWidth="1"/>
    <col min="3588" max="3595" width="7.625" style="2" customWidth="1"/>
    <col min="3596" max="3596" width="7.875" style="2" customWidth="1"/>
    <col min="3597" max="3597" width="9" style="2"/>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625" style="2" customWidth="1"/>
    <col min="3843" max="3843" width="7.75" style="2" customWidth="1"/>
    <col min="3844" max="3851" width="7.625" style="2" customWidth="1"/>
    <col min="3852" max="3852" width="7.875" style="2" customWidth="1"/>
    <col min="3853" max="3853" width="9" style="2"/>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625" style="2" customWidth="1"/>
    <col min="4099" max="4099" width="7.75" style="2" customWidth="1"/>
    <col min="4100" max="4107" width="7.625" style="2" customWidth="1"/>
    <col min="4108" max="4108" width="7.875" style="2" customWidth="1"/>
    <col min="4109" max="4109" width="9" style="2"/>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625" style="2" customWidth="1"/>
    <col min="4355" max="4355" width="7.75" style="2" customWidth="1"/>
    <col min="4356" max="4363" width="7.625" style="2" customWidth="1"/>
    <col min="4364" max="4364" width="7.875" style="2" customWidth="1"/>
    <col min="4365" max="4365" width="9" style="2"/>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625" style="2" customWidth="1"/>
    <col min="4611" max="4611" width="7.75" style="2" customWidth="1"/>
    <col min="4612" max="4619" width="7.625" style="2" customWidth="1"/>
    <col min="4620" max="4620" width="7.875" style="2" customWidth="1"/>
    <col min="4621" max="4621" width="9" style="2"/>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625" style="2" customWidth="1"/>
    <col min="4867" max="4867" width="7.75" style="2" customWidth="1"/>
    <col min="4868" max="4875" width="7.625" style="2" customWidth="1"/>
    <col min="4876" max="4876" width="7.875" style="2" customWidth="1"/>
    <col min="4877" max="4877" width="9" style="2"/>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625" style="2" customWidth="1"/>
    <col min="5123" max="5123" width="7.75" style="2" customWidth="1"/>
    <col min="5124" max="5131" width="7.625" style="2" customWidth="1"/>
    <col min="5132" max="5132" width="7.875" style="2" customWidth="1"/>
    <col min="5133" max="5133" width="9" style="2"/>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625" style="2" customWidth="1"/>
    <col min="5379" max="5379" width="7.75" style="2" customWidth="1"/>
    <col min="5380" max="5387" width="7.625" style="2" customWidth="1"/>
    <col min="5388" max="5388" width="7.875" style="2" customWidth="1"/>
    <col min="5389" max="5389" width="9" style="2"/>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625" style="2" customWidth="1"/>
    <col min="5635" max="5635" width="7.75" style="2" customWidth="1"/>
    <col min="5636" max="5643" width="7.625" style="2" customWidth="1"/>
    <col min="5644" max="5644" width="7.875" style="2" customWidth="1"/>
    <col min="5645" max="5645" width="9" style="2"/>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625" style="2" customWidth="1"/>
    <col min="5891" max="5891" width="7.75" style="2" customWidth="1"/>
    <col min="5892" max="5899" width="7.625" style="2" customWidth="1"/>
    <col min="5900" max="5900" width="7.875" style="2" customWidth="1"/>
    <col min="5901" max="5901" width="9" style="2"/>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625" style="2" customWidth="1"/>
    <col min="6147" max="6147" width="7.75" style="2" customWidth="1"/>
    <col min="6148" max="6155" width="7.625" style="2" customWidth="1"/>
    <col min="6156" max="6156" width="7.875" style="2" customWidth="1"/>
    <col min="6157" max="6157" width="9" style="2"/>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625" style="2" customWidth="1"/>
    <col min="6403" max="6403" width="7.75" style="2" customWidth="1"/>
    <col min="6404" max="6411" width="7.625" style="2" customWidth="1"/>
    <col min="6412" max="6412" width="7.875" style="2" customWidth="1"/>
    <col min="6413" max="6413" width="9" style="2"/>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625" style="2" customWidth="1"/>
    <col min="6659" max="6659" width="7.75" style="2" customWidth="1"/>
    <col min="6660" max="6667" width="7.625" style="2" customWidth="1"/>
    <col min="6668" max="6668" width="7.875" style="2" customWidth="1"/>
    <col min="6669" max="6669" width="9" style="2"/>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625" style="2" customWidth="1"/>
    <col min="6915" max="6915" width="7.75" style="2" customWidth="1"/>
    <col min="6916" max="6923" width="7.625" style="2" customWidth="1"/>
    <col min="6924" max="6924" width="7.875" style="2" customWidth="1"/>
    <col min="6925" max="6925" width="9" style="2"/>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625" style="2" customWidth="1"/>
    <col min="7171" max="7171" width="7.75" style="2" customWidth="1"/>
    <col min="7172" max="7179" width="7.625" style="2" customWidth="1"/>
    <col min="7180" max="7180" width="7.875" style="2" customWidth="1"/>
    <col min="7181" max="7181" width="9" style="2"/>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625" style="2" customWidth="1"/>
    <col min="7427" max="7427" width="7.75" style="2" customWidth="1"/>
    <col min="7428" max="7435" width="7.625" style="2" customWidth="1"/>
    <col min="7436" max="7436" width="7.875" style="2" customWidth="1"/>
    <col min="7437" max="7437" width="9" style="2"/>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625" style="2" customWidth="1"/>
    <col min="7683" max="7683" width="7.75" style="2" customWidth="1"/>
    <col min="7684" max="7691" width="7.625" style="2" customWidth="1"/>
    <col min="7692" max="7692" width="7.875" style="2" customWidth="1"/>
    <col min="7693" max="7693" width="9" style="2"/>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625" style="2" customWidth="1"/>
    <col min="7939" max="7939" width="7.75" style="2" customWidth="1"/>
    <col min="7940" max="7947" width="7.625" style="2" customWidth="1"/>
    <col min="7948" max="7948" width="7.875" style="2" customWidth="1"/>
    <col min="7949" max="7949" width="9" style="2"/>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625" style="2" customWidth="1"/>
    <col min="8195" max="8195" width="7.75" style="2" customWidth="1"/>
    <col min="8196" max="8203" width="7.625" style="2" customWidth="1"/>
    <col min="8204" max="8204" width="7.875" style="2" customWidth="1"/>
    <col min="8205" max="8205" width="9" style="2"/>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625" style="2" customWidth="1"/>
    <col min="8451" max="8451" width="7.75" style="2" customWidth="1"/>
    <col min="8452" max="8459" width="7.625" style="2" customWidth="1"/>
    <col min="8460" max="8460" width="7.875" style="2" customWidth="1"/>
    <col min="8461" max="8461" width="9" style="2"/>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625" style="2" customWidth="1"/>
    <col min="8707" max="8707" width="7.75" style="2" customWidth="1"/>
    <col min="8708" max="8715" width="7.625" style="2" customWidth="1"/>
    <col min="8716" max="8716" width="7.875" style="2" customWidth="1"/>
    <col min="8717" max="8717" width="9" style="2"/>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625" style="2" customWidth="1"/>
    <col min="8963" max="8963" width="7.75" style="2" customWidth="1"/>
    <col min="8964" max="8971" width="7.625" style="2" customWidth="1"/>
    <col min="8972" max="8972" width="7.875" style="2" customWidth="1"/>
    <col min="8973" max="8973" width="9" style="2"/>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625" style="2" customWidth="1"/>
    <col min="9219" max="9219" width="7.75" style="2" customWidth="1"/>
    <col min="9220" max="9227" width="7.625" style="2" customWidth="1"/>
    <col min="9228" max="9228" width="7.875" style="2" customWidth="1"/>
    <col min="9229" max="9229" width="9" style="2"/>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625" style="2" customWidth="1"/>
    <col min="9475" max="9475" width="7.75" style="2" customWidth="1"/>
    <col min="9476" max="9483" width="7.625" style="2" customWidth="1"/>
    <col min="9484" max="9484" width="7.875" style="2" customWidth="1"/>
    <col min="9485" max="9485" width="9" style="2"/>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625" style="2" customWidth="1"/>
    <col min="9731" max="9731" width="7.75" style="2" customWidth="1"/>
    <col min="9732" max="9739" width="7.625" style="2" customWidth="1"/>
    <col min="9740" max="9740" width="7.875" style="2" customWidth="1"/>
    <col min="9741" max="9741" width="9" style="2"/>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625" style="2" customWidth="1"/>
    <col min="9987" max="9987" width="7.75" style="2" customWidth="1"/>
    <col min="9988" max="9995" width="7.625" style="2" customWidth="1"/>
    <col min="9996" max="9996" width="7.875" style="2" customWidth="1"/>
    <col min="9997" max="9997" width="9" style="2"/>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625" style="2" customWidth="1"/>
    <col min="10243" max="10243" width="7.75" style="2" customWidth="1"/>
    <col min="10244" max="10251" width="7.625" style="2" customWidth="1"/>
    <col min="10252" max="10252" width="7.875" style="2" customWidth="1"/>
    <col min="10253" max="10253" width="9" style="2"/>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625" style="2" customWidth="1"/>
    <col min="10499" max="10499" width="7.75" style="2" customWidth="1"/>
    <col min="10500" max="10507" width="7.625" style="2" customWidth="1"/>
    <col min="10508" max="10508" width="7.875" style="2" customWidth="1"/>
    <col min="10509" max="10509" width="9" style="2"/>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625" style="2" customWidth="1"/>
    <col min="10755" max="10755" width="7.75" style="2" customWidth="1"/>
    <col min="10756" max="10763" width="7.625" style="2" customWidth="1"/>
    <col min="10764" max="10764" width="7.875" style="2" customWidth="1"/>
    <col min="10765" max="10765" width="9" style="2"/>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625" style="2" customWidth="1"/>
    <col min="11011" max="11011" width="7.75" style="2" customWidth="1"/>
    <col min="11012" max="11019" width="7.625" style="2" customWidth="1"/>
    <col min="11020" max="11020" width="7.875" style="2" customWidth="1"/>
    <col min="11021" max="11021" width="9" style="2"/>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625" style="2" customWidth="1"/>
    <col min="11267" max="11267" width="7.75" style="2" customWidth="1"/>
    <col min="11268" max="11275" width="7.625" style="2" customWidth="1"/>
    <col min="11276" max="11276" width="7.875" style="2" customWidth="1"/>
    <col min="11277" max="11277" width="9" style="2"/>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625" style="2" customWidth="1"/>
    <col min="11523" max="11523" width="7.75" style="2" customWidth="1"/>
    <col min="11524" max="11531" width="7.625" style="2" customWidth="1"/>
    <col min="11532" max="11532" width="7.875" style="2" customWidth="1"/>
    <col min="11533" max="11533" width="9" style="2"/>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625" style="2" customWidth="1"/>
    <col min="11779" max="11779" width="7.75" style="2" customWidth="1"/>
    <col min="11780" max="11787" width="7.625" style="2" customWidth="1"/>
    <col min="11788" max="11788" width="7.875" style="2" customWidth="1"/>
    <col min="11789" max="11789" width="9" style="2"/>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625" style="2" customWidth="1"/>
    <col min="12035" max="12035" width="7.75" style="2" customWidth="1"/>
    <col min="12036" max="12043" width="7.625" style="2" customWidth="1"/>
    <col min="12044" max="12044" width="7.875" style="2" customWidth="1"/>
    <col min="12045" max="12045" width="9" style="2"/>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625" style="2" customWidth="1"/>
    <col min="12291" max="12291" width="7.75" style="2" customWidth="1"/>
    <col min="12292" max="12299" width="7.625" style="2" customWidth="1"/>
    <col min="12300" max="12300" width="7.875" style="2" customWidth="1"/>
    <col min="12301" max="12301" width="9" style="2"/>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625" style="2" customWidth="1"/>
    <col min="12547" max="12547" width="7.75" style="2" customWidth="1"/>
    <col min="12548" max="12555" width="7.625" style="2" customWidth="1"/>
    <col min="12556" max="12556" width="7.875" style="2" customWidth="1"/>
    <col min="12557" max="12557" width="9" style="2"/>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625" style="2" customWidth="1"/>
    <col min="12803" max="12803" width="7.75" style="2" customWidth="1"/>
    <col min="12804" max="12811" width="7.625" style="2" customWidth="1"/>
    <col min="12812" max="12812" width="7.875" style="2" customWidth="1"/>
    <col min="12813" max="12813" width="9" style="2"/>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625" style="2" customWidth="1"/>
    <col min="13059" max="13059" width="7.75" style="2" customWidth="1"/>
    <col min="13060" max="13067" width="7.625" style="2" customWidth="1"/>
    <col min="13068" max="13068" width="7.875" style="2" customWidth="1"/>
    <col min="13069" max="13069" width="9" style="2"/>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625" style="2" customWidth="1"/>
    <col min="13315" max="13315" width="7.75" style="2" customWidth="1"/>
    <col min="13316" max="13323" width="7.625" style="2" customWidth="1"/>
    <col min="13324" max="13324" width="7.875" style="2" customWidth="1"/>
    <col min="13325" max="13325" width="9" style="2"/>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625" style="2" customWidth="1"/>
    <col min="13571" max="13571" width="7.75" style="2" customWidth="1"/>
    <col min="13572" max="13579" width="7.625" style="2" customWidth="1"/>
    <col min="13580" max="13580" width="7.875" style="2" customWidth="1"/>
    <col min="13581" max="13581" width="9" style="2"/>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625" style="2" customWidth="1"/>
    <col min="13827" max="13827" width="7.75" style="2" customWidth="1"/>
    <col min="13828" max="13835" width="7.625" style="2" customWidth="1"/>
    <col min="13836" max="13836" width="7.875" style="2" customWidth="1"/>
    <col min="13837" max="13837" width="9" style="2"/>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625" style="2" customWidth="1"/>
    <col min="14083" max="14083" width="7.75" style="2" customWidth="1"/>
    <col min="14084" max="14091" width="7.625" style="2" customWidth="1"/>
    <col min="14092" max="14092" width="7.875" style="2" customWidth="1"/>
    <col min="14093" max="14093" width="9" style="2"/>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625" style="2" customWidth="1"/>
    <col min="14339" max="14339" width="7.75" style="2" customWidth="1"/>
    <col min="14340" max="14347" width="7.625" style="2" customWidth="1"/>
    <col min="14348" max="14348" width="7.875" style="2" customWidth="1"/>
    <col min="14349" max="14349" width="9" style="2"/>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625" style="2" customWidth="1"/>
    <col min="14595" max="14595" width="7.75" style="2" customWidth="1"/>
    <col min="14596" max="14603" width="7.625" style="2" customWidth="1"/>
    <col min="14604" max="14604" width="7.875" style="2" customWidth="1"/>
    <col min="14605" max="14605" width="9" style="2"/>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625" style="2" customWidth="1"/>
    <col min="14851" max="14851" width="7.75" style="2" customWidth="1"/>
    <col min="14852" max="14859" width="7.625" style="2" customWidth="1"/>
    <col min="14860" max="14860" width="7.875" style="2" customWidth="1"/>
    <col min="14861" max="14861" width="9" style="2"/>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625" style="2" customWidth="1"/>
    <col min="15107" max="15107" width="7.75" style="2" customWidth="1"/>
    <col min="15108" max="15115" width="7.625" style="2" customWidth="1"/>
    <col min="15116" max="15116" width="7.875" style="2" customWidth="1"/>
    <col min="15117" max="15117" width="9" style="2"/>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625" style="2" customWidth="1"/>
    <col min="15363" max="15363" width="7.75" style="2" customWidth="1"/>
    <col min="15364" max="15371" width="7.625" style="2" customWidth="1"/>
    <col min="15372" max="15372" width="7.875" style="2" customWidth="1"/>
    <col min="15373" max="15373" width="9" style="2"/>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625" style="2" customWidth="1"/>
    <col min="15619" max="15619" width="7.75" style="2" customWidth="1"/>
    <col min="15620" max="15627" width="7.625" style="2" customWidth="1"/>
    <col min="15628" max="15628" width="7.875" style="2" customWidth="1"/>
    <col min="15629" max="15629" width="9" style="2"/>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625" style="2" customWidth="1"/>
    <col min="15875" max="15875" width="7.75" style="2" customWidth="1"/>
    <col min="15876" max="15883" width="7.625" style="2" customWidth="1"/>
    <col min="15884" max="15884" width="7.875" style="2" customWidth="1"/>
    <col min="15885" max="15885" width="9" style="2"/>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625" style="2" customWidth="1"/>
    <col min="16131" max="16131" width="7.75" style="2" customWidth="1"/>
    <col min="16132" max="16139" width="7.625" style="2" customWidth="1"/>
    <col min="16140" max="16140" width="7.875" style="2" customWidth="1"/>
    <col min="16141" max="16141" width="9" style="2"/>
    <col min="16142" max="16142" width="9.125" style="2" bestFit="1" customWidth="1"/>
    <col min="16143" max="16143" width="9.25" style="2" bestFit="1" customWidth="1"/>
    <col min="16144" max="16384" width="9" style="2"/>
  </cols>
  <sheetData>
    <row r="1" spans="1:13" ht="30" customHeight="1">
      <c r="A1" s="1681" t="s">
        <v>1251</v>
      </c>
      <c r="B1" s="1681"/>
      <c r="C1" s="1681"/>
      <c r="D1" s="1681"/>
      <c r="E1" s="1681"/>
      <c r="F1" s="1681"/>
      <c r="G1" s="1681"/>
      <c r="H1" s="1681"/>
      <c r="I1" s="1681"/>
      <c r="J1" s="1681"/>
      <c r="K1" s="1681"/>
      <c r="L1" s="1681"/>
      <c r="M1" s="1681"/>
    </row>
    <row r="2" spans="1:13" ht="31.5" customHeight="1" thickBot="1">
      <c r="A2" s="1" t="s">
        <v>388</v>
      </c>
      <c r="L2" s="1682"/>
      <c r="M2" s="1682"/>
    </row>
    <row r="3" spans="1:13" ht="14.25" customHeight="1">
      <c r="A3" s="3"/>
      <c r="B3" s="1683" t="s">
        <v>1</v>
      </c>
      <c r="C3" s="1684"/>
      <c r="D3" s="1685" t="s">
        <v>2</v>
      </c>
      <c r="E3" s="4"/>
      <c r="F3" s="1688" t="s">
        <v>3</v>
      </c>
      <c r="G3" s="1691" t="s">
        <v>4</v>
      </c>
      <c r="H3" s="5"/>
      <c r="I3" s="1688" t="s">
        <v>5</v>
      </c>
      <c r="J3" s="1688" t="s">
        <v>6</v>
      </c>
      <c r="K3" s="1688" t="s">
        <v>7</v>
      </c>
      <c r="L3" s="1688" t="s">
        <v>8</v>
      </c>
      <c r="M3" s="1692" t="s">
        <v>9</v>
      </c>
    </row>
    <row r="4" spans="1:13" ht="14.25" customHeight="1">
      <c r="A4" s="6"/>
      <c r="B4" s="7"/>
      <c r="C4" s="8"/>
      <c r="D4" s="1686"/>
      <c r="E4" s="9" t="s">
        <v>10</v>
      </c>
      <c r="F4" s="1689"/>
      <c r="G4" s="1689"/>
      <c r="H4" s="10" t="s">
        <v>11</v>
      </c>
      <c r="I4" s="1689"/>
      <c r="J4" s="1689"/>
      <c r="K4" s="1689"/>
      <c r="L4" s="1689"/>
      <c r="M4" s="1693"/>
    </row>
    <row r="5" spans="1:13" ht="14.25" customHeight="1">
      <c r="A5" s="6"/>
      <c r="B5" s="7"/>
      <c r="C5" s="8"/>
      <c r="D5" s="1686"/>
      <c r="E5" s="11" t="s">
        <v>12</v>
      </c>
      <c r="F5" s="1689"/>
      <c r="G5" s="1689"/>
      <c r="H5" s="10" t="s">
        <v>13</v>
      </c>
      <c r="I5" s="1689"/>
      <c r="J5" s="1689"/>
      <c r="K5" s="1689"/>
      <c r="L5" s="1689"/>
      <c r="M5" s="1693"/>
    </row>
    <row r="6" spans="1:13" ht="19.5" customHeight="1" thickBot="1">
      <c r="A6" s="12" t="s">
        <v>14</v>
      </c>
      <c r="B6" s="13"/>
      <c r="C6" s="14"/>
      <c r="D6" s="1687"/>
      <c r="E6" s="15" t="s">
        <v>15</v>
      </c>
      <c r="F6" s="1690"/>
      <c r="G6" s="1690"/>
      <c r="H6" s="152"/>
      <c r="I6" s="1690"/>
      <c r="J6" s="1690"/>
      <c r="K6" s="1690"/>
      <c r="L6" s="1690"/>
      <c r="M6" s="1694"/>
    </row>
    <row r="7" spans="1:13" ht="17.25" customHeight="1">
      <c r="A7" s="1703" t="s">
        <v>44</v>
      </c>
      <c r="B7" s="1821" t="s">
        <v>17</v>
      </c>
      <c r="C7" s="1822"/>
      <c r="D7" s="67">
        <v>16100</v>
      </c>
      <c r="E7" s="68">
        <v>-1.930925260400804</v>
      </c>
      <c r="F7" s="125">
        <v>7508</v>
      </c>
      <c r="G7" s="125">
        <v>1392</v>
      </c>
      <c r="H7" s="20">
        <v>291</v>
      </c>
      <c r="I7" s="125">
        <v>2517</v>
      </c>
      <c r="J7" s="125">
        <v>881</v>
      </c>
      <c r="K7" s="125">
        <v>1424</v>
      </c>
      <c r="L7" s="125">
        <v>908</v>
      </c>
      <c r="M7" s="126">
        <v>1470</v>
      </c>
    </row>
    <row r="8" spans="1:13" ht="17.25" customHeight="1">
      <c r="A8" s="1695"/>
      <c r="B8" s="1699">
        <v>29</v>
      </c>
      <c r="C8" s="1700"/>
      <c r="D8" s="67">
        <v>15465</v>
      </c>
      <c r="E8" s="68">
        <v>-3.9440993788819876</v>
      </c>
      <c r="F8" s="69">
        <v>7346</v>
      </c>
      <c r="G8" s="69">
        <v>1276</v>
      </c>
      <c r="H8" s="23">
        <v>254</v>
      </c>
      <c r="I8" s="69">
        <v>2405</v>
      </c>
      <c r="J8" s="69">
        <v>883</v>
      </c>
      <c r="K8" s="69">
        <v>1371</v>
      </c>
      <c r="L8" s="69">
        <v>827</v>
      </c>
      <c r="M8" s="70">
        <v>1357</v>
      </c>
    </row>
    <row r="9" spans="1:13" ht="17.25" customHeight="1">
      <c r="A9" s="1695"/>
      <c r="B9" s="1699">
        <v>30</v>
      </c>
      <c r="C9" s="1700"/>
      <c r="D9" s="67">
        <v>14216</v>
      </c>
      <c r="E9" s="68">
        <v>-8.0763013255738763</v>
      </c>
      <c r="F9" s="69">
        <v>6812</v>
      </c>
      <c r="G9" s="69">
        <v>1209</v>
      </c>
      <c r="H9" s="25">
        <v>246</v>
      </c>
      <c r="I9" s="69">
        <v>2190</v>
      </c>
      <c r="J9" s="69">
        <v>846</v>
      </c>
      <c r="K9" s="69">
        <v>1267</v>
      </c>
      <c r="L9" s="69">
        <v>738</v>
      </c>
      <c r="M9" s="70">
        <v>1154</v>
      </c>
    </row>
    <row r="10" spans="1:13" ht="17.25" customHeight="1">
      <c r="A10" s="1695"/>
      <c r="B10" s="1699" t="s">
        <v>18</v>
      </c>
      <c r="C10" s="1700"/>
      <c r="D10" s="67">
        <v>12987</v>
      </c>
      <c r="E10" s="68">
        <v>-8.6451885199774896</v>
      </c>
      <c r="F10" s="69">
        <v>6190</v>
      </c>
      <c r="G10" s="69">
        <v>1081</v>
      </c>
      <c r="H10" s="25">
        <v>234</v>
      </c>
      <c r="I10" s="69">
        <v>1929</v>
      </c>
      <c r="J10" s="69">
        <v>748</v>
      </c>
      <c r="K10" s="69">
        <v>1147</v>
      </c>
      <c r="L10" s="69">
        <v>754</v>
      </c>
      <c r="M10" s="70">
        <v>1138</v>
      </c>
    </row>
    <row r="11" spans="1:13" ht="17.25" customHeight="1">
      <c r="A11" s="1695"/>
      <c r="B11" s="1699">
        <v>2</v>
      </c>
      <c r="C11" s="1700"/>
      <c r="D11" s="71">
        <f>SUM(F11:G11,I11:M11)</f>
        <v>11558</v>
      </c>
      <c r="E11" s="72">
        <f>IF(ISERROR((D11-D10)/D10*100),"―",(D11-D10)/D10*100)</f>
        <v>-11.003311003311003</v>
      </c>
      <c r="F11" s="73">
        <f>SUM(F12:F23)</f>
        <v>5462</v>
      </c>
      <c r="G11" s="73">
        <f t="shared" ref="G11:M11" si="0">SUM(G12:G23)</f>
        <v>992</v>
      </c>
      <c r="H11" s="30">
        <f t="shared" si="0"/>
        <v>167</v>
      </c>
      <c r="I11" s="73">
        <f t="shared" si="0"/>
        <v>1758</v>
      </c>
      <c r="J11" s="73">
        <f t="shared" si="0"/>
        <v>634</v>
      </c>
      <c r="K11" s="73">
        <f t="shared" si="0"/>
        <v>1031</v>
      </c>
      <c r="L11" s="73">
        <f t="shared" si="0"/>
        <v>686</v>
      </c>
      <c r="M11" s="74">
        <f t="shared" si="0"/>
        <v>995</v>
      </c>
    </row>
    <row r="12" spans="1:13" ht="14.25" customHeight="1">
      <c r="A12" s="1695"/>
      <c r="B12" s="7" t="s">
        <v>19</v>
      </c>
      <c r="C12" s="32" t="s">
        <v>20</v>
      </c>
      <c r="D12" s="50">
        <f>SUM(F12:G12,I12:M12)</f>
        <v>1059</v>
      </c>
      <c r="E12" s="47">
        <v>-17.587548638132297</v>
      </c>
      <c r="F12" s="139">
        <f>'1-26'!F12+'1-27'!F12</f>
        <v>485</v>
      </c>
      <c r="G12" s="139">
        <f>'1-26'!G12+'1-27'!G12</f>
        <v>97</v>
      </c>
      <c r="H12" s="36">
        <f>'1-26'!H12+'1-27'!H12</f>
        <v>18</v>
      </c>
      <c r="I12" s="139">
        <f>'1-26'!I12+'1-27'!I12</f>
        <v>163</v>
      </c>
      <c r="J12" s="139">
        <f>'1-26'!J12+'1-27'!J12</f>
        <v>56</v>
      </c>
      <c r="K12" s="139">
        <f>'1-26'!K12+'1-27'!K12</f>
        <v>100</v>
      </c>
      <c r="L12" s="139">
        <f>'1-26'!L12+'1-27'!L12</f>
        <v>68</v>
      </c>
      <c r="M12" s="140">
        <f>'1-26'!M12+'1-27'!M12</f>
        <v>90</v>
      </c>
    </row>
    <row r="13" spans="1:13" ht="14.25" customHeight="1">
      <c r="A13" s="1695"/>
      <c r="B13" s="7"/>
      <c r="C13" s="32" t="s">
        <v>21</v>
      </c>
      <c r="D13" s="50">
        <f>SUM(F13:G13,I13:M13)</f>
        <v>835</v>
      </c>
      <c r="E13" s="47">
        <v>-30.242272347535504</v>
      </c>
      <c r="F13" s="139">
        <f>'1-26'!F13+'1-27'!F13</f>
        <v>387</v>
      </c>
      <c r="G13" s="139">
        <f>'1-26'!G13+'1-27'!G13</f>
        <v>77</v>
      </c>
      <c r="H13" s="36">
        <f>'1-26'!H13+'1-27'!H13</f>
        <v>19</v>
      </c>
      <c r="I13" s="139">
        <f>'1-26'!I13+'1-27'!I13</f>
        <v>139</v>
      </c>
      <c r="J13" s="139">
        <f>'1-26'!J13+'1-27'!J13</f>
        <v>43</v>
      </c>
      <c r="K13" s="139">
        <f>'1-26'!K13+'1-27'!K13</f>
        <v>82</v>
      </c>
      <c r="L13" s="139">
        <f>'1-26'!L13+'1-27'!L13</f>
        <v>42</v>
      </c>
      <c r="M13" s="140">
        <f>'1-26'!M13+'1-27'!M13</f>
        <v>65</v>
      </c>
    </row>
    <row r="14" spans="1:13" ht="14.25" customHeight="1">
      <c r="A14" s="1695"/>
      <c r="B14" s="7"/>
      <c r="C14" s="32" t="s">
        <v>22</v>
      </c>
      <c r="D14" s="50">
        <f t="shared" ref="D14:D22" si="1">SUM(F14:G14,I14:M14)</f>
        <v>945</v>
      </c>
      <c r="E14" s="47">
        <v>-16.074600355239788</v>
      </c>
      <c r="F14" s="139">
        <f>'1-26'!F14+'1-27'!F14</f>
        <v>478</v>
      </c>
      <c r="G14" s="139">
        <f>'1-26'!G14+'1-27'!G14</f>
        <v>72</v>
      </c>
      <c r="H14" s="36">
        <f>'1-26'!H14+'1-27'!H14</f>
        <v>7</v>
      </c>
      <c r="I14" s="139">
        <f>'1-26'!I14+'1-27'!I14</f>
        <v>145</v>
      </c>
      <c r="J14" s="139">
        <f>'1-26'!J14+'1-27'!J14</f>
        <v>52</v>
      </c>
      <c r="K14" s="139">
        <f>'1-26'!K14+'1-27'!K14</f>
        <v>81</v>
      </c>
      <c r="L14" s="139">
        <f>'1-26'!L14+'1-27'!L14</f>
        <v>46</v>
      </c>
      <c r="M14" s="140">
        <f>'1-26'!M14+'1-27'!M14</f>
        <v>71</v>
      </c>
    </row>
    <row r="15" spans="1:13" ht="14.25" customHeight="1">
      <c r="A15" s="1695"/>
      <c r="B15" s="7"/>
      <c r="C15" s="32" t="s">
        <v>23</v>
      </c>
      <c r="D15" s="50">
        <f t="shared" si="1"/>
        <v>915</v>
      </c>
      <c r="E15" s="47">
        <v>-20.434782608695652</v>
      </c>
      <c r="F15" s="139">
        <f>'1-26'!F15+'1-27'!F15</f>
        <v>439</v>
      </c>
      <c r="G15" s="139">
        <f>'1-26'!G15+'1-27'!G15</f>
        <v>84</v>
      </c>
      <c r="H15" s="36">
        <f>'1-26'!H15+'1-27'!H15</f>
        <v>8</v>
      </c>
      <c r="I15" s="139">
        <f>'1-26'!I15+'1-27'!I15</f>
        <v>146</v>
      </c>
      <c r="J15" s="139">
        <f>'1-26'!J15+'1-27'!J15</f>
        <v>45</v>
      </c>
      <c r="K15" s="139">
        <f>'1-26'!K15+'1-27'!K15</f>
        <v>90</v>
      </c>
      <c r="L15" s="139">
        <f>'1-26'!L15+'1-27'!L15</f>
        <v>43</v>
      </c>
      <c r="M15" s="140">
        <f>'1-26'!M15+'1-27'!M15</f>
        <v>68</v>
      </c>
    </row>
    <row r="16" spans="1:13" ht="14.25" customHeight="1">
      <c r="A16" s="1695"/>
      <c r="B16" s="7"/>
      <c r="C16" s="32" t="s">
        <v>24</v>
      </c>
      <c r="D16" s="50">
        <f t="shared" si="1"/>
        <v>835</v>
      </c>
      <c r="E16" s="47">
        <v>-11.075612353567625</v>
      </c>
      <c r="F16" s="139">
        <f>'1-26'!F16+'1-27'!F16</f>
        <v>378</v>
      </c>
      <c r="G16" s="139">
        <f>'1-26'!G16+'1-27'!G16</f>
        <v>93</v>
      </c>
      <c r="H16" s="36">
        <f>'1-26'!H16+'1-27'!H16</f>
        <v>15</v>
      </c>
      <c r="I16" s="139">
        <f>'1-26'!I16+'1-27'!I16</f>
        <v>124</v>
      </c>
      <c r="J16" s="139">
        <f>'1-26'!J16+'1-27'!J16</f>
        <v>38</v>
      </c>
      <c r="K16" s="139">
        <f>'1-26'!K16+'1-27'!K16</f>
        <v>74</v>
      </c>
      <c r="L16" s="139">
        <f>'1-26'!L16+'1-27'!L16</f>
        <v>54</v>
      </c>
      <c r="M16" s="140">
        <f>'1-26'!M16+'1-27'!M16</f>
        <v>74</v>
      </c>
    </row>
    <row r="17" spans="1:14" ht="14.25" customHeight="1">
      <c r="A17" s="1695"/>
      <c r="B17" s="7"/>
      <c r="C17" s="32" t="s">
        <v>25</v>
      </c>
      <c r="D17" s="50">
        <f t="shared" si="1"/>
        <v>958</v>
      </c>
      <c r="E17" s="47">
        <v>-10.467289719626169</v>
      </c>
      <c r="F17" s="139">
        <f>'1-26'!F17+'1-27'!F17</f>
        <v>417</v>
      </c>
      <c r="G17" s="139">
        <f>'1-26'!G17+'1-27'!G17</f>
        <v>62</v>
      </c>
      <c r="H17" s="36">
        <f>'1-26'!H17+'1-27'!H17</f>
        <v>7</v>
      </c>
      <c r="I17" s="139">
        <f>'1-26'!I17+'1-27'!I17</f>
        <v>157</v>
      </c>
      <c r="J17" s="139">
        <f>'1-26'!J17+'1-27'!J17</f>
        <v>55</v>
      </c>
      <c r="K17" s="139">
        <f>'1-26'!K17+'1-27'!K17</f>
        <v>109</v>
      </c>
      <c r="L17" s="139">
        <f>'1-26'!L17+'1-27'!L17</f>
        <v>67</v>
      </c>
      <c r="M17" s="140">
        <f>'1-26'!M17+'1-27'!M17</f>
        <v>91</v>
      </c>
    </row>
    <row r="18" spans="1:14" ht="14.25" customHeight="1">
      <c r="A18" s="1695"/>
      <c r="B18" s="7"/>
      <c r="C18" s="32" t="s">
        <v>26</v>
      </c>
      <c r="D18" s="50">
        <f t="shared" si="1"/>
        <v>1026</v>
      </c>
      <c r="E18" s="47">
        <v>-11.398963730569948</v>
      </c>
      <c r="F18" s="139">
        <f>'1-26'!F18+'1-27'!F18</f>
        <v>515</v>
      </c>
      <c r="G18" s="139">
        <f>'1-26'!G18+'1-27'!G18</f>
        <v>77</v>
      </c>
      <c r="H18" s="36">
        <f>'1-26'!H18+'1-27'!H18</f>
        <v>12</v>
      </c>
      <c r="I18" s="139">
        <f>'1-26'!I18+'1-27'!I18</f>
        <v>137</v>
      </c>
      <c r="J18" s="139">
        <f>'1-26'!J18+'1-27'!J18</f>
        <v>58</v>
      </c>
      <c r="K18" s="139">
        <f>'1-26'!K18+'1-27'!K18</f>
        <v>91</v>
      </c>
      <c r="L18" s="139">
        <f>'1-26'!L18+'1-27'!L18</f>
        <v>62</v>
      </c>
      <c r="M18" s="140">
        <f>'1-26'!M18+'1-27'!M18</f>
        <v>86</v>
      </c>
    </row>
    <row r="19" spans="1:14" ht="14.25" customHeight="1">
      <c r="A19" s="1695"/>
      <c r="B19" s="7"/>
      <c r="C19" s="32" t="s">
        <v>27</v>
      </c>
      <c r="D19" s="50">
        <f t="shared" si="1"/>
        <v>900</v>
      </c>
      <c r="E19" s="47">
        <v>-5.46218487394958</v>
      </c>
      <c r="F19" s="139">
        <f>'1-26'!F19+'1-27'!F19</f>
        <v>423</v>
      </c>
      <c r="G19" s="139">
        <f>'1-26'!G19+'1-27'!G19</f>
        <v>87</v>
      </c>
      <c r="H19" s="36">
        <f>'1-26'!H19+'1-27'!H19</f>
        <v>18</v>
      </c>
      <c r="I19" s="139">
        <f>'1-26'!I19+'1-27'!I19</f>
        <v>126</v>
      </c>
      <c r="J19" s="139">
        <f>'1-26'!J19+'1-27'!J19</f>
        <v>49</v>
      </c>
      <c r="K19" s="139">
        <f>'1-26'!K19+'1-27'!K19</f>
        <v>82</v>
      </c>
      <c r="L19" s="139">
        <f>'1-26'!L19+'1-27'!L19</f>
        <v>60</v>
      </c>
      <c r="M19" s="140">
        <f>'1-26'!M19+'1-27'!M19</f>
        <v>73</v>
      </c>
    </row>
    <row r="20" spans="1:14" ht="14.25" customHeight="1">
      <c r="A20" s="1695"/>
      <c r="B20" s="7"/>
      <c r="C20" s="32" t="s">
        <v>28</v>
      </c>
      <c r="D20" s="50">
        <f t="shared" si="1"/>
        <v>830</v>
      </c>
      <c r="E20" s="47">
        <v>-8.9912280701754383</v>
      </c>
      <c r="F20" s="139">
        <f>'1-26'!F20+'1-27'!F20</f>
        <v>393</v>
      </c>
      <c r="G20" s="139">
        <f>'1-26'!G20+'1-27'!G20</f>
        <v>79</v>
      </c>
      <c r="H20" s="36">
        <f>'1-26'!H20+'1-27'!H20</f>
        <v>15</v>
      </c>
      <c r="I20" s="139">
        <f>'1-26'!I20+'1-27'!I20</f>
        <v>134</v>
      </c>
      <c r="J20" s="139">
        <f>'1-26'!J20+'1-27'!J20</f>
        <v>44</v>
      </c>
      <c r="K20" s="139">
        <f>'1-26'!K20+'1-27'!K20</f>
        <v>50</v>
      </c>
      <c r="L20" s="139">
        <f>'1-26'!L20+'1-27'!L20</f>
        <v>61</v>
      </c>
      <c r="M20" s="140">
        <f>'1-26'!M20+'1-27'!M20</f>
        <v>69</v>
      </c>
    </row>
    <row r="21" spans="1:14" ht="14.25" customHeight="1">
      <c r="A21" s="1695"/>
      <c r="B21" s="7" t="s">
        <v>29</v>
      </c>
      <c r="C21" s="32" t="s">
        <v>30</v>
      </c>
      <c r="D21" s="50">
        <f t="shared" si="1"/>
        <v>815</v>
      </c>
      <c r="E21" s="47">
        <v>-1.9253910950661854</v>
      </c>
      <c r="F21" s="139">
        <f>'1-26'!F21+'1-27'!F21</f>
        <v>376</v>
      </c>
      <c r="G21" s="139">
        <f>'1-26'!G21+'1-27'!G21</f>
        <v>73</v>
      </c>
      <c r="H21" s="36">
        <f>'1-26'!H21+'1-27'!H21</f>
        <v>12</v>
      </c>
      <c r="I21" s="139">
        <f>'1-26'!I21+'1-27'!I21</f>
        <v>125</v>
      </c>
      <c r="J21" s="139">
        <f>'1-26'!J21+'1-27'!J21</f>
        <v>58</v>
      </c>
      <c r="K21" s="139">
        <f>'1-26'!K21+'1-27'!K21</f>
        <v>80</v>
      </c>
      <c r="L21" s="139">
        <f>'1-26'!L21+'1-27'!L21</f>
        <v>47</v>
      </c>
      <c r="M21" s="140">
        <f>'1-26'!M21+'1-27'!M21</f>
        <v>56</v>
      </c>
    </row>
    <row r="22" spans="1:14" ht="14.25" customHeight="1">
      <c r="A22" s="1695"/>
      <c r="B22" s="7"/>
      <c r="C22" s="32" t="s">
        <v>31</v>
      </c>
      <c r="D22" s="50">
        <f t="shared" si="1"/>
        <v>992</v>
      </c>
      <c r="E22" s="47">
        <v>-3.5019455252918288</v>
      </c>
      <c r="F22" s="139">
        <f>'1-26'!F22+'1-27'!F22</f>
        <v>461</v>
      </c>
      <c r="G22" s="139">
        <f>'1-26'!G22+'1-27'!G22</f>
        <v>70</v>
      </c>
      <c r="H22" s="36">
        <f>'1-26'!H22+'1-27'!H22</f>
        <v>19</v>
      </c>
      <c r="I22" s="139">
        <f>'1-26'!I22+'1-27'!I22</f>
        <v>132</v>
      </c>
      <c r="J22" s="139">
        <f>'1-26'!J22+'1-27'!J22</f>
        <v>77</v>
      </c>
      <c r="K22" s="139">
        <f>'1-26'!K22+'1-27'!K22</f>
        <v>88</v>
      </c>
      <c r="L22" s="139">
        <f>'1-26'!L22+'1-27'!L22</f>
        <v>53</v>
      </c>
      <c r="M22" s="140">
        <f>'1-26'!M22+'1-27'!M22</f>
        <v>111</v>
      </c>
    </row>
    <row r="23" spans="1:14" ht="14.25" customHeight="1" thickBot="1">
      <c r="A23" s="1696"/>
      <c r="B23" s="13"/>
      <c r="C23" s="39" t="s">
        <v>32</v>
      </c>
      <c r="D23" s="51">
        <f>SUM(F23:G23,I23:M23)</f>
        <v>1448</v>
      </c>
      <c r="E23" s="78">
        <v>8.1404032860343527</v>
      </c>
      <c r="F23" s="142">
        <f>'1-26'!F23+'1-27'!F23</f>
        <v>710</v>
      </c>
      <c r="G23" s="142">
        <f>'1-26'!G23+'1-27'!G23</f>
        <v>121</v>
      </c>
      <c r="H23" s="43">
        <f>'1-26'!H23+'1-27'!H23</f>
        <v>17</v>
      </c>
      <c r="I23" s="142">
        <f>'1-26'!I23+'1-27'!I23</f>
        <v>230</v>
      </c>
      <c r="J23" s="142">
        <f>'1-26'!J23+'1-27'!J23</f>
        <v>59</v>
      </c>
      <c r="K23" s="142">
        <f>'1-26'!K23+'1-27'!K23</f>
        <v>104</v>
      </c>
      <c r="L23" s="142">
        <f>'1-26'!L23+'1-27'!L23</f>
        <v>83</v>
      </c>
      <c r="M23" s="143">
        <f>'1-26'!M23+'1-27'!M23</f>
        <v>141</v>
      </c>
    </row>
    <row r="24" spans="1:14" ht="17.25" customHeight="1">
      <c r="A24" s="1703" t="s">
        <v>34</v>
      </c>
      <c r="B24" s="1821" t="s">
        <v>17</v>
      </c>
      <c r="C24" s="1822"/>
      <c r="D24" s="67">
        <v>14200</v>
      </c>
      <c r="E24" s="68">
        <v>-1.423116973273169</v>
      </c>
      <c r="F24" s="125">
        <v>6844</v>
      </c>
      <c r="G24" s="125">
        <v>1279</v>
      </c>
      <c r="H24" s="20">
        <v>266</v>
      </c>
      <c r="I24" s="125">
        <v>2201</v>
      </c>
      <c r="J24" s="125">
        <v>780</v>
      </c>
      <c r="K24" s="125">
        <v>1125</v>
      </c>
      <c r="L24" s="125">
        <v>797</v>
      </c>
      <c r="M24" s="126">
        <v>1174</v>
      </c>
    </row>
    <row r="25" spans="1:14" ht="17.25" customHeight="1">
      <c r="A25" s="1695"/>
      <c r="B25" s="1699">
        <v>29</v>
      </c>
      <c r="C25" s="1700"/>
      <c r="D25" s="67">
        <v>13651</v>
      </c>
      <c r="E25" s="68">
        <v>-3.8661971830985915</v>
      </c>
      <c r="F25" s="69">
        <v>6684</v>
      </c>
      <c r="G25" s="69">
        <v>1172</v>
      </c>
      <c r="H25" s="23">
        <v>226</v>
      </c>
      <c r="I25" s="69">
        <v>2095</v>
      </c>
      <c r="J25" s="69">
        <v>779</v>
      </c>
      <c r="K25" s="69">
        <v>1092</v>
      </c>
      <c r="L25" s="69">
        <v>728</v>
      </c>
      <c r="M25" s="70">
        <v>1101</v>
      </c>
    </row>
    <row r="26" spans="1:14" ht="17.25" customHeight="1">
      <c r="A26" s="1695"/>
      <c r="B26" s="1699">
        <v>30</v>
      </c>
      <c r="C26" s="1700"/>
      <c r="D26" s="67">
        <v>12573</v>
      </c>
      <c r="E26" s="68">
        <v>-7.8968573730862204</v>
      </c>
      <c r="F26" s="69">
        <v>6077</v>
      </c>
      <c r="G26" s="69">
        <v>1145</v>
      </c>
      <c r="H26" s="25">
        <v>231</v>
      </c>
      <c r="I26" s="69">
        <v>1915</v>
      </c>
      <c r="J26" s="69">
        <v>757</v>
      </c>
      <c r="K26" s="69">
        <v>1038</v>
      </c>
      <c r="L26" s="69">
        <v>661</v>
      </c>
      <c r="M26" s="70">
        <v>980</v>
      </c>
    </row>
    <row r="27" spans="1:14" ht="17.25" customHeight="1">
      <c r="A27" s="1695"/>
      <c r="B27" s="1699" t="s">
        <v>18</v>
      </c>
      <c r="C27" s="1700"/>
      <c r="D27" s="67">
        <v>11617</v>
      </c>
      <c r="E27" s="68">
        <v>-7.603595005169808</v>
      </c>
      <c r="F27" s="69">
        <v>5604</v>
      </c>
      <c r="G27" s="69">
        <v>1004</v>
      </c>
      <c r="H27" s="25">
        <v>214</v>
      </c>
      <c r="I27" s="69">
        <v>1703</v>
      </c>
      <c r="J27" s="69">
        <v>673</v>
      </c>
      <c r="K27" s="69">
        <v>942</v>
      </c>
      <c r="L27" s="69">
        <v>688</v>
      </c>
      <c r="M27" s="70">
        <v>1003</v>
      </c>
    </row>
    <row r="28" spans="1:14" ht="17.25" customHeight="1">
      <c r="A28" s="1695"/>
      <c r="B28" s="1699">
        <v>2</v>
      </c>
      <c r="C28" s="1700"/>
      <c r="D28" s="71">
        <f>SUM(F28:G28,I28:M28)</f>
        <v>10241</v>
      </c>
      <c r="E28" s="72">
        <f>IF(ISERROR((D28-D27)/D27*100),"―",(D28-D27)/D27*100)</f>
        <v>-11.844710338297324</v>
      </c>
      <c r="F28" s="73">
        <f>SUM(F29:F40)</f>
        <v>4868</v>
      </c>
      <c r="G28" s="73">
        <f t="shared" ref="G28:M28" si="2">SUM(G29:G40)</f>
        <v>931</v>
      </c>
      <c r="H28" s="30">
        <f t="shared" si="2"/>
        <v>157</v>
      </c>
      <c r="I28" s="73">
        <f t="shared" si="2"/>
        <v>1603</v>
      </c>
      <c r="J28" s="73">
        <f t="shared" si="2"/>
        <v>579</v>
      </c>
      <c r="K28" s="73">
        <f t="shared" si="2"/>
        <v>837</v>
      </c>
      <c r="L28" s="73">
        <f t="shared" si="2"/>
        <v>581</v>
      </c>
      <c r="M28" s="74">
        <f t="shared" si="2"/>
        <v>842</v>
      </c>
    </row>
    <row r="29" spans="1:14" ht="14.25" customHeight="1">
      <c r="A29" s="1695"/>
      <c r="B29" s="7" t="s">
        <v>19</v>
      </c>
      <c r="C29" s="32" t="s">
        <v>20</v>
      </c>
      <c r="D29" s="50">
        <f>SUM(F29:G29,I29:M29)</f>
        <v>930</v>
      </c>
      <c r="E29" s="47">
        <v>-21.386306001690617</v>
      </c>
      <c r="F29" s="139">
        <f>'1-26'!F29+'1-27'!F29</f>
        <v>424</v>
      </c>
      <c r="G29" s="139">
        <f>'1-26'!G29+'1-27'!G29</f>
        <v>91</v>
      </c>
      <c r="H29" s="36">
        <f>'1-26'!H29+'1-27'!H29</f>
        <v>18</v>
      </c>
      <c r="I29" s="139">
        <f>'1-26'!I29+'1-27'!I29</f>
        <v>142</v>
      </c>
      <c r="J29" s="139">
        <f>'1-26'!J29+'1-27'!J29</f>
        <v>51</v>
      </c>
      <c r="K29" s="139">
        <f>'1-26'!K29+'1-27'!K29</f>
        <v>87</v>
      </c>
      <c r="L29" s="139">
        <f>'1-26'!L29+'1-27'!L29</f>
        <v>66</v>
      </c>
      <c r="M29" s="140">
        <f>'1-26'!M29+'1-27'!M29</f>
        <v>69</v>
      </c>
      <c r="N29" s="521"/>
    </row>
    <row r="30" spans="1:14" ht="14.25" customHeight="1">
      <c r="A30" s="1695"/>
      <c r="B30" s="7"/>
      <c r="C30" s="32" t="s">
        <v>21</v>
      </c>
      <c r="D30" s="50">
        <f>SUM(F30:G30,I30:M30)</f>
        <v>724</v>
      </c>
      <c r="E30" s="47">
        <v>-32.018779342723001</v>
      </c>
      <c r="F30" s="139">
        <f>'1-26'!F30+'1-27'!F30</f>
        <v>335</v>
      </c>
      <c r="G30" s="139">
        <f>'1-26'!G30+'1-27'!G30</f>
        <v>74</v>
      </c>
      <c r="H30" s="36">
        <f>'1-26'!H30+'1-27'!H30</f>
        <v>19</v>
      </c>
      <c r="I30" s="139">
        <f>'1-26'!I30+'1-27'!I30</f>
        <v>104</v>
      </c>
      <c r="J30" s="139">
        <f>'1-26'!J30+'1-27'!J30</f>
        <v>41</v>
      </c>
      <c r="K30" s="139">
        <f>'1-26'!K30+'1-27'!K30</f>
        <v>75</v>
      </c>
      <c r="L30" s="139">
        <f>'1-26'!L30+'1-27'!L30</f>
        <v>39</v>
      </c>
      <c r="M30" s="140">
        <f>'1-26'!M30+'1-27'!M30</f>
        <v>56</v>
      </c>
    </row>
    <row r="31" spans="1:14" ht="14.25" customHeight="1">
      <c r="A31" s="1695"/>
      <c r="B31" s="7"/>
      <c r="C31" s="32" t="s">
        <v>22</v>
      </c>
      <c r="D31" s="50">
        <f t="shared" ref="D31:D39" si="3">SUM(F31:G31,I31:M31)</f>
        <v>850</v>
      </c>
      <c r="E31" s="47">
        <v>-14.744232698094283</v>
      </c>
      <c r="F31" s="139">
        <f>'1-26'!F31+'1-27'!F31</f>
        <v>436</v>
      </c>
      <c r="G31" s="139">
        <f>'1-26'!G31+'1-27'!G31</f>
        <v>71</v>
      </c>
      <c r="H31" s="36">
        <f>'1-26'!H31+'1-27'!H31</f>
        <v>7</v>
      </c>
      <c r="I31" s="139">
        <f>'1-26'!I31+'1-27'!I31</f>
        <v>124</v>
      </c>
      <c r="J31" s="139">
        <f>'1-26'!J31+'1-27'!J31</f>
        <v>48</v>
      </c>
      <c r="K31" s="139">
        <f>'1-26'!K31+'1-27'!K31</f>
        <v>74</v>
      </c>
      <c r="L31" s="139">
        <f>'1-26'!L31+'1-27'!L31</f>
        <v>41</v>
      </c>
      <c r="M31" s="140">
        <f>'1-26'!M31+'1-27'!M31</f>
        <v>56</v>
      </c>
    </row>
    <row r="32" spans="1:14" ht="14.25" customHeight="1">
      <c r="A32" s="1695"/>
      <c r="B32" s="7"/>
      <c r="C32" s="32" t="s">
        <v>23</v>
      </c>
      <c r="D32" s="50">
        <f t="shared" si="3"/>
        <v>822</v>
      </c>
      <c r="E32" s="47">
        <v>-20.656370656370658</v>
      </c>
      <c r="F32" s="139">
        <f>'1-26'!F32+'1-27'!F32</f>
        <v>391</v>
      </c>
      <c r="G32" s="139">
        <f>'1-26'!G32+'1-27'!G32</f>
        <v>80</v>
      </c>
      <c r="H32" s="36">
        <f>'1-26'!H32+'1-27'!H32</f>
        <v>7</v>
      </c>
      <c r="I32" s="139">
        <f>'1-26'!I32+'1-27'!I32</f>
        <v>141</v>
      </c>
      <c r="J32" s="139">
        <f>'1-26'!J32+'1-27'!J32</f>
        <v>43</v>
      </c>
      <c r="K32" s="139">
        <f>'1-26'!K32+'1-27'!K32</f>
        <v>76</v>
      </c>
      <c r="L32" s="139">
        <f>'1-26'!L32+'1-27'!L32</f>
        <v>35</v>
      </c>
      <c r="M32" s="140">
        <f>'1-26'!M32+'1-27'!M32</f>
        <v>56</v>
      </c>
    </row>
    <row r="33" spans="1:13" ht="14.25" customHeight="1">
      <c r="A33" s="1695"/>
      <c r="B33" s="7"/>
      <c r="C33" s="32" t="s">
        <v>24</v>
      </c>
      <c r="D33" s="50">
        <f t="shared" si="3"/>
        <v>743</v>
      </c>
      <c r="E33" s="47">
        <v>-13.099415204678364</v>
      </c>
      <c r="F33" s="139">
        <f>'1-26'!F33+'1-27'!F33</f>
        <v>337</v>
      </c>
      <c r="G33" s="139">
        <f>'1-26'!G33+'1-27'!G33</f>
        <v>89</v>
      </c>
      <c r="H33" s="36">
        <f>'1-26'!H33+'1-27'!H33</f>
        <v>15</v>
      </c>
      <c r="I33" s="139">
        <f>'1-26'!I33+'1-27'!I33</f>
        <v>119</v>
      </c>
      <c r="J33" s="139">
        <f>'1-26'!J33+'1-27'!J33</f>
        <v>33</v>
      </c>
      <c r="K33" s="139">
        <f>'1-26'!K33+'1-27'!K33</f>
        <v>63</v>
      </c>
      <c r="L33" s="139">
        <f>'1-26'!L33+'1-27'!L33</f>
        <v>46</v>
      </c>
      <c r="M33" s="140">
        <f>'1-26'!M33+'1-27'!M33</f>
        <v>56</v>
      </c>
    </row>
    <row r="34" spans="1:13" ht="14.25" customHeight="1">
      <c r="A34" s="1695"/>
      <c r="B34" s="7"/>
      <c r="C34" s="32" t="s">
        <v>25</v>
      </c>
      <c r="D34" s="50">
        <f t="shared" si="3"/>
        <v>836</v>
      </c>
      <c r="E34" s="47">
        <v>-13.278008298755188</v>
      </c>
      <c r="F34" s="139">
        <f>'1-26'!F34+'1-27'!F34</f>
        <v>372</v>
      </c>
      <c r="G34" s="139">
        <f>'1-26'!G34+'1-27'!G34</f>
        <v>62</v>
      </c>
      <c r="H34" s="36">
        <f>'1-26'!H34+'1-27'!H34</f>
        <v>7</v>
      </c>
      <c r="I34" s="139">
        <f>'1-26'!I34+'1-27'!I34</f>
        <v>148</v>
      </c>
      <c r="J34" s="139">
        <f>'1-26'!J34+'1-27'!J34</f>
        <v>49</v>
      </c>
      <c r="K34" s="139">
        <f>'1-26'!K34+'1-27'!K34</f>
        <v>71</v>
      </c>
      <c r="L34" s="139">
        <f>'1-26'!L34+'1-27'!L34</f>
        <v>56</v>
      </c>
      <c r="M34" s="140">
        <f>'1-26'!M34+'1-27'!M34</f>
        <v>78</v>
      </c>
    </row>
    <row r="35" spans="1:13" ht="14.25" customHeight="1">
      <c r="A35" s="1695"/>
      <c r="B35" s="7"/>
      <c r="C35" s="32" t="s">
        <v>26</v>
      </c>
      <c r="D35" s="50">
        <f t="shared" si="3"/>
        <v>891</v>
      </c>
      <c r="E35" s="47">
        <v>-13.746369796708615</v>
      </c>
      <c r="F35" s="139">
        <f>'1-26'!F35+'1-27'!F35</f>
        <v>456</v>
      </c>
      <c r="G35" s="139">
        <f>'1-26'!G35+'1-27'!G35</f>
        <v>73</v>
      </c>
      <c r="H35" s="36">
        <f>'1-26'!H35+'1-27'!H35</f>
        <v>12</v>
      </c>
      <c r="I35" s="139">
        <f>'1-26'!I35+'1-27'!I35</f>
        <v>127</v>
      </c>
      <c r="J35" s="139">
        <f>'1-26'!J35+'1-27'!J35</f>
        <v>51</v>
      </c>
      <c r="K35" s="139">
        <f>'1-26'!K35+'1-27'!K35</f>
        <v>61</v>
      </c>
      <c r="L35" s="139">
        <f>'1-26'!L35+'1-27'!L35</f>
        <v>50</v>
      </c>
      <c r="M35" s="140">
        <f>'1-26'!M35+'1-27'!M35</f>
        <v>73</v>
      </c>
    </row>
    <row r="36" spans="1:13" ht="14.25" customHeight="1">
      <c r="A36" s="1695"/>
      <c r="B36" s="7"/>
      <c r="C36" s="32" t="s">
        <v>27</v>
      </c>
      <c r="D36" s="50">
        <f t="shared" si="3"/>
        <v>786</v>
      </c>
      <c r="E36" s="47">
        <v>-6.2052505966587113</v>
      </c>
      <c r="F36" s="139">
        <f>'1-26'!F36+'1-27'!F36</f>
        <v>379</v>
      </c>
      <c r="G36" s="139">
        <f>'1-26'!G36+'1-27'!G36</f>
        <v>83</v>
      </c>
      <c r="H36" s="36">
        <f>'1-26'!H36+'1-27'!H36</f>
        <v>16</v>
      </c>
      <c r="I36" s="139">
        <f>'1-26'!I36+'1-27'!I36</f>
        <v>121</v>
      </c>
      <c r="J36" s="139">
        <f>'1-26'!J36+'1-27'!J36</f>
        <v>46</v>
      </c>
      <c r="K36" s="139">
        <f>'1-26'!K36+'1-27'!K36</f>
        <v>56</v>
      </c>
      <c r="L36" s="139">
        <f>'1-26'!L36+'1-27'!L36</f>
        <v>39</v>
      </c>
      <c r="M36" s="140">
        <f>'1-26'!M36+'1-27'!M36</f>
        <v>62</v>
      </c>
    </row>
    <row r="37" spans="1:13" ht="14.25" customHeight="1">
      <c r="A37" s="1695"/>
      <c r="B37" s="7"/>
      <c r="C37" s="32" t="s">
        <v>28</v>
      </c>
      <c r="D37" s="50">
        <f t="shared" si="3"/>
        <v>721</v>
      </c>
      <c r="E37" s="47">
        <v>-6.7270375161707623</v>
      </c>
      <c r="F37" s="139">
        <f>'1-26'!F37+'1-27'!F37</f>
        <v>350</v>
      </c>
      <c r="G37" s="139">
        <f>'1-26'!G37+'1-27'!G37</f>
        <v>65</v>
      </c>
      <c r="H37" s="36">
        <f>'1-26'!H37+'1-27'!H37</f>
        <v>14</v>
      </c>
      <c r="I37" s="139">
        <f>'1-26'!I37+'1-27'!I37</f>
        <v>120</v>
      </c>
      <c r="J37" s="139">
        <f>'1-26'!J37+'1-27'!J37</f>
        <v>41</v>
      </c>
      <c r="K37" s="139">
        <f>'1-26'!K37+'1-27'!K37</f>
        <v>40</v>
      </c>
      <c r="L37" s="139">
        <f>'1-26'!L37+'1-27'!L37</f>
        <v>43</v>
      </c>
      <c r="M37" s="140">
        <f>'1-26'!M37+'1-27'!M37</f>
        <v>62</v>
      </c>
    </row>
    <row r="38" spans="1:13" ht="14.25" customHeight="1">
      <c r="A38" s="1695"/>
      <c r="B38" s="7" t="s">
        <v>29</v>
      </c>
      <c r="C38" s="32" t="s">
        <v>30</v>
      </c>
      <c r="D38" s="50">
        <f t="shared" si="3"/>
        <v>715</v>
      </c>
      <c r="E38" s="47">
        <v>-2.188782489740082</v>
      </c>
      <c r="F38" s="139">
        <f>'1-26'!F38+'1-27'!F38</f>
        <v>320</v>
      </c>
      <c r="G38" s="139">
        <f>'1-26'!G38+'1-27'!G38</f>
        <v>69</v>
      </c>
      <c r="H38" s="36">
        <f>'1-26'!H38+'1-27'!H38</f>
        <v>11</v>
      </c>
      <c r="I38" s="139">
        <f>'1-26'!I38+'1-27'!I38</f>
        <v>116</v>
      </c>
      <c r="J38" s="139">
        <f>'1-26'!J38+'1-27'!J38</f>
        <v>53</v>
      </c>
      <c r="K38" s="139">
        <f>'1-26'!K38+'1-27'!K38</f>
        <v>62</v>
      </c>
      <c r="L38" s="139">
        <f>'1-26'!L38+'1-27'!L38</f>
        <v>41</v>
      </c>
      <c r="M38" s="140">
        <f>'1-26'!M38+'1-27'!M38</f>
        <v>54</v>
      </c>
    </row>
    <row r="39" spans="1:13" ht="14.25" customHeight="1">
      <c r="A39" s="1695"/>
      <c r="B39" s="7"/>
      <c r="C39" s="32" t="s">
        <v>31</v>
      </c>
      <c r="D39" s="50">
        <f t="shared" si="3"/>
        <v>910</v>
      </c>
      <c r="E39" s="47">
        <v>-0.10976948408342481</v>
      </c>
      <c r="F39" s="139">
        <f>'1-26'!F39+'1-27'!F39</f>
        <v>422</v>
      </c>
      <c r="G39" s="139">
        <f>'1-26'!G39+'1-27'!G39</f>
        <v>66</v>
      </c>
      <c r="H39" s="36">
        <f>'1-26'!H39+'1-27'!H39</f>
        <v>17</v>
      </c>
      <c r="I39" s="139">
        <f>'1-26'!I39+'1-27'!I39</f>
        <v>126</v>
      </c>
      <c r="J39" s="139">
        <f>'1-26'!J39+'1-27'!J39</f>
        <v>68</v>
      </c>
      <c r="K39" s="139">
        <f>'1-26'!K39+'1-27'!K39</f>
        <v>79</v>
      </c>
      <c r="L39" s="139">
        <f>'1-26'!L39+'1-27'!L39</f>
        <v>48</v>
      </c>
      <c r="M39" s="140">
        <f>'1-26'!M39+'1-27'!M39</f>
        <v>101</v>
      </c>
    </row>
    <row r="40" spans="1:13" ht="14.25" customHeight="1" thickBot="1">
      <c r="A40" s="1696"/>
      <c r="B40" s="13"/>
      <c r="C40" s="39" t="s">
        <v>32</v>
      </c>
      <c r="D40" s="51">
        <f>SUM(F40:G40,I40:M40)</f>
        <v>1313</v>
      </c>
      <c r="E40" s="78">
        <v>6.6612510154346065</v>
      </c>
      <c r="F40" s="142">
        <f>'1-26'!F40+'1-27'!F40</f>
        <v>646</v>
      </c>
      <c r="G40" s="142">
        <f>'1-26'!G40+'1-27'!G40</f>
        <v>108</v>
      </c>
      <c r="H40" s="43">
        <f>'1-26'!H40+'1-27'!H40</f>
        <v>14</v>
      </c>
      <c r="I40" s="142">
        <f>'1-26'!I40+'1-27'!I40</f>
        <v>215</v>
      </c>
      <c r="J40" s="142">
        <f>'1-26'!J40+'1-27'!J40</f>
        <v>55</v>
      </c>
      <c r="K40" s="142">
        <f>'1-26'!K40+'1-27'!K40</f>
        <v>93</v>
      </c>
      <c r="L40" s="142">
        <f>'1-26'!L40+'1-27'!L40</f>
        <v>77</v>
      </c>
      <c r="M40" s="143">
        <f>'1-26'!M40+'1-27'!M40</f>
        <v>119</v>
      </c>
    </row>
    <row r="41" spans="1:13" ht="17.25" customHeight="1">
      <c r="H41" s="135"/>
    </row>
    <row r="42" spans="1:13" ht="17.25" customHeight="1">
      <c r="H42" s="135"/>
    </row>
    <row r="43" spans="1:13" ht="17.25" customHeight="1">
      <c r="H43" s="135"/>
    </row>
    <row r="44" spans="1:13" ht="17.25" customHeight="1">
      <c r="H44" s="135"/>
    </row>
    <row r="45" spans="1:13" ht="17.25" customHeight="1">
      <c r="H45" s="135"/>
    </row>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L3:L6"/>
    <mergeCell ref="M3:M6"/>
    <mergeCell ref="F3:F6"/>
    <mergeCell ref="G3:G6"/>
    <mergeCell ref="I3:I6"/>
    <mergeCell ref="J3:J6"/>
    <mergeCell ref="K3:K6"/>
    <mergeCell ref="A1:M1"/>
    <mergeCell ref="A24:A40"/>
    <mergeCell ref="B24:C24"/>
    <mergeCell ref="B25:C25"/>
    <mergeCell ref="B26:C26"/>
    <mergeCell ref="B27:C27"/>
    <mergeCell ref="B28:C28"/>
    <mergeCell ref="A7:A23"/>
    <mergeCell ref="B7:C7"/>
    <mergeCell ref="B8:C8"/>
    <mergeCell ref="B9:C9"/>
    <mergeCell ref="B10:C10"/>
    <mergeCell ref="B11:C11"/>
    <mergeCell ref="L2:M2"/>
    <mergeCell ref="B3:C3"/>
    <mergeCell ref="D3:D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8.125" style="2" customWidth="1"/>
    <col min="15" max="15" width="3.375" style="2" customWidth="1"/>
    <col min="16" max="253" width="9" style="2"/>
    <col min="254" max="254" width="4.125" style="2" customWidth="1"/>
    <col min="255" max="255" width="5.875" style="2" customWidth="1"/>
    <col min="256" max="256" width="4.5" style="2" customWidth="1"/>
    <col min="257" max="257" width="8.625" style="2" customWidth="1"/>
    <col min="258" max="258" width="7.75" style="2" customWidth="1"/>
    <col min="259" max="266" width="7.625" style="2" customWidth="1"/>
    <col min="267" max="267" width="8.125" style="2" customWidth="1"/>
    <col min="268" max="268" width="3.375" style="2" customWidth="1"/>
    <col min="269" max="269" width="9.125" style="2" bestFit="1" customWidth="1"/>
    <col min="270" max="270" width="9.25" style="2" bestFit="1" customWidth="1"/>
    <col min="271" max="509" width="9" style="2"/>
    <col min="510" max="510" width="4.125" style="2" customWidth="1"/>
    <col min="511" max="511" width="5.875" style="2" customWidth="1"/>
    <col min="512" max="512" width="4.5" style="2" customWidth="1"/>
    <col min="513" max="513" width="8.625" style="2" customWidth="1"/>
    <col min="514" max="514" width="7.75" style="2" customWidth="1"/>
    <col min="515" max="522" width="7.625" style="2" customWidth="1"/>
    <col min="523" max="523" width="8.125" style="2" customWidth="1"/>
    <col min="524" max="524" width="3.375" style="2" customWidth="1"/>
    <col min="525" max="525" width="9.125" style="2" bestFit="1" customWidth="1"/>
    <col min="526" max="526" width="9.25" style="2" bestFit="1" customWidth="1"/>
    <col min="527" max="765" width="9" style="2"/>
    <col min="766" max="766" width="4.125" style="2" customWidth="1"/>
    <col min="767" max="767" width="5.875" style="2" customWidth="1"/>
    <col min="768" max="768" width="4.5" style="2" customWidth="1"/>
    <col min="769" max="769" width="8.625" style="2" customWidth="1"/>
    <col min="770" max="770" width="7.75" style="2" customWidth="1"/>
    <col min="771" max="778" width="7.625" style="2" customWidth="1"/>
    <col min="779" max="779" width="8.125" style="2" customWidth="1"/>
    <col min="780" max="780" width="3.375" style="2" customWidth="1"/>
    <col min="781" max="781" width="9.125" style="2" bestFit="1" customWidth="1"/>
    <col min="782" max="782" width="9.25" style="2" bestFit="1" customWidth="1"/>
    <col min="783" max="1021" width="9" style="2"/>
    <col min="1022" max="1022" width="4.125" style="2" customWidth="1"/>
    <col min="1023" max="1023" width="5.875" style="2" customWidth="1"/>
    <col min="1024" max="1024" width="4.5" style="2" customWidth="1"/>
    <col min="1025" max="1025" width="8.625" style="2" customWidth="1"/>
    <col min="1026" max="1026" width="7.75" style="2" customWidth="1"/>
    <col min="1027" max="1034" width="7.625" style="2" customWidth="1"/>
    <col min="1035" max="1035" width="8.125" style="2" customWidth="1"/>
    <col min="1036" max="1036" width="3.375" style="2" customWidth="1"/>
    <col min="1037" max="1037" width="9.125" style="2" bestFit="1" customWidth="1"/>
    <col min="1038" max="1038" width="9.25" style="2" bestFit="1" customWidth="1"/>
    <col min="1039" max="1277" width="9" style="2"/>
    <col min="1278" max="1278" width="4.125" style="2" customWidth="1"/>
    <col min="1279" max="1279" width="5.875" style="2" customWidth="1"/>
    <col min="1280" max="1280" width="4.5" style="2" customWidth="1"/>
    <col min="1281" max="1281" width="8.625" style="2" customWidth="1"/>
    <col min="1282" max="1282" width="7.75" style="2" customWidth="1"/>
    <col min="1283" max="1290" width="7.625" style="2" customWidth="1"/>
    <col min="1291" max="1291" width="8.125" style="2" customWidth="1"/>
    <col min="1292" max="1292" width="3.375" style="2" customWidth="1"/>
    <col min="1293" max="1293" width="9.125" style="2" bestFit="1" customWidth="1"/>
    <col min="1294" max="1294" width="9.25" style="2" bestFit="1" customWidth="1"/>
    <col min="1295" max="1533" width="9" style="2"/>
    <col min="1534" max="1534" width="4.125" style="2" customWidth="1"/>
    <col min="1535" max="1535" width="5.875" style="2" customWidth="1"/>
    <col min="1536" max="1536" width="4.5" style="2" customWidth="1"/>
    <col min="1537" max="1537" width="8.625" style="2" customWidth="1"/>
    <col min="1538" max="1538" width="7.75" style="2" customWidth="1"/>
    <col min="1539" max="1546" width="7.625" style="2" customWidth="1"/>
    <col min="1547" max="1547" width="8.125" style="2" customWidth="1"/>
    <col min="1548" max="1548" width="3.375" style="2" customWidth="1"/>
    <col min="1549" max="1549" width="9.125" style="2" bestFit="1" customWidth="1"/>
    <col min="1550" max="1550" width="9.25" style="2" bestFit="1" customWidth="1"/>
    <col min="1551" max="1789" width="9" style="2"/>
    <col min="1790" max="1790" width="4.125" style="2" customWidth="1"/>
    <col min="1791" max="1791" width="5.875" style="2" customWidth="1"/>
    <col min="1792" max="1792" width="4.5" style="2" customWidth="1"/>
    <col min="1793" max="1793" width="8.625" style="2" customWidth="1"/>
    <col min="1794" max="1794" width="7.75" style="2" customWidth="1"/>
    <col min="1795" max="1802" width="7.625" style="2" customWidth="1"/>
    <col min="1803" max="1803" width="8.125" style="2" customWidth="1"/>
    <col min="1804" max="1804" width="3.375" style="2" customWidth="1"/>
    <col min="1805" max="1805" width="9.125" style="2" bestFit="1" customWidth="1"/>
    <col min="1806" max="1806" width="9.25" style="2" bestFit="1" customWidth="1"/>
    <col min="1807" max="2045" width="9" style="2"/>
    <col min="2046" max="2046" width="4.125" style="2" customWidth="1"/>
    <col min="2047" max="2047" width="5.875" style="2" customWidth="1"/>
    <col min="2048" max="2048" width="4.5" style="2" customWidth="1"/>
    <col min="2049" max="2049" width="8.625" style="2" customWidth="1"/>
    <col min="2050" max="2050" width="7.75" style="2" customWidth="1"/>
    <col min="2051" max="2058" width="7.625" style="2" customWidth="1"/>
    <col min="2059" max="2059" width="8.125" style="2" customWidth="1"/>
    <col min="2060" max="2060" width="3.375" style="2" customWidth="1"/>
    <col min="2061" max="2061" width="9.125" style="2" bestFit="1" customWidth="1"/>
    <col min="2062" max="2062" width="9.25" style="2" bestFit="1" customWidth="1"/>
    <col min="2063" max="2301" width="9" style="2"/>
    <col min="2302" max="2302" width="4.125" style="2" customWidth="1"/>
    <col min="2303" max="2303" width="5.875" style="2" customWidth="1"/>
    <col min="2304" max="2304" width="4.5" style="2" customWidth="1"/>
    <col min="2305" max="2305" width="8.625" style="2" customWidth="1"/>
    <col min="2306" max="2306" width="7.75" style="2" customWidth="1"/>
    <col min="2307" max="2314" width="7.625" style="2" customWidth="1"/>
    <col min="2315" max="2315" width="8.125" style="2" customWidth="1"/>
    <col min="2316" max="2316" width="3.375" style="2" customWidth="1"/>
    <col min="2317" max="2317" width="9.125" style="2" bestFit="1" customWidth="1"/>
    <col min="2318" max="2318" width="9.25" style="2" bestFit="1" customWidth="1"/>
    <col min="2319" max="2557" width="9" style="2"/>
    <col min="2558" max="2558" width="4.125" style="2" customWidth="1"/>
    <col min="2559" max="2559" width="5.875" style="2" customWidth="1"/>
    <col min="2560" max="2560" width="4.5" style="2" customWidth="1"/>
    <col min="2561" max="2561" width="8.625" style="2" customWidth="1"/>
    <col min="2562" max="2562" width="7.75" style="2" customWidth="1"/>
    <col min="2563" max="2570" width="7.625" style="2" customWidth="1"/>
    <col min="2571" max="2571" width="8.125" style="2" customWidth="1"/>
    <col min="2572" max="2572" width="3.375" style="2" customWidth="1"/>
    <col min="2573" max="2573" width="9.125" style="2" bestFit="1" customWidth="1"/>
    <col min="2574" max="2574" width="9.25" style="2" bestFit="1" customWidth="1"/>
    <col min="2575" max="2813" width="9" style="2"/>
    <col min="2814" max="2814" width="4.125" style="2" customWidth="1"/>
    <col min="2815" max="2815" width="5.875" style="2" customWidth="1"/>
    <col min="2816" max="2816" width="4.5" style="2" customWidth="1"/>
    <col min="2817" max="2817" width="8.625" style="2" customWidth="1"/>
    <col min="2818" max="2818" width="7.75" style="2" customWidth="1"/>
    <col min="2819" max="2826" width="7.625" style="2" customWidth="1"/>
    <col min="2827" max="2827" width="8.125" style="2" customWidth="1"/>
    <col min="2828" max="2828" width="3.375" style="2" customWidth="1"/>
    <col min="2829" max="2829" width="9.125" style="2" bestFit="1" customWidth="1"/>
    <col min="2830" max="2830" width="9.25" style="2" bestFit="1" customWidth="1"/>
    <col min="2831" max="3069" width="9" style="2"/>
    <col min="3070" max="3070" width="4.125" style="2" customWidth="1"/>
    <col min="3071" max="3071" width="5.875" style="2" customWidth="1"/>
    <col min="3072" max="3072" width="4.5" style="2" customWidth="1"/>
    <col min="3073" max="3073" width="8.625" style="2" customWidth="1"/>
    <col min="3074" max="3074" width="7.75" style="2" customWidth="1"/>
    <col min="3075" max="3082" width="7.625" style="2" customWidth="1"/>
    <col min="3083" max="3083" width="8.125" style="2" customWidth="1"/>
    <col min="3084" max="3084" width="3.375" style="2" customWidth="1"/>
    <col min="3085" max="3085" width="9.125" style="2" bestFit="1" customWidth="1"/>
    <col min="3086" max="3086" width="9.25" style="2" bestFit="1" customWidth="1"/>
    <col min="3087" max="3325" width="9" style="2"/>
    <col min="3326" max="3326" width="4.125" style="2" customWidth="1"/>
    <col min="3327" max="3327" width="5.875" style="2" customWidth="1"/>
    <col min="3328" max="3328" width="4.5" style="2" customWidth="1"/>
    <col min="3329" max="3329" width="8.625" style="2" customWidth="1"/>
    <col min="3330" max="3330" width="7.75" style="2" customWidth="1"/>
    <col min="3331" max="3338" width="7.625" style="2" customWidth="1"/>
    <col min="3339" max="3339" width="8.125" style="2" customWidth="1"/>
    <col min="3340" max="3340" width="3.375" style="2" customWidth="1"/>
    <col min="3341" max="3341" width="9.125" style="2" bestFit="1" customWidth="1"/>
    <col min="3342" max="3342" width="9.25" style="2" bestFit="1" customWidth="1"/>
    <col min="3343" max="3581" width="9" style="2"/>
    <col min="3582" max="3582" width="4.125" style="2" customWidth="1"/>
    <col min="3583" max="3583" width="5.875" style="2" customWidth="1"/>
    <col min="3584" max="3584" width="4.5" style="2" customWidth="1"/>
    <col min="3585" max="3585" width="8.625" style="2" customWidth="1"/>
    <col min="3586" max="3586" width="7.75" style="2" customWidth="1"/>
    <col min="3587" max="3594" width="7.625" style="2" customWidth="1"/>
    <col min="3595" max="3595" width="8.125" style="2" customWidth="1"/>
    <col min="3596" max="3596" width="3.375" style="2" customWidth="1"/>
    <col min="3597" max="3597" width="9.125" style="2" bestFit="1" customWidth="1"/>
    <col min="3598" max="3598" width="9.25" style="2" bestFit="1" customWidth="1"/>
    <col min="3599" max="3837" width="9" style="2"/>
    <col min="3838" max="3838" width="4.125" style="2" customWidth="1"/>
    <col min="3839" max="3839" width="5.875" style="2" customWidth="1"/>
    <col min="3840" max="3840" width="4.5" style="2" customWidth="1"/>
    <col min="3841" max="3841" width="8.625" style="2" customWidth="1"/>
    <col min="3842" max="3842" width="7.75" style="2" customWidth="1"/>
    <col min="3843" max="3850" width="7.625" style="2" customWidth="1"/>
    <col min="3851" max="3851" width="8.125" style="2" customWidth="1"/>
    <col min="3852" max="3852" width="3.375" style="2" customWidth="1"/>
    <col min="3853" max="3853" width="9.125" style="2" bestFit="1" customWidth="1"/>
    <col min="3854" max="3854" width="9.25" style="2" bestFit="1" customWidth="1"/>
    <col min="3855" max="4093" width="9" style="2"/>
    <col min="4094" max="4094" width="4.125" style="2" customWidth="1"/>
    <col min="4095" max="4095" width="5.875" style="2" customWidth="1"/>
    <col min="4096" max="4096" width="4.5" style="2" customWidth="1"/>
    <col min="4097" max="4097" width="8.625" style="2" customWidth="1"/>
    <col min="4098" max="4098" width="7.75" style="2" customWidth="1"/>
    <col min="4099" max="4106" width="7.625" style="2" customWidth="1"/>
    <col min="4107" max="4107" width="8.125" style="2" customWidth="1"/>
    <col min="4108" max="4108" width="3.375" style="2" customWidth="1"/>
    <col min="4109" max="4109" width="9.125" style="2" bestFit="1" customWidth="1"/>
    <col min="4110" max="4110" width="9.25" style="2" bestFit="1" customWidth="1"/>
    <col min="4111" max="4349" width="9" style="2"/>
    <col min="4350" max="4350" width="4.125" style="2" customWidth="1"/>
    <col min="4351" max="4351" width="5.875" style="2" customWidth="1"/>
    <col min="4352" max="4352" width="4.5" style="2" customWidth="1"/>
    <col min="4353" max="4353" width="8.625" style="2" customWidth="1"/>
    <col min="4354" max="4354" width="7.75" style="2" customWidth="1"/>
    <col min="4355" max="4362" width="7.625" style="2" customWidth="1"/>
    <col min="4363" max="4363" width="8.125" style="2" customWidth="1"/>
    <col min="4364" max="4364" width="3.375" style="2" customWidth="1"/>
    <col min="4365" max="4365" width="9.125" style="2" bestFit="1" customWidth="1"/>
    <col min="4366" max="4366" width="9.25" style="2" bestFit="1" customWidth="1"/>
    <col min="4367" max="4605" width="9" style="2"/>
    <col min="4606" max="4606" width="4.125" style="2" customWidth="1"/>
    <col min="4607" max="4607" width="5.875" style="2" customWidth="1"/>
    <col min="4608" max="4608" width="4.5" style="2" customWidth="1"/>
    <col min="4609" max="4609" width="8.625" style="2" customWidth="1"/>
    <col min="4610" max="4610" width="7.75" style="2" customWidth="1"/>
    <col min="4611" max="4618" width="7.625" style="2" customWidth="1"/>
    <col min="4619" max="4619" width="8.125" style="2" customWidth="1"/>
    <col min="4620" max="4620" width="3.375" style="2" customWidth="1"/>
    <col min="4621" max="4621" width="9.125" style="2" bestFit="1" customWidth="1"/>
    <col min="4622" max="4622" width="9.25" style="2" bestFit="1" customWidth="1"/>
    <col min="4623" max="4861" width="9" style="2"/>
    <col min="4862" max="4862" width="4.125" style="2" customWidth="1"/>
    <col min="4863" max="4863" width="5.875" style="2" customWidth="1"/>
    <col min="4864" max="4864" width="4.5" style="2" customWidth="1"/>
    <col min="4865" max="4865" width="8.625" style="2" customWidth="1"/>
    <col min="4866" max="4866" width="7.75" style="2" customWidth="1"/>
    <col min="4867" max="4874" width="7.625" style="2" customWidth="1"/>
    <col min="4875" max="4875" width="8.125" style="2" customWidth="1"/>
    <col min="4876" max="4876" width="3.375" style="2" customWidth="1"/>
    <col min="4877" max="4877" width="9.125" style="2" bestFit="1" customWidth="1"/>
    <col min="4878" max="4878" width="9.25" style="2" bestFit="1" customWidth="1"/>
    <col min="4879" max="5117" width="9" style="2"/>
    <col min="5118" max="5118" width="4.125" style="2" customWidth="1"/>
    <col min="5119" max="5119" width="5.875" style="2" customWidth="1"/>
    <col min="5120" max="5120" width="4.5" style="2" customWidth="1"/>
    <col min="5121" max="5121" width="8.625" style="2" customWidth="1"/>
    <col min="5122" max="5122" width="7.75" style="2" customWidth="1"/>
    <col min="5123" max="5130" width="7.625" style="2" customWidth="1"/>
    <col min="5131" max="5131" width="8.125" style="2" customWidth="1"/>
    <col min="5132" max="5132" width="3.375" style="2" customWidth="1"/>
    <col min="5133" max="5133" width="9.125" style="2" bestFit="1" customWidth="1"/>
    <col min="5134" max="5134" width="9.25" style="2" bestFit="1" customWidth="1"/>
    <col min="5135" max="5373" width="9" style="2"/>
    <col min="5374" max="5374" width="4.125" style="2" customWidth="1"/>
    <col min="5375" max="5375" width="5.875" style="2" customWidth="1"/>
    <col min="5376" max="5376" width="4.5" style="2" customWidth="1"/>
    <col min="5377" max="5377" width="8.625" style="2" customWidth="1"/>
    <col min="5378" max="5378" width="7.75" style="2" customWidth="1"/>
    <col min="5379" max="5386" width="7.625" style="2" customWidth="1"/>
    <col min="5387" max="5387" width="8.125" style="2" customWidth="1"/>
    <col min="5388" max="5388" width="3.375" style="2" customWidth="1"/>
    <col min="5389" max="5389" width="9.125" style="2" bestFit="1" customWidth="1"/>
    <col min="5390" max="5390" width="9.25" style="2" bestFit="1" customWidth="1"/>
    <col min="5391" max="5629" width="9" style="2"/>
    <col min="5630" max="5630" width="4.125" style="2" customWidth="1"/>
    <col min="5631" max="5631" width="5.875" style="2" customWidth="1"/>
    <col min="5632" max="5632" width="4.5" style="2" customWidth="1"/>
    <col min="5633" max="5633" width="8.625" style="2" customWidth="1"/>
    <col min="5634" max="5634" width="7.75" style="2" customWidth="1"/>
    <col min="5635" max="5642" width="7.625" style="2" customWidth="1"/>
    <col min="5643" max="5643" width="8.125" style="2" customWidth="1"/>
    <col min="5644" max="5644" width="3.375" style="2" customWidth="1"/>
    <col min="5645" max="5645" width="9.125" style="2" bestFit="1" customWidth="1"/>
    <col min="5646" max="5646" width="9.25" style="2" bestFit="1" customWidth="1"/>
    <col min="5647" max="5885" width="9" style="2"/>
    <col min="5886" max="5886" width="4.125" style="2" customWidth="1"/>
    <col min="5887" max="5887" width="5.875" style="2" customWidth="1"/>
    <col min="5888" max="5888" width="4.5" style="2" customWidth="1"/>
    <col min="5889" max="5889" width="8.625" style="2" customWidth="1"/>
    <col min="5890" max="5890" width="7.75" style="2" customWidth="1"/>
    <col min="5891" max="5898" width="7.625" style="2" customWidth="1"/>
    <col min="5899" max="5899" width="8.125" style="2" customWidth="1"/>
    <col min="5900" max="5900" width="3.375" style="2" customWidth="1"/>
    <col min="5901" max="5901" width="9.125" style="2" bestFit="1" customWidth="1"/>
    <col min="5902" max="5902" width="9.25" style="2" bestFit="1" customWidth="1"/>
    <col min="5903" max="6141" width="9" style="2"/>
    <col min="6142" max="6142" width="4.125" style="2" customWidth="1"/>
    <col min="6143" max="6143" width="5.875" style="2" customWidth="1"/>
    <col min="6144" max="6144" width="4.5" style="2" customWidth="1"/>
    <col min="6145" max="6145" width="8.625" style="2" customWidth="1"/>
    <col min="6146" max="6146" width="7.75" style="2" customWidth="1"/>
    <col min="6147" max="6154" width="7.625" style="2" customWidth="1"/>
    <col min="6155" max="6155" width="8.125" style="2" customWidth="1"/>
    <col min="6156" max="6156" width="3.375" style="2" customWidth="1"/>
    <col min="6157" max="6157" width="9.125" style="2" bestFit="1" customWidth="1"/>
    <col min="6158" max="6158" width="9.25" style="2" bestFit="1" customWidth="1"/>
    <col min="6159" max="6397" width="9" style="2"/>
    <col min="6398" max="6398" width="4.125" style="2" customWidth="1"/>
    <col min="6399" max="6399" width="5.875" style="2" customWidth="1"/>
    <col min="6400" max="6400" width="4.5" style="2" customWidth="1"/>
    <col min="6401" max="6401" width="8.625" style="2" customWidth="1"/>
    <col min="6402" max="6402" width="7.75" style="2" customWidth="1"/>
    <col min="6403" max="6410" width="7.625" style="2" customWidth="1"/>
    <col min="6411" max="6411" width="8.125" style="2" customWidth="1"/>
    <col min="6412" max="6412" width="3.375" style="2" customWidth="1"/>
    <col min="6413" max="6413" width="9.125" style="2" bestFit="1" customWidth="1"/>
    <col min="6414" max="6414" width="9.25" style="2" bestFit="1" customWidth="1"/>
    <col min="6415" max="6653" width="9" style="2"/>
    <col min="6654" max="6654" width="4.125" style="2" customWidth="1"/>
    <col min="6655" max="6655" width="5.875" style="2" customWidth="1"/>
    <col min="6656" max="6656" width="4.5" style="2" customWidth="1"/>
    <col min="6657" max="6657" width="8.625" style="2" customWidth="1"/>
    <col min="6658" max="6658" width="7.75" style="2" customWidth="1"/>
    <col min="6659" max="6666" width="7.625" style="2" customWidth="1"/>
    <col min="6667" max="6667" width="8.125" style="2" customWidth="1"/>
    <col min="6668" max="6668" width="3.375" style="2" customWidth="1"/>
    <col min="6669" max="6669" width="9.125" style="2" bestFit="1" customWidth="1"/>
    <col min="6670" max="6670" width="9.25" style="2" bestFit="1" customWidth="1"/>
    <col min="6671" max="6909" width="9" style="2"/>
    <col min="6910" max="6910" width="4.125" style="2" customWidth="1"/>
    <col min="6911" max="6911" width="5.875" style="2" customWidth="1"/>
    <col min="6912" max="6912" width="4.5" style="2" customWidth="1"/>
    <col min="6913" max="6913" width="8.625" style="2" customWidth="1"/>
    <col min="6914" max="6914" width="7.75" style="2" customWidth="1"/>
    <col min="6915" max="6922" width="7.625" style="2" customWidth="1"/>
    <col min="6923" max="6923" width="8.125" style="2" customWidth="1"/>
    <col min="6924" max="6924" width="3.375" style="2" customWidth="1"/>
    <col min="6925" max="6925" width="9.125" style="2" bestFit="1" customWidth="1"/>
    <col min="6926" max="6926" width="9.25" style="2" bestFit="1" customWidth="1"/>
    <col min="6927" max="7165" width="9" style="2"/>
    <col min="7166" max="7166" width="4.125" style="2" customWidth="1"/>
    <col min="7167" max="7167" width="5.875" style="2" customWidth="1"/>
    <col min="7168" max="7168" width="4.5" style="2" customWidth="1"/>
    <col min="7169" max="7169" width="8.625" style="2" customWidth="1"/>
    <col min="7170" max="7170" width="7.75" style="2" customWidth="1"/>
    <col min="7171" max="7178" width="7.625" style="2" customWidth="1"/>
    <col min="7179" max="7179" width="8.125" style="2" customWidth="1"/>
    <col min="7180" max="7180" width="3.375" style="2" customWidth="1"/>
    <col min="7181" max="7181" width="9.125" style="2" bestFit="1" customWidth="1"/>
    <col min="7182" max="7182" width="9.25" style="2" bestFit="1" customWidth="1"/>
    <col min="7183" max="7421" width="9" style="2"/>
    <col min="7422" max="7422" width="4.125" style="2" customWidth="1"/>
    <col min="7423" max="7423" width="5.875" style="2" customWidth="1"/>
    <col min="7424" max="7424" width="4.5" style="2" customWidth="1"/>
    <col min="7425" max="7425" width="8.625" style="2" customWidth="1"/>
    <col min="7426" max="7426" width="7.75" style="2" customWidth="1"/>
    <col min="7427" max="7434" width="7.625" style="2" customWidth="1"/>
    <col min="7435" max="7435" width="8.125" style="2" customWidth="1"/>
    <col min="7436" max="7436" width="3.375" style="2" customWidth="1"/>
    <col min="7437" max="7437" width="9.125" style="2" bestFit="1" customWidth="1"/>
    <col min="7438" max="7438" width="9.25" style="2" bestFit="1" customWidth="1"/>
    <col min="7439" max="7677" width="9" style="2"/>
    <col min="7678" max="7678" width="4.125" style="2" customWidth="1"/>
    <col min="7679" max="7679" width="5.875" style="2" customWidth="1"/>
    <col min="7680" max="7680" width="4.5" style="2" customWidth="1"/>
    <col min="7681" max="7681" width="8.625" style="2" customWidth="1"/>
    <col min="7682" max="7682" width="7.75" style="2" customWidth="1"/>
    <col min="7683" max="7690" width="7.625" style="2" customWidth="1"/>
    <col min="7691" max="7691" width="8.125" style="2" customWidth="1"/>
    <col min="7692" max="7692" width="3.375" style="2" customWidth="1"/>
    <col min="7693" max="7693" width="9.125" style="2" bestFit="1" customWidth="1"/>
    <col min="7694" max="7694" width="9.25" style="2" bestFit="1" customWidth="1"/>
    <col min="7695" max="7933" width="9" style="2"/>
    <col min="7934" max="7934" width="4.125" style="2" customWidth="1"/>
    <col min="7935" max="7935" width="5.875" style="2" customWidth="1"/>
    <col min="7936" max="7936" width="4.5" style="2" customWidth="1"/>
    <col min="7937" max="7937" width="8.625" style="2" customWidth="1"/>
    <col min="7938" max="7938" width="7.75" style="2" customWidth="1"/>
    <col min="7939" max="7946" width="7.625" style="2" customWidth="1"/>
    <col min="7947" max="7947" width="8.125" style="2" customWidth="1"/>
    <col min="7948" max="7948" width="3.375" style="2" customWidth="1"/>
    <col min="7949" max="7949" width="9.125" style="2" bestFit="1" customWidth="1"/>
    <col min="7950" max="7950" width="9.25" style="2" bestFit="1" customWidth="1"/>
    <col min="7951" max="8189" width="9" style="2"/>
    <col min="8190" max="8190" width="4.125" style="2" customWidth="1"/>
    <col min="8191" max="8191" width="5.875" style="2" customWidth="1"/>
    <col min="8192" max="8192" width="4.5" style="2" customWidth="1"/>
    <col min="8193" max="8193" width="8.625" style="2" customWidth="1"/>
    <col min="8194" max="8194" width="7.75" style="2" customWidth="1"/>
    <col min="8195" max="8202" width="7.625" style="2" customWidth="1"/>
    <col min="8203" max="8203" width="8.125" style="2" customWidth="1"/>
    <col min="8204" max="8204" width="3.375" style="2" customWidth="1"/>
    <col min="8205" max="8205" width="9.125" style="2" bestFit="1" customWidth="1"/>
    <col min="8206" max="8206" width="9.25" style="2" bestFit="1" customWidth="1"/>
    <col min="8207" max="8445" width="9" style="2"/>
    <col min="8446" max="8446" width="4.125" style="2" customWidth="1"/>
    <col min="8447" max="8447" width="5.875" style="2" customWidth="1"/>
    <col min="8448" max="8448" width="4.5" style="2" customWidth="1"/>
    <col min="8449" max="8449" width="8.625" style="2" customWidth="1"/>
    <col min="8450" max="8450" width="7.75" style="2" customWidth="1"/>
    <col min="8451" max="8458" width="7.625" style="2" customWidth="1"/>
    <col min="8459" max="8459" width="8.125" style="2" customWidth="1"/>
    <col min="8460" max="8460" width="3.375" style="2" customWidth="1"/>
    <col min="8461" max="8461" width="9.125" style="2" bestFit="1" customWidth="1"/>
    <col min="8462" max="8462" width="9.25" style="2" bestFit="1" customWidth="1"/>
    <col min="8463" max="8701" width="9" style="2"/>
    <col min="8702" max="8702" width="4.125" style="2" customWidth="1"/>
    <col min="8703" max="8703" width="5.875" style="2" customWidth="1"/>
    <col min="8704" max="8704" width="4.5" style="2" customWidth="1"/>
    <col min="8705" max="8705" width="8.625" style="2" customWidth="1"/>
    <col min="8706" max="8706" width="7.75" style="2" customWidth="1"/>
    <col min="8707" max="8714" width="7.625" style="2" customWidth="1"/>
    <col min="8715" max="8715" width="8.125" style="2" customWidth="1"/>
    <col min="8716" max="8716" width="3.375" style="2" customWidth="1"/>
    <col min="8717" max="8717" width="9.125" style="2" bestFit="1" customWidth="1"/>
    <col min="8718" max="8718" width="9.25" style="2" bestFit="1" customWidth="1"/>
    <col min="8719" max="8957" width="9" style="2"/>
    <col min="8958" max="8958" width="4.125" style="2" customWidth="1"/>
    <col min="8959" max="8959" width="5.875" style="2" customWidth="1"/>
    <col min="8960" max="8960" width="4.5" style="2" customWidth="1"/>
    <col min="8961" max="8961" width="8.625" style="2" customWidth="1"/>
    <col min="8962" max="8962" width="7.75" style="2" customWidth="1"/>
    <col min="8963" max="8970" width="7.625" style="2" customWidth="1"/>
    <col min="8971" max="8971" width="8.125" style="2" customWidth="1"/>
    <col min="8972" max="8972" width="3.375" style="2" customWidth="1"/>
    <col min="8973" max="8973" width="9.125" style="2" bestFit="1" customWidth="1"/>
    <col min="8974" max="8974" width="9.25" style="2" bestFit="1" customWidth="1"/>
    <col min="8975" max="9213" width="9" style="2"/>
    <col min="9214" max="9214" width="4.125" style="2" customWidth="1"/>
    <col min="9215" max="9215" width="5.875" style="2" customWidth="1"/>
    <col min="9216" max="9216" width="4.5" style="2" customWidth="1"/>
    <col min="9217" max="9217" width="8.625" style="2" customWidth="1"/>
    <col min="9218" max="9218" width="7.75" style="2" customWidth="1"/>
    <col min="9219" max="9226" width="7.625" style="2" customWidth="1"/>
    <col min="9227" max="9227" width="8.125" style="2" customWidth="1"/>
    <col min="9228" max="9228" width="3.375" style="2" customWidth="1"/>
    <col min="9229" max="9229" width="9.125" style="2" bestFit="1" customWidth="1"/>
    <col min="9230" max="9230" width="9.25" style="2" bestFit="1" customWidth="1"/>
    <col min="9231" max="9469" width="9" style="2"/>
    <col min="9470" max="9470" width="4.125" style="2" customWidth="1"/>
    <col min="9471" max="9471" width="5.875" style="2" customWidth="1"/>
    <col min="9472" max="9472" width="4.5" style="2" customWidth="1"/>
    <col min="9473" max="9473" width="8.625" style="2" customWidth="1"/>
    <col min="9474" max="9474" width="7.75" style="2" customWidth="1"/>
    <col min="9475" max="9482" width="7.625" style="2" customWidth="1"/>
    <col min="9483" max="9483" width="8.125" style="2" customWidth="1"/>
    <col min="9484" max="9484" width="3.375" style="2" customWidth="1"/>
    <col min="9485" max="9485" width="9.125" style="2" bestFit="1" customWidth="1"/>
    <col min="9486" max="9486" width="9.25" style="2" bestFit="1" customWidth="1"/>
    <col min="9487" max="9725" width="9" style="2"/>
    <col min="9726" max="9726" width="4.125" style="2" customWidth="1"/>
    <col min="9727" max="9727" width="5.875" style="2" customWidth="1"/>
    <col min="9728" max="9728" width="4.5" style="2" customWidth="1"/>
    <col min="9729" max="9729" width="8.625" style="2" customWidth="1"/>
    <col min="9730" max="9730" width="7.75" style="2" customWidth="1"/>
    <col min="9731" max="9738" width="7.625" style="2" customWidth="1"/>
    <col min="9739" max="9739" width="8.125" style="2" customWidth="1"/>
    <col min="9740" max="9740" width="3.375" style="2" customWidth="1"/>
    <col min="9741" max="9741" width="9.125" style="2" bestFit="1" customWidth="1"/>
    <col min="9742" max="9742" width="9.25" style="2" bestFit="1" customWidth="1"/>
    <col min="9743" max="9981" width="9" style="2"/>
    <col min="9982" max="9982" width="4.125" style="2" customWidth="1"/>
    <col min="9983" max="9983" width="5.875" style="2" customWidth="1"/>
    <col min="9984" max="9984" width="4.5" style="2" customWidth="1"/>
    <col min="9985" max="9985" width="8.625" style="2" customWidth="1"/>
    <col min="9986" max="9986" width="7.75" style="2" customWidth="1"/>
    <col min="9987" max="9994" width="7.625" style="2" customWidth="1"/>
    <col min="9995" max="9995" width="8.125" style="2" customWidth="1"/>
    <col min="9996" max="9996" width="3.375" style="2" customWidth="1"/>
    <col min="9997" max="9997" width="9.125" style="2" bestFit="1" customWidth="1"/>
    <col min="9998" max="9998" width="9.25" style="2" bestFit="1" customWidth="1"/>
    <col min="9999" max="10237" width="9" style="2"/>
    <col min="10238" max="10238" width="4.125" style="2" customWidth="1"/>
    <col min="10239" max="10239" width="5.875" style="2" customWidth="1"/>
    <col min="10240" max="10240" width="4.5" style="2" customWidth="1"/>
    <col min="10241" max="10241" width="8.625" style="2" customWidth="1"/>
    <col min="10242" max="10242" width="7.75" style="2" customWidth="1"/>
    <col min="10243" max="10250" width="7.625" style="2" customWidth="1"/>
    <col min="10251" max="10251" width="8.125" style="2" customWidth="1"/>
    <col min="10252" max="10252" width="3.375" style="2" customWidth="1"/>
    <col min="10253" max="10253" width="9.125" style="2" bestFit="1" customWidth="1"/>
    <col min="10254" max="10254" width="9.25" style="2" bestFit="1" customWidth="1"/>
    <col min="10255" max="10493" width="9" style="2"/>
    <col min="10494" max="10494" width="4.125" style="2" customWidth="1"/>
    <col min="10495" max="10495" width="5.875" style="2" customWidth="1"/>
    <col min="10496" max="10496" width="4.5" style="2" customWidth="1"/>
    <col min="10497" max="10497" width="8.625" style="2" customWidth="1"/>
    <col min="10498" max="10498" width="7.75" style="2" customWidth="1"/>
    <col min="10499" max="10506" width="7.625" style="2" customWidth="1"/>
    <col min="10507" max="10507" width="8.125" style="2" customWidth="1"/>
    <col min="10508" max="10508" width="3.375" style="2" customWidth="1"/>
    <col min="10509" max="10509" width="9.125" style="2" bestFit="1" customWidth="1"/>
    <col min="10510" max="10510" width="9.25" style="2" bestFit="1" customWidth="1"/>
    <col min="10511" max="10749" width="9" style="2"/>
    <col min="10750" max="10750" width="4.125" style="2" customWidth="1"/>
    <col min="10751" max="10751" width="5.875" style="2" customWidth="1"/>
    <col min="10752" max="10752" width="4.5" style="2" customWidth="1"/>
    <col min="10753" max="10753" width="8.625" style="2" customWidth="1"/>
    <col min="10754" max="10754" width="7.75" style="2" customWidth="1"/>
    <col min="10755" max="10762" width="7.625" style="2" customWidth="1"/>
    <col min="10763" max="10763" width="8.125" style="2" customWidth="1"/>
    <col min="10764" max="10764" width="3.375" style="2" customWidth="1"/>
    <col min="10765" max="10765" width="9.125" style="2" bestFit="1" customWidth="1"/>
    <col min="10766" max="10766" width="9.25" style="2" bestFit="1" customWidth="1"/>
    <col min="10767" max="11005" width="9" style="2"/>
    <col min="11006" max="11006" width="4.125" style="2" customWidth="1"/>
    <col min="11007" max="11007" width="5.875" style="2" customWidth="1"/>
    <col min="11008" max="11008" width="4.5" style="2" customWidth="1"/>
    <col min="11009" max="11009" width="8.625" style="2" customWidth="1"/>
    <col min="11010" max="11010" width="7.75" style="2" customWidth="1"/>
    <col min="11011" max="11018" width="7.625" style="2" customWidth="1"/>
    <col min="11019" max="11019" width="8.125" style="2" customWidth="1"/>
    <col min="11020" max="11020" width="3.375" style="2" customWidth="1"/>
    <col min="11021" max="11021" width="9.125" style="2" bestFit="1" customWidth="1"/>
    <col min="11022" max="11022" width="9.25" style="2" bestFit="1" customWidth="1"/>
    <col min="11023" max="11261" width="9" style="2"/>
    <col min="11262" max="11262" width="4.125" style="2" customWidth="1"/>
    <col min="11263" max="11263" width="5.875" style="2" customWidth="1"/>
    <col min="11264" max="11264" width="4.5" style="2" customWidth="1"/>
    <col min="11265" max="11265" width="8.625" style="2" customWidth="1"/>
    <col min="11266" max="11266" width="7.75" style="2" customWidth="1"/>
    <col min="11267" max="11274" width="7.625" style="2" customWidth="1"/>
    <col min="11275" max="11275" width="8.125" style="2" customWidth="1"/>
    <col min="11276" max="11276" width="3.375" style="2" customWidth="1"/>
    <col min="11277" max="11277" width="9.125" style="2" bestFit="1" customWidth="1"/>
    <col min="11278" max="11278" width="9.25" style="2" bestFit="1" customWidth="1"/>
    <col min="11279" max="11517" width="9" style="2"/>
    <col min="11518" max="11518" width="4.125" style="2" customWidth="1"/>
    <col min="11519" max="11519" width="5.875" style="2" customWidth="1"/>
    <col min="11520" max="11520" width="4.5" style="2" customWidth="1"/>
    <col min="11521" max="11521" width="8.625" style="2" customWidth="1"/>
    <col min="11522" max="11522" width="7.75" style="2" customWidth="1"/>
    <col min="11523" max="11530" width="7.625" style="2" customWidth="1"/>
    <col min="11531" max="11531" width="8.125" style="2" customWidth="1"/>
    <col min="11532" max="11532" width="3.375" style="2" customWidth="1"/>
    <col min="11533" max="11533" width="9.125" style="2" bestFit="1" customWidth="1"/>
    <col min="11534" max="11534" width="9.25" style="2" bestFit="1" customWidth="1"/>
    <col min="11535" max="11773" width="9" style="2"/>
    <col min="11774" max="11774" width="4.125" style="2" customWidth="1"/>
    <col min="11775" max="11775" width="5.875" style="2" customWidth="1"/>
    <col min="11776" max="11776" width="4.5" style="2" customWidth="1"/>
    <col min="11777" max="11777" width="8.625" style="2" customWidth="1"/>
    <col min="11778" max="11778" width="7.75" style="2" customWidth="1"/>
    <col min="11779" max="11786" width="7.625" style="2" customWidth="1"/>
    <col min="11787" max="11787" width="8.125" style="2" customWidth="1"/>
    <col min="11788" max="11788" width="3.375" style="2" customWidth="1"/>
    <col min="11789" max="11789" width="9.125" style="2" bestFit="1" customWidth="1"/>
    <col min="11790" max="11790" width="9.25" style="2" bestFit="1" customWidth="1"/>
    <col min="11791" max="12029" width="9" style="2"/>
    <col min="12030" max="12030" width="4.125" style="2" customWidth="1"/>
    <col min="12031" max="12031" width="5.875" style="2" customWidth="1"/>
    <col min="12032" max="12032" width="4.5" style="2" customWidth="1"/>
    <col min="12033" max="12033" width="8.625" style="2" customWidth="1"/>
    <col min="12034" max="12034" width="7.75" style="2" customWidth="1"/>
    <col min="12035" max="12042" width="7.625" style="2" customWidth="1"/>
    <col min="12043" max="12043" width="8.125" style="2" customWidth="1"/>
    <col min="12044" max="12044" width="3.375" style="2" customWidth="1"/>
    <col min="12045" max="12045" width="9.125" style="2" bestFit="1" customWidth="1"/>
    <col min="12046" max="12046" width="9.25" style="2" bestFit="1" customWidth="1"/>
    <col min="12047" max="12285" width="9" style="2"/>
    <col min="12286" max="12286" width="4.125" style="2" customWidth="1"/>
    <col min="12287" max="12287" width="5.875" style="2" customWidth="1"/>
    <col min="12288" max="12288" width="4.5" style="2" customWidth="1"/>
    <col min="12289" max="12289" width="8.625" style="2" customWidth="1"/>
    <col min="12290" max="12290" width="7.75" style="2" customWidth="1"/>
    <col min="12291" max="12298" width="7.625" style="2" customWidth="1"/>
    <col min="12299" max="12299" width="8.125" style="2" customWidth="1"/>
    <col min="12300" max="12300" width="3.375" style="2" customWidth="1"/>
    <col min="12301" max="12301" width="9.125" style="2" bestFit="1" customWidth="1"/>
    <col min="12302" max="12302" width="9.25" style="2" bestFit="1" customWidth="1"/>
    <col min="12303" max="12541" width="9" style="2"/>
    <col min="12542" max="12542" width="4.125" style="2" customWidth="1"/>
    <col min="12543" max="12543" width="5.875" style="2" customWidth="1"/>
    <col min="12544" max="12544" width="4.5" style="2" customWidth="1"/>
    <col min="12545" max="12545" width="8.625" style="2" customWidth="1"/>
    <col min="12546" max="12546" width="7.75" style="2" customWidth="1"/>
    <col min="12547" max="12554" width="7.625" style="2" customWidth="1"/>
    <col min="12555" max="12555" width="8.125" style="2" customWidth="1"/>
    <col min="12556" max="12556" width="3.375" style="2" customWidth="1"/>
    <col min="12557" max="12557" width="9.125" style="2" bestFit="1" customWidth="1"/>
    <col min="12558" max="12558" width="9.25" style="2" bestFit="1" customWidth="1"/>
    <col min="12559" max="12797" width="9" style="2"/>
    <col min="12798" max="12798" width="4.125" style="2" customWidth="1"/>
    <col min="12799" max="12799" width="5.875" style="2" customWidth="1"/>
    <col min="12800" max="12800" width="4.5" style="2" customWidth="1"/>
    <col min="12801" max="12801" width="8.625" style="2" customWidth="1"/>
    <col min="12802" max="12802" width="7.75" style="2" customWidth="1"/>
    <col min="12803" max="12810" width="7.625" style="2" customWidth="1"/>
    <col min="12811" max="12811" width="8.125" style="2" customWidth="1"/>
    <col min="12812" max="12812" width="3.375" style="2" customWidth="1"/>
    <col min="12813" max="12813" width="9.125" style="2" bestFit="1" customWidth="1"/>
    <col min="12814" max="12814" width="9.25" style="2" bestFit="1" customWidth="1"/>
    <col min="12815" max="13053" width="9" style="2"/>
    <col min="13054" max="13054" width="4.125" style="2" customWidth="1"/>
    <col min="13055" max="13055" width="5.875" style="2" customWidth="1"/>
    <col min="13056" max="13056" width="4.5" style="2" customWidth="1"/>
    <col min="13057" max="13057" width="8.625" style="2" customWidth="1"/>
    <col min="13058" max="13058" width="7.75" style="2" customWidth="1"/>
    <col min="13059" max="13066" width="7.625" style="2" customWidth="1"/>
    <col min="13067" max="13067" width="8.125" style="2" customWidth="1"/>
    <col min="13068" max="13068" width="3.375" style="2" customWidth="1"/>
    <col min="13069" max="13069" width="9.125" style="2" bestFit="1" customWidth="1"/>
    <col min="13070" max="13070" width="9.25" style="2" bestFit="1" customWidth="1"/>
    <col min="13071" max="13309" width="9" style="2"/>
    <col min="13310" max="13310" width="4.125" style="2" customWidth="1"/>
    <col min="13311" max="13311" width="5.875" style="2" customWidth="1"/>
    <col min="13312" max="13312" width="4.5" style="2" customWidth="1"/>
    <col min="13313" max="13313" width="8.625" style="2" customWidth="1"/>
    <col min="13314" max="13314" width="7.75" style="2" customWidth="1"/>
    <col min="13315" max="13322" width="7.625" style="2" customWidth="1"/>
    <col min="13323" max="13323" width="8.125" style="2" customWidth="1"/>
    <col min="13324" max="13324" width="3.375" style="2" customWidth="1"/>
    <col min="13325" max="13325" width="9.125" style="2" bestFit="1" customWidth="1"/>
    <col min="13326" max="13326" width="9.25" style="2" bestFit="1" customWidth="1"/>
    <col min="13327" max="13565" width="9" style="2"/>
    <col min="13566" max="13566" width="4.125" style="2" customWidth="1"/>
    <col min="13567" max="13567" width="5.875" style="2" customWidth="1"/>
    <col min="13568" max="13568" width="4.5" style="2" customWidth="1"/>
    <col min="13569" max="13569" width="8.625" style="2" customWidth="1"/>
    <col min="13570" max="13570" width="7.75" style="2" customWidth="1"/>
    <col min="13571" max="13578" width="7.625" style="2" customWidth="1"/>
    <col min="13579" max="13579" width="8.125" style="2" customWidth="1"/>
    <col min="13580" max="13580" width="3.375" style="2" customWidth="1"/>
    <col min="13581" max="13581" width="9.125" style="2" bestFit="1" customWidth="1"/>
    <col min="13582" max="13582" width="9.25" style="2" bestFit="1" customWidth="1"/>
    <col min="13583" max="13821" width="9" style="2"/>
    <col min="13822" max="13822" width="4.125" style="2" customWidth="1"/>
    <col min="13823" max="13823" width="5.875" style="2" customWidth="1"/>
    <col min="13824" max="13824" width="4.5" style="2" customWidth="1"/>
    <col min="13825" max="13825" width="8.625" style="2" customWidth="1"/>
    <col min="13826" max="13826" width="7.75" style="2" customWidth="1"/>
    <col min="13827" max="13834" width="7.625" style="2" customWidth="1"/>
    <col min="13835" max="13835" width="8.125" style="2" customWidth="1"/>
    <col min="13836" max="13836" width="3.375" style="2" customWidth="1"/>
    <col min="13837" max="13837" width="9.125" style="2" bestFit="1" customWidth="1"/>
    <col min="13838" max="13838" width="9.25" style="2" bestFit="1" customWidth="1"/>
    <col min="13839" max="14077" width="9" style="2"/>
    <col min="14078" max="14078" width="4.125" style="2" customWidth="1"/>
    <col min="14079" max="14079" width="5.875" style="2" customWidth="1"/>
    <col min="14080" max="14080" width="4.5" style="2" customWidth="1"/>
    <col min="14081" max="14081" width="8.625" style="2" customWidth="1"/>
    <col min="14082" max="14082" width="7.75" style="2" customWidth="1"/>
    <col min="14083" max="14090" width="7.625" style="2" customWidth="1"/>
    <col min="14091" max="14091" width="8.125" style="2" customWidth="1"/>
    <col min="14092" max="14092" width="3.375" style="2" customWidth="1"/>
    <col min="14093" max="14093" width="9.125" style="2" bestFit="1" customWidth="1"/>
    <col min="14094" max="14094" width="9.25" style="2" bestFit="1" customWidth="1"/>
    <col min="14095" max="14333" width="9" style="2"/>
    <col min="14334" max="14334" width="4.125" style="2" customWidth="1"/>
    <col min="14335" max="14335" width="5.875" style="2" customWidth="1"/>
    <col min="14336" max="14336" width="4.5" style="2" customWidth="1"/>
    <col min="14337" max="14337" width="8.625" style="2" customWidth="1"/>
    <col min="14338" max="14338" width="7.75" style="2" customWidth="1"/>
    <col min="14339" max="14346" width="7.625" style="2" customWidth="1"/>
    <col min="14347" max="14347" width="8.125" style="2" customWidth="1"/>
    <col min="14348" max="14348" width="3.375" style="2" customWidth="1"/>
    <col min="14349" max="14349" width="9.125" style="2" bestFit="1" customWidth="1"/>
    <col min="14350" max="14350" width="9.25" style="2" bestFit="1" customWidth="1"/>
    <col min="14351" max="14589" width="9" style="2"/>
    <col min="14590" max="14590" width="4.125" style="2" customWidth="1"/>
    <col min="14591" max="14591" width="5.875" style="2" customWidth="1"/>
    <col min="14592" max="14592" width="4.5" style="2" customWidth="1"/>
    <col min="14593" max="14593" width="8.625" style="2" customWidth="1"/>
    <col min="14594" max="14594" width="7.75" style="2" customWidth="1"/>
    <col min="14595" max="14602" width="7.625" style="2" customWidth="1"/>
    <col min="14603" max="14603" width="8.125" style="2" customWidth="1"/>
    <col min="14604" max="14604" width="3.375" style="2" customWidth="1"/>
    <col min="14605" max="14605" width="9.125" style="2" bestFit="1" customWidth="1"/>
    <col min="14606" max="14606" width="9.25" style="2" bestFit="1" customWidth="1"/>
    <col min="14607" max="14845" width="9" style="2"/>
    <col min="14846" max="14846" width="4.125" style="2" customWidth="1"/>
    <col min="14847" max="14847" width="5.875" style="2" customWidth="1"/>
    <col min="14848" max="14848" width="4.5" style="2" customWidth="1"/>
    <col min="14849" max="14849" width="8.625" style="2" customWidth="1"/>
    <col min="14850" max="14850" width="7.75" style="2" customWidth="1"/>
    <col min="14851" max="14858" width="7.625" style="2" customWidth="1"/>
    <col min="14859" max="14859" width="8.125" style="2" customWidth="1"/>
    <col min="14860" max="14860" width="3.375" style="2" customWidth="1"/>
    <col min="14861" max="14861" width="9.125" style="2" bestFit="1" customWidth="1"/>
    <col min="14862" max="14862" width="9.25" style="2" bestFit="1" customWidth="1"/>
    <col min="14863" max="15101" width="9" style="2"/>
    <col min="15102" max="15102" width="4.125" style="2" customWidth="1"/>
    <col min="15103" max="15103" width="5.875" style="2" customWidth="1"/>
    <col min="15104" max="15104" width="4.5" style="2" customWidth="1"/>
    <col min="15105" max="15105" width="8.625" style="2" customWidth="1"/>
    <col min="15106" max="15106" width="7.75" style="2" customWidth="1"/>
    <col min="15107" max="15114" width="7.625" style="2" customWidth="1"/>
    <col min="15115" max="15115" width="8.125" style="2" customWidth="1"/>
    <col min="15116" max="15116" width="3.375" style="2" customWidth="1"/>
    <col min="15117" max="15117" width="9.125" style="2" bestFit="1" customWidth="1"/>
    <col min="15118" max="15118" width="9.25" style="2" bestFit="1" customWidth="1"/>
    <col min="15119" max="15357" width="9" style="2"/>
    <col min="15358" max="15358" width="4.125" style="2" customWidth="1"/>
    <col min="15359" max="15359" width="5.875" style="2" customWidth="1"/>
    <col min="15360" max="15360" width="4.5" style="2" customWidth="1"/>
    <col min="15361" max="15361" width="8.625" style="2" customWidth="1"/>
    <col min="15362" max="15362" width="7.75" style="2" customWidth="1"/>
    <col min="15363" max="15370" width="7.625" style="2" customWidth="1"/>
    <col min="15371" max="15371" width="8.125" style="2" customWidth="1"/>
    <col min="15372" max="15372" width="3.375" style="2" customWidth="1"/>
    <col min="15373" max="15373" width="9.125" style="2" bestFit="1" customWidth="1"/>
    <col min="15374" max="15374" width="9.25" style="2" bestFit="1" customWidth="1"/>
    <col min="15375" max="15613" width="9" style="2"/>
    <col min="15614" max="15614" width="4.125" style="2" customWidth="1"/>
    <col min="15615" max="15615" width="5.875" style="2" customWidth="1"/>
    <col min="15616" max="15616" width="4.5" style="2" customWidth="1"/>
    <col min="15617" max="15617" width="8.625" style="2" customWidth="1"/>
    <col min="15618" max="15618" width="7.75" style="2" customWidth="1"/>
    <col min="15619" max="15626" width="7.625" style="2" customWidth="1"/>
    <col min="15627" max="15627" width="8.125" style="2" customWidth="1"/>
    <col min="15628" max="15628" width="3.375" style="2" customWidth="1"/>
    <col min="15629" max="15629" width="9.125" style="2" bestFit="1" customWidth="1"/>
    <col min="15630" max="15630" width="9.25" style="2" bestFit="1" customWidth="1"/>
    <col min="15631" max="15869" width="9" style="2"/>
    <col min="15870" max="15870" width="4.125" style="2" customWidth="1"/>
    <col min="15871" max="15871" width="5.875" style="2" customWidth="1"/>
    <col min="15872" max="15872" width="4.5" style="2" customWidth="1"/>
    <col min="15873" max="15873" width="8.625" style="2" customWidth="1"/>
    <col min="15874" max="15874" width="7.75" style="2" customWidth="1"/>
    <col min="15875" max="15882" width="7.625" style="2" customWidth="1"/>
    <col min="15883" max="15883" width="8.125" style="2" customWidth="1"/>
    <col min="15884" max="15884" width="3.375" style="2" customWidth="1"/>
    <col min="15885" max="15885" width="9.125" style="2" bestFit="1" customWidth="1"/>
    <col min="15886" max="15886" width="9.25" style="2" bestFit="1" customWidth="1"/>
    <col min="15887" max="16125" width="9" style="2"/>
    <col min="16126" max="16126" width="4.125" style="2" customWidth="1"/>
    <col min="16127" max="16127" width="5.875" style="2" customWidth="1"/>
    <col min="16128" max="16128" width="4.5" style="2" customWidth="1"/>
    <col min="16129" max="16129" width="8.625" style="2" customWidth="1"/>
    <col min="16130" max="16130" width="7.75" style="2" customWidth="1"/>
    <col min="16131" max="16138" width="7.625" style="2" customWidth="1"/>
    <col min="16139" max="16139" width="8.125" style="2" customWidth="1"/>
    <col min="16140" max="16140" width="3.375" style="2" customWidth="1"/>
    <col min="16141" max="16141" width="9.125" style="2" bestFit="1" customWidth="1"/>
    <col min="16142" max="16142" width="9.25" style="2" bestFit="1" customWidth="1"/>
    <col min="16143" max="16384" width="9" style="2"/>
  </cols>
  <sheetData>
    <row r="1" spans="1:14" ht="30" customHeight="1">
      <c r="A1" s="1681" t="s">
        <v>1251</v>
      </c>
      <c r="B1" s="1681"/>
      <c r="C1" s="1681"/>
      <c r="D1" s="1681"/>
      <c r="E1" s="1681"/>
      <c r="F1" s="1681"/>
      <c r="G1" s="1681"/>
      <c r="H1" s="1681"/>
      <c r="I1" s="1681"/>
      <c r="J1" s="1681"/>
      <c r="K1" s="1681"/>
      <c r="L1" s="1681"/>
      <c r="M1" s="1681"/>
    </row>
    <row r="2" spans="1:14" ht="31.5" customHeight="1" thickBot="1">
      <c r="A2" s="1" t="s">
        <v>389</v>
      </c>
      <c r="L2" s="1682"/>
      <c r="M2" s="1682"/>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4.25" customHeight="1">
      <c r="A4" s="6"/>
      <c r="B4" s="7"/>
      <c r="C4" s="8"/>
      <c r="D4" s="1686"/>
      <c r="E4" s="9" t="s">
        <v>10</v>
      </c>
      <c r="F4" s="1689"/>
      <c r="G4" s="1689"/>
      <c r="H4" s="10" t="s">
        <v>11</v>
      </c>
      <c r="I4" s="1689"/>
      <c r="J4" s="1689"/>
      <c r="K4" s="1689"/>
      <c r="L4" s="1689"/>
      <c r="M4" s="1693"/>
    </row>
    <row r="5" spans="1:14" ht="14.25" customHeight="1">
      <c r="A5" s="6"/>
      <c r="B5" s="7"/>
      <c r="C5" s="8"/>
      <c r="D5" s="1686"/>
      <c r="E5" s="11" t="s">
        <v>12</v>
      </c>
      <c r="F5" s="1689"/>
      <c r="G5" s="1689"/>
      <c r="H5" s="10" t="s">
        <v>13</v>
      </c>
      <c r="I5" s="1689"/>
      <c r="J5" s="1689"/>
      <c r="K5" s="1689"/>
      <c r="L5" s="1689"/>
      <c r="M5" s="1693"/>
    </row>
    <row r="6" spans="1:14" ht="14.25" customHeight="1" thickBot="1">
      <c r="A6" s="12" t="s">
        <v>14</v>
      </c>
      <c r="B6" s="13"/>
      <c r="C6" s="14"/>
      <c r="D6" s="1687"/>
      <c r="E6" s="15" t="s">
        <v>15</v>
      </c>
      <c r="F6" s="1690"/>
      <c r="G6" s="1690"/>
      <c r="H6" s="152"/>
      <c r="I6" s="1690"/>
      <c r="J6" s="1690"/>
      <c r="K6" s="1690"/>
      <c r="L6" s="1690"/>
      <c r="M6" s="1694"/>
    </row>
    <row r="7" spans="1:14" ht="17.25" customHeight="1">
      <c r="A7" s="1703" t="s">
        <v>44</v>
      </c>
      <c r="B7" s="1821" t="s">
        <v>17</v>
      </c>
      <c r="C7" s="1822"/>
      <c r="D7" s="67">
        <v>8755</v>
      </c>
      <c r="E7" s="68">
        <v>-6.5235959854793943</v>
      </c>
      <c r="F7" s="527">
        <v>4268</v>
      </c>
      <c r="G7" s="527">
        <v>652</v>
      </c>
      <c r="H7" s="45">
        <v>139</v>
      </c>
      <c r="I7" s="527">
        <v>1542</v>
      </c>
      <c r="J7" s="527">
        <v>456</v>
      </c>
      <c r="K7" s="527">
        <v>664</v>
      </c>
      <c r="L7" s="527">
        <v>490</v>
      </c>
      <c r="M7" s="526">
        <v>683</v>
      </c>
      <c r="N7" s="7"/>
    </row>
    <row r="8" spans="1:14" ht="17.25" customHeight="1">
      <c r="A8" s="1695"/>
      <c r="B8" s="1699">
        <v>29</v>
      </c>
      <c r="C8" s="1700"/>
      <c r="D8" s="67">
        <v>8471</v>
      </c>
      <c r="E8" s="68">
        <v>-3.2438606510565391</v>
      </c>
      <c r="F8" s="69">
        <v>4220</v>
      </c>
      <c r="G8" s="69">
        <v>603</v>
      </c>
      <c r="H8" s="23">
        <v>104</v>
      </c>
      <c r="I8" s="69">
        <v>1459</v>
      </c>
      <c r="J8" s="69">
        <v>462</v>
      </c>
      <c r="K8" s="69">
        <v>626</v>
      </c>
      <c r="L8" s="69">
        <v>466</v>
      </c>
      <c r="M8" s="70">
        <v>635</v>
      </c>
    </row>
    <row r="9" spans="1:14" ht="17.25" customHeight="1">
      <c r="A9" s="1695"/>
      <c r="B9" s="1699">
        <v>30</v>
      </c>
      <c r="C9" s="1700"/>
      <c r="D9" s="67">
        <v>7629</v>
      </c>
      <c r="E9" s="68">
        <v>-9.9397945933183802</v>
      </c>
      <c r="F9" s="69">
        <v>3815</v>
      </c>
      <c r="G9" s="69">
        <v>634</v>
      </c>
      <c r="H9" s="25">
        <v>128</v>
      </c>
      <c r="I9" s="69">
        <v>1255</v>
      </c>
      <c r="J9" s="69">
        <v>426</v>
      </c>
      <c r="K9" s="69">
        <v>583</v>
      </c>
      <c r="L9" s="69">
        <v>385</v>
      </c>
      <c r="M9" s="70">
        <v>531</v>
      </c>
    </row>
    <row r="10" spans="1:14" ht="17.25" customHeight="1">
      <c r="A10" s="1695"/>
      <c r="B10" s="1699" t="s">
        <v>18</v>
      </c>
      <c r="C10" s="1700"/>
      <c r="D10" s="67">
        <v>6810</v>
      </c>
      <c r="E10" s="68">
        <v>-10.735351946519858</v>
      </c>
      <c r="F10" s="69">
        <v>3349</v>
      </c>
      <c r="G10" s="69">
        <v>514</v>
      </c>
      <c r="H10" s="25">
        <v>107</v>
      </c>
      <c r="I10" s="69">
        <v>1130</v>
      </c>
      <c r="J10" s="69">
        <v>369</v>
      </c>
      <c r="K10" s="69">
        <v>524</v>
      </c>
      <c r="L10" s="69">
        <v>378</v>
      </c>
      <c r="M10" s="70">
        <v>546</v>
      </c>
    </row>
    <row r="11" spans="1:14" ht="17.25" customHeight="1">
      <c r="A11" s="1695"/>
      <c r="B11" s="1699">
        <v>2</v>
      </c>
      <c r="C11" s="1700"/>
      <c r="D11" s="71">
        <f>SUM(F11:G11,I11:M11)</f>
        <v>5665</v>
      </c>
      <c r="E11" s="72">
        <f>IF(ISERROR((D11-D10)/D10*100),"―",(D11-D10)/D10*100)</f>
        <v>-16.813509544787077</v>
      </c>
      <c r="F11" s="73">
        <f>SUM(F12:F23)</f>
        <v>2643</v>
      </c>
      <c r="G11" s="73">
        <f t="shared" ref="G11:M11" si="0">SUM(G12:G23)</f>
        <v>501</v>
      </c>
      <c r="H11" s="30">
        <f t="shared" si="0"/>
        <v>82</v>
      </c>
      <c r="I11" s="73">
        <f t="shared" si="0"/>
        <v>966</v>
      </c>
      <c r="J11" s="73">
        <f t="shared" si="0"/>
        <v>326</v>
      </c>
      <c r="K11" s="73">
        <f t="shared" si="0"/>
        <v>468</v>
      </c>
      <c r="L11" s="73">
        <f t="shared" si="0"/>
        <v>324</v>
      </c>
      <c r="M11" s="74">
        <f t="shared" si="0"/>
        <v>437</v>
      </c>
    </row>
    <row r="12" spans="1:14" ht="14.25" customHeight="1">
      <c r="A12" s="1695"/>
      <c r="B12" s="7" t="s">
        <v>19</v>
      </c>
      <c r="C12" s="32" t="s">
        <v>20</v>
      </c>
      <c r="D12" s="50">
        <f>SUM(F12:G12,I12:M12)</f>
        <v>509</v>
      </c>
      <c r="E12" s="47">
        <v>-22.761760242792111</v>
      </c>
      <c r="F12" s="49">
        <v>230</v>
      </c>
      <c r="G12" s="49">
        <v>47</v>
      </c>
      <c r="H12" s="46">
        <v>8</v>
      </c>
      <c r="I12" s="49">
        <v>80</v>
      </c>
      <c r="J12" s="49">
        <v>30</v>
      </c>
      <c r="K12" s="49">
        <v>49</v>
      </c>
      <c r="L12" s="49">
        <v>37</v>
      </c>
      <c r="M12" s="76">
        <v>36</v>
      </c>
    </row>
    <row r="13" spans="1:14" ht="14.25" customHeight="1">
      <c r="A13" s="1695"/>
      <c r="B13" s="7"/>
      <c r="C13" s="32" t="s">
        <v>21</v>
      </c>
      <c r="D13" s="50">
        <f>SUM(F13:G13,I13:M13)</f>
        <v>436</v>
      </c>
      <c r="E13" s="47">
        <v>-33.333333333333329</v>
      </c>
      <c r="F13" s="49">
        <v>199</v>
      </c>
      <c r="G13" s="49">
        <v>42</v>
      </c>
      <c r="H13" s="46">
        <v>10</v>
      </c>
      <c r="I13" s="49">
        <v>75</v>
      </c>
      <c r="J13" s="49">
        <v>23</v>
      </c>
      <c r="K13" s="49">
        <v>45</v>
      </c>
      <c r="L13" s="49">
        <v>20</v>
      </c>
      <c r="M13" s="76">
        <v>32</v>
      </c>
    </row>
    <row r="14" spans="1:14" ht="14.25" customHeight="1">
      <c r="A14" s="1695"/>
      <c r="B14" s="7"/>
      <c r="C14" s="32" t="s">
        <v>22</v>
      </c>
      <c r="D14" s="50">
        <f t="shared" ref="D14:D22" si="1">SUM(F14:G14,I14:M14)</f>
        <v>426</v>
      </c>
      <c r="E14" s="47">
        <v>-29.118136439267889</v>
      </c>
      <c r="F14" s="49">
        <v>211</v>
      </c>
      <c r="G14" s="49">
        <v>42</v>
      </c>
      <c r="H14" s="46">
        <v>5</v>
      </c>
      <c r="I14" s="49">
        <v>65</v>
      </c>
      <c r="J14" s="49">
        <v>20</v>
      </c>
      <c r="K14" s="49">
        <v>37</v>
      </c>
      <c r="L14" s="49">
        <v>21</v>
      </c>
      <c r="M14" s="76">
        <v>30</v>
      </c>
      <c r="N14" s="521"/>
    </row>
    <row r="15" spans="1:14" ht="14.25" customHeight="1">
      <c r="A15" s="1695"/>
      <c r="B15" s="7"/>
      <c r="C15" s="32" t="s">
        <v>23</v>
      </c>
      <c r="D15" s="50">
        <f t="shared" si="1"/>
        <v>454</v>
      </c>
      <c r="E15" s="47">
        <v>-25.573770491803277</v>
      </c>
      <c r="F15" s="49">
        <v>208</v>
      </c>
      <c r="G15" s="49">
        <v>36</v>
      </c>
      <c r="H15" s="46">
        <v>4</v>
      </c>
      <c r="I15" s="49">
        <v>90</v>
      </c>
      <c r="J15" s="49">
        <v>31</v>
      </c>
      <c r="K15" s="49">
        <v>42</v>
      </c>
      <c r="L15" s="49">
        <v>24</v>
      </c>
      <c r="M15" s="76">
        <v>23</v>
      </c>
      <c r="N15" s="521"/>
    </row>
    <row r="16" spans="1:14" ht="14.25" customHeight="1">
      <c r="A16" s="1695"/>
      <c r="B16" s="7"/>
      <c r="C16" s="32" t="s">
        <v>24</v>
      </c>
      <c r="D16" s="50">
        <f t="shared" si="1"/>
        <v>417</v>
      </c>
      <c r="E16" s="47">
        <v>-23.486238532110093</v>
      </c>
      <c r="F16" s="49">
        <v>185</v>
      </c>
      <c r="G16" s="49">
        <v>48</v>
      </c>
      <c r="H16" s="46">
        <v>7</v>
      </c>
      <c r="I16" s="49">
        <v>81</v>
      </c>
      <c r="J16" s="49">
        <v>16</v>
      </c>
      <c r="K16" s="49">
        <v>31</v>
      </c>
      <c r="L16" s="49">
        <v>32</v>
      </c>
      <c r="M16" s="76">
        <v>24</v>
      </c>
    </row>
    <row r="17" spans="1:14" ht="14.25" customHeight="1">
      <c r="A17" s="1695"/>
      <c r="B17" s="7"/>
      <c r="C17" s="32" t="s">
        <v>25</v>
      </c>
      <c r="D17" s="50">
        <f t="shared" si="1"/>
        <v>473</v>
      </c>
      <c r="E17" s="47">
        <v>-18.72852233676976</v>
      </c>
      <c r="F17" s="49">
        <v>209</v>
      </c>
      <c r="G17" s="49">
        <v>35</v>
      </c>
      <c r="H17" s="46">
        <v>2</v>
      </c>
      <c r="I17" s="49">
        <v>89</v>
      </c>
      <c r="J17" s="49">
        <v>31</v>
      </c>
      <c r="K17" s="49">
        <v>46</v>
      </c>
      <c r="L17" s="49">
        <v>34</v>
      </c>
      <c r="M17" s="76">
        <v>29</v>
      </c>
    </row>
    <row r="18" spans="1:14" ht="14.25" customHeight="1">
      <c r="A18" s="1695"/>
      <c r="B18" s="7"/>
      <c r="C18" s="32" t="s">
        <v>26</v>
      </c>
      <c r="D18" s="50">
        <f t="shared" si="1"/>
        <v>486</v>
      </c>
      <c r="E18" s="47">
        <v>-19.669421487603305</v>
      </c>
      <c r="F18" s="49">
        <v>250</v>
      </c>
      <c r="G18" s="49">
        <v>26</v>
      </c>
      <c r="H18" s="46">
        <v>4</v>
      </c>
      <c r="I18" s="49">
        <v>73</v>
      </c>
      <c r="J18" s="49">
        <v>28</v>
      </c>
      <c r="K18" s="49">
        <v>34</v>
      </c>
      <c r="L18" s="49">
        <v>27</v>
      </c>
      <c r="M18" s="76">
        <v>48</v>
      </c>
    </row>
    <row r="19" spans="1:14" ht="14.25" customHeight="1">
      <c r="A19" s="1695"/>
      <c r="B19" s="7"/>
      <c r="C19" s="32" t="s">
        <v>27</v>
      </c>
      <c r="D19" s="50">
        <f t="shared" si="1"/>
        <v>444</v>
      </c>
      <c r="E19" s="47">
        <v>-6.9182389937106921</v>
      </c>
      <c r="F19" s="49">
        <v>208</v>
      </c>
      <c r="G19" s="49">
        <v>48</v>
      </c>
      <c r="H19" s="46">
        <v>11</v>
      </c>
      <c r="I19" s="49">
        <v>69</v>
      </c>
      <c r="J19" s="49">
        <v>28</v>
      </c>
      <c r="K19" s="49">
        <v>30</v>
      </c>
      <c r="L19" s="49">
        <v>21</v>
      </c>
      <c r="M19" s="76">
        <v>40</v>
      </c>
    </row>
    <row r="20" spans="1:14" ht="14.25" customHeight="1">
      <c r="A20" s="1695"/>
      <c r="B20" s="7"/>
      <c r="C20" s="32" t="s">
        <v>28</v>
      </c>
      <c r="D20" s="50">
        <f t="shared" si="1"/>
        <v>420</v>
      </c>
      <c r="E20" s="47">
        <v>-12.5</v>
      </c>
      <c r="F20" s="49">
        <v>208</v>
      </c>
      <c r="G20" s="49">
        <v>41</v>
      </c>
      <c r="H20" s="46">
        <v>7</v>
      </c>
      <c r="I20" s="49">
        <v>78</v>
      </c>
      <c r="J20" s="49">
        <v>19</v>
      </c>
      <c r="K20" s="49">
        <v>20</v>
      </c>
      <c r="L20" s="49">
        <v>21</v>
      </c>
      <c r="M20" s="76">
        <v>33</v>
      </c>
    </row>
    <row r="21" spans="1:14" ht="14.25" customHeight="1">
      <c r="A21" s="1695"/>
      <c r="B21" s="7" t="s">
        <v>29</v>
      </c>
      <c r="C21" s="32" t="s">
        <v>30</v>
      </c>
      <c r="D21" s="50">
        <f t="shared" si="1"/>
        <v>424</v>
      </c>
      <c r="E21" s="47">
        <v>-0.46948356807511737</v>
      </c>
      <c r="F21" s="49">
        <v>191</v>
      </c>
      <c r="G21" s="49">
        <v>42</v>
      </c>
      <c r="H21" s="46">
        <v>7</v>
      </c>
      <c r="I21" s="49">
        <v>74</v>
      </c>
      <c r="J21" s="49">
        <v>29</v>
      </c>
      <c r="K21" s="49">
        <v>35</v>
      </c>
      <c r="L21" s="49">
        <v>21</v>
      </c>
      <c r="M21" s="76">
        <v>32</v>
      </c>
    </row>
    <row r="22" spans="1:14" ht="14.25" customHeight="1">
      <c r="A22" s="1695"/>
      <c r="B22" s="7"/>
      <c r="C22" s="32" t="s">
        <v>31</v>
      </c>
      <c r="D22" s="50">
        <f t="shared" si="1"/>
        <v>498</v>
      </c>
      <c r="E22" s="47">
        <v>-1.5810276679841897</v>
      </c>
      <c r="F22" s="49">
        <v>238</v>
      </c>
      <c r="G22" s="49">
        <v>30</v>
      </c>
      <c r="H22" s="46">
        <v>7</v>
      </c>
      <c r="I22" s="49">
        <v>73</v>
      </c>
      <c r="J22" s="49">
        <v>36</v>
      </c>
      <c r="K22" s="49">
        <v>46</v>
      </c>
      <c r="L22" s="49">
        <v>23</v>
      </c>
      <c r="M22" s="76">
        <v>52</v>
      </c>
    </row>
    <row r="23" spans="1:14" ht="14.25" customHeight="1" thickBot="1">
      <c r="A23" s="1696"/>
      <c r="B23" s="13"/>
      <c r="C23" s="39" t="s">
        <v>32</v>
      </c>
      <c r="D23" s="51">
        <f>SUM(F23:G23,I23:M23)</f>
        <v>678</v>
      </c>
      <c r="E23" s="78">
        <v>1.9548872180451129</v>
      </c>
      <c r="F23" s="52">
        <v>306</v>
      </c>
      <c r="G23" s="52">
        <v>64</v>
      </c>
      <c r="H23" s="48">
        <v>10</v>
      </c>
      <c r="I23" s="52">
        <v>119</v>
      </c>
      <c r="J23" s="52">
        <v>35</v>
      </c>
      <c r="K23" s="52">
        <v>53</v>
      </c>
      <c r="L23" s="52">
        <v>43</v>
      </c>
      <c r="M23" s="79">
        <v>58</v>
      </c>
    </row>
    <row r="24" spans="1:14" ht="17.25" customHeight="1">
      <c r="A24" s="1703" t="s">
        <v>34</v>
      </c>
      <c r="B24" s="1821" t="s">
        <v>17</v>
      </c>
      <c r="C24" s="1822"/>
      <c r="D24" s="67">
        <v>8215</v>
      </c>
      <c r="E24" s="68">
        <v>-5.8236845122091028</v>
      </c>
      <c r="F24" s="527">
        <v>4107</v>
      </c>
      <c r="G24" s="527">
        <v>623</v>
      </c>
      <c r="H24" s="45">
        <v>133</v>
      </c>
      <c r="I24" s="527">
        <v>1364</v>
      </c>
      <c r="J24" s="527">
        <v>437</v>
      </c>
      <c r="K24" s="527">
        <v>618</v>
      </c>
      <c r="L24" s="527">
        <v>444</v>
      </c>
      <c r="M24" s="526">
        <v>622</v>
      </c>
      <c r="N24" s="7"/>
    </row>
    <row r="25" spans="1:14" ht="17.25" customHeight="1">
      <c r="A25" s="1695"/>
      <c r="B25" s="1699">
        <v>29</v>
      </c>
      <c r="C25" s="1700"/>
      <c r="D25" s="67">
        <v>7885</v>
      </c>
      <c r="E25" s="68">
        <v>-4.0170419963481443</v>
      </c>
      <c r="F25" s="69">
        <v>4000</v>
      </c>
      <c r="G25" s="69">
        <v>571</v>
      </c>
      <c r="H25" s="23">
        <v>99</v>
      </c>
      <c r="I25" s="69">
        <v>1294</v>
      </c>
      <c r="J25" s="69">
        <v>444</v>
      </c>
      <c r="K25" s="69">
        <v>581</v>
      </c>
      <c r="L25" s="69">
        <v>416</v>
      </c>
      <c r="M25" s="70">
        <v>579</v>
      </c>
    </row>
    <row r="26" spans="1:14" ht="17.25" customHeight="1">
      <c r="A26" s="1695"/>
      <c r="B26" s="1699">
        <v>30</v>
      </c>
      <c r="C26" s="1700"/>
      <c r="D26" s="67">
        <v>7202</v>
      </c>
      <c r="E26" s="68">
        <v>-8.6620164870006349</v>
      </c>
      <c r="F26" s="69">
        <v>3646</v>
      </c>
      <c r="G26" s="69">
        <v>610</v>
      </c>
      <c r="H26" s="25">
        <v>125</v>
      </c>
      <c r="I26" s="69">
        <v>1134</v>
      </c>
      <c r="J26" s="69">
        <v>404</v>
      </c>
      <c r="K26" s="69">
        <v>544</v>
      </c>
      <c r="L26" s="69">
        <v>367</v>
      </c>
      <c r="M26" s="70">
        <v>497</v>
      </c>
    </row>
    <row r="27" spans="1:14" ht="17.25" customHeight="1">
      <c r="A27" s="1695"/>
      <c r="B27" s="1699" t="s">
        <v>18</v>
      </c>
      <c r="C27" s="1700"/>
      <c r="D27" s="67">
        <v>6486</v>
      </c>
      <c r="E27" s="68">
        <v>-9.9416828658705914</v>
      </c>
      <c r="F27" s="69">
        <v>3223</v>
      </c>
      <c r="G27" s="69">
        <v>493</v>
      </c>
      <c r="H27" s="25">
        <v>106</v>
      </c>
      <c r="I27" s="69">
        <v>1042</v>
      </c>
      <c r="J27" s="69">
        <v>357</v>
      </c>
      <c r="K27" s="69">
        <v>493</v>
      </c>
      <c r="L27" s="69">
        <v>362</v>
      </c>
      <c r="M27" s="70">
        <v>516</v>
      </c>
    </row>
    <row r="28" spans="1:14" ht="17.25" customHeight="1">
      <c r="A28" s="1695"/>
      <c r="B28" s="1699">
        <v>2</v>
      </c>
      <c r="C28" s="1700"/>
      <c r="D28" s="71">
        <f>SUM(F28:G28,I28:M28)</f>
        <v>5444</v>
      </c>
      <c r="E28" s="72">
        <f>IF(ISERROR((D28-D27)/D27*100),"―",(D28-D27)/D27*100)</f>
        <v>-16.065371569534381</v>
      </c>
      <c r="F28" s="73">
        <f>SUM(F29:F40)</f>
        <v>2551</v>
      </c>
      <c r="G28" s="73">
        <f t="shared" ref="G28:M28" si="2">SUM(G29:G40)</f>
        <v>491</v>
      </c>
      <c r="H28" s="30">
        <f t="shared" si="2"/>
        <v>79</v>
      </c>
      <c r="I28" s="73">
        <f t="shared" si="2"/>
        <v>913</v>
      </c>
      <c r="J28" s="73">
        <f t="shared" si="2"/>
        <v>318</v>
      </c>
      <c r="K28" s="73">
        <f t="shared" si="2"/>
        <v>444</v>
      </c>
      <c r="L28" s="73">
        <f t="shared" si="2"/>
        <v>311</v>
      </c>
      <c r="M28" s="74">
        <f t="shared" si="2"/>
        <v>416</v>
      </c>
    </row>
    <row r="29" spans="1:14" ht="14.25" customHeight="1">
      <c r="A29" s="1695"/>
      <c r="B29" s="7" t="s">
        <v>19</v>
      </c>
      <c r="C29" s="32" t="s">
        <v>20</v>
      </c>
      <c r="D29" s="50">
        <f>SUM(F29:G29,I29:M29)</f>
        <v>479</v>
      </c>
      <c r="E29" s="47">
        <v>-25.156250000000004</v>
      </c>
      <c r="F29" s="49">
        <v>218</v>
      </c>
      <c r="G29" s="49">
        <v>46</v>
      </c>
      <c r="H29" s="46">
        <v>8</v>
      </c>
      <c r="I29" s="49">
        <v>70</v>
      </c>
      <c r="J29" s="49">
        <v>29</v>
      </c>
      <c r="K29" s="49">
        <v>46</v>
      </c>
      <c r="L29" s="49">
        <v>37</v>
      </c>
      <c r="M29" s="76">
        <v>33</v>
      </c>
    </row>
    <row r="30" spans="1:14" ht="14.25" customHeight="1">
      <c r="A30" s="1695"/>
      <c r="B30" s="7"/>
      <c r="C30" s="32" t="s">
        <v>21</v>
      </c>
      <c r="D30" s="50">
        <f>SUM(F30:G30,I30:M30)</f>
        <v>410</v>
      </c>
      <c r="E30" s="47">
        <v>-32.676518883415433</v>
      </c>
      <c r="F30" s="49">
        <v>193</v>
      </c>
      <c r="G30" s="49">
        <v>42</v>
      </c>
      <c r="H30" s="46">
        <v>10</v>
      </c>
      <c r="I30" s="49">
        <v>59</v>
      </c>
      <c r="J30" s="49">
        <v>23</v>
      </c>
      <c r="K30" s="49">
        <v>42</v>
      </c>
      <c r="L30" s="49">
        <v>19</v>
      </c>
      <c r="M30" s="76">
        <v>32</v>
      </c>
    </row>
    <row r="31" spans="1:14" ht="14.25" customHeight="1">
      <c r="A31" s="1695"/>
      <c r="B31" s="7"/>
      <c r="C31" s="32" t="s">
        <v>22</v>
      </c>
      <c r="D31" s="50">
        <f t="shared" ref="D31:D39" si="3">SUM(F31:G31,I31:M31)</f>
        <v>407</v>
      </c>
      <c r="E31" s="47">
        <v>-28.345070422535212</v>
      </c>
      <c r="F31" s="49">
        <v>205</v>
      </c>
      <c r="G31" s="49">
        <v>42</v>
      </c>
      <c r="H31" s="46">
        <v>5</v>
      </c>
      <c r="I31" s="49">
        <v>56</v>
      </c>
      <c r="J31" s="49">
        <v>20</v>
      </c>
      <c r="K31" s="49">
        <v>35</v>
      </c>
      <c r="L31" s="49">
        <v>21</v>
      </c>
      <c r="M31" s="76">
        <v>28</v>
      </c>
      <c r="N31" s="521"/>
    </row>
    <row r="32" spans="1:14" ht="14.25" customHeight="1">
      <c r="A32" s="1695"/>
      <c r="B32" s="7"/>
      <c r="C32" s="32" t="s">
        <v>23</v>
      </c>
      <c r="D32" s="50">
        <f t="shared" si="3"/>
        <v>440</v>
      </c>
      <c r="E32" s="47">
        <v>-24.006908462867013</v>
      </c>
      <c r="F32" s="49">
        <v>201</v>
      </c>
      <c r="G32" s="49">
        <v>36</v>
      </c>
      <c r="H32" s="46">
        <v>4</v>
      </c>
      <c r="I32" s="49">
        <v>89</v>
      </c>
      <c r="J32" s="49">
        <v>30</v>
      </c>
      <c r="K32" s="49">
        <v>39</v>
      </c>
      <c r="L32" s="49">
        <v>22</v>
      </c>
      <c r="M32" s="76">
        <v>23</v>
      </c>
      <c r="N32" s="521"/>
    </row>
    <row r="33" spans="1:13" ht="14.25" customHeight="1">
      <c r="A33" s="1695"/>
      <c r="B33" s="7"/>
      <c r="C33" s="32" t="s">
        <v>24</v>
      </c>
      <c r="D33" s="50">
        <f t="shared" si="3"/>
        <v>408</v>
      </c>
      <c r="E33" s="47">
        <v>-21.083172147001932</v>
      </c>
      <c r="F33" s="49">
        <v>181</v>
      </c>
      <c r="G33" s="49">
        <v>48</v>
      </c>
      <c r="H33" s="46">
        <v>7</v>
      </c>
      <c r="I33" s="49">
        <v>78</v>
      </c>
      <c r="J33" s="49">
        <v>16</v>
      </c>
      <c r="K33" s="49">
        <v>30</v>
      </c>
      <c r="L33" s="49">
        <v>31</v>
      </c>
      <c r="M33" s="76">
        <v>24</v>
      </c>
    </row>
    <row r="34" spans="1:13" ht="14.25" customHeight="1">
      <c r="A34" s="1695"/>
      <c r="B34" s="7"/>
      <c r="C34" s="32" t="s">
        <v>25</v>
      </c>
      <c r="D34" s="50">
        <f t="shared" si="3"/>
        <v>459</v>
      </c>
      <c r="E34" s="47">
        <v>-17.297297297297298</v>
      </c>
      <c r="F34" s="49">
        <v>206</v>
      </c>
      <c r="G34" s="49">
        <v>35</v>
      </c>
      <c r="H34" s="46">
        <v>2</v>
      </c>
      <c r="I34" s="49">
        <v>85</v>
      </c>
      <c r="J34" s="49">
        <v>29</v>
      </c>
      <c r="K34" s="49">
        <v>44</v>
      </c>
      <c r="L34" s="49">
        <v>33</v>
      </c>
      <c r="M34" s="76">
        <v>27</v>
      </c>
    </row>
    <row r="35" spans="1:13" ht="14.25" customHeight="1">
      <c r="A35" s="1695"/>
      <c r="B35" s="7"/>
      <c r="C35" s="32" t="s">
        <v>26</v>
      </c>
      <c r="D35" s="50">
        <f t="shared" si="3"/>
        <v>465</v>
      </c>
      <c r="E35" s="47">
        <v>-20.648464163822524</v>
      </c>
      <c r="F35" s="49">
        <v>241</v>
      </c>
      <c r="G35" s="49">
        <v>26</v>
      </c>
      <c r="H35" s="46">
        <v>4</v>
      </c>
      <c r="I35" s="49">
        <v>71</v>
      </c>
      <c r="J35" s="49">
        <v>28</v>
      </c>
      <c r="K35" s="49">
        <v>30</v>
      </c>
      <c r="L35" s="49">
        <v>24</v>
      </c>
      <c r="M35" s="76">
        <v>45</v>
      </c>
    </row>
    <row r="36" spans="1:13" ht="14.25" customHeight="1">
      <c r="A36" s="1695"/>
      <c r="B36" s="7"/>
      <c r="C36" s="32" t="s">
        <v>27</v>
      </c>
      <c r="D36" s="50">
        <f t="shared" si="3"/>
        <v>427</v>
      </c>
      <c r="E36" s="47">
        <v>-7.9741379310344831</v>
      </c>
      <c r="F36" s="49">
        <v>200</v>
      </c>
      <c r="G36" s="49">
        <v>46</v>
      </c>
      <c r="H36" s="46">
        <v>10</v>
      </c>
      <c r="I36" s="49">
        <v>69</v>
      </c>
      <c r="J36" s="49">
        <v>27</v>
      </c>
      <c r="K36" s="49">
        <v>29</v>
      </c>
      <c r="L36" s="49">
        <v>20</v>
      </c>
      <c r="M36" s="76">
        <v>36</v>
      </c>
    </row>
    <row r="37" spans="1:13" ht="14.25" customHeight="1">
      <c r="A37" s="1695"/>
      <c r="B37" s="7"/>
      <c r="C37" s="32" t="s">
        <v>28</v>
      </c>
      <c r="D37" s="50">
        <f t="shared" si="3"/>
        <v>403</v>
      </c>
      <c r="E37" s="47">
        <v>-10.444444444444445</v>
      </c>
      <c r="F37" s="49">
        <v>197</v>
      </c>
      <c r="G37" s="49">
        <v>39</v>
      </c>
      <c r="H37" s="46">
        <v>7</v>
      </c>
      <c r="I37" s="49">
        <v>77</v>
      </c>
      <c r="J37" s="49">
        <v>19</v>
      </c>
      <c r="K37" s="49">
        <v>19</v>
      </c>
      <c r="L37" s="49">
        <v>20</v>
      </c>
      <c r="M37" s="76">
        <v>32</v>
      </c>
    </row>
    <row r="38" spans="1:13" ht="14.25" customHeight="1">
      <c r="A38" s="1695"/>
      <c r="B38" s="7" t="s">
        <v>29</v>
      </c>
      <c r="C38" s="32" t="s">
        <v>30</v>
      </c>
      <c r="D38" s="50">
        <f>SUM(F38:G38,I38:M38)</f>
        <v>408</v>
      </c>
      <c r="E38" s="47">
        <v>0.99009900990099009</v>
      </c>
      <c r="F38" s="49">
        <v>181</v>
      </c>
      <c r="G38" s="49">
        <v>41</v>
      </c>
      <c r="H38" s="46">
        <v>7</v>
      </c>
      <c r="I38" s="49">
        <v>73</v>
      </c>
      <c r="J38" s="49">
        <v>29</v>
      </c>
      <c r="K38" s="49">
        <v>33</v>
      </c>
      <c r="L38" s="49">
        <v>21</v>
      </c>
      <c r="M38" s="76">
        <v>30</v>
      </c>
    </row>
    <row r="39" spans="1:13" ht="14.25" customHeight="1">
      <c r="A39" s="1695"/>
      <c r="B39" s="7"/>
      <c r="C39" s="32" t="s">
        <v>31</v>
      </c>
      <c r="D39" s="50">
        <f t="shared" si="3"/>
        <v>485</v>
      </c>
      <c r="E39" s="47">
        <v>1.4644351464435146</v>
      </c>
      <c r="F39" s="49">
        <v>233</v>
      </c>
      <c r="G39" s="49">
        <v>29</v>
      </c>
      <c r="H39" s="46">
        <v>7</v>
      </c>
      <c r="I39" s="49">
        <v>73</v>
      </c>
      <c r="J39" s="49">
        <v>34</v>
      </c>
      <c r="K39" s="49">
        <v>44</v>
      </c>
      <c r="L39" s="49">
        <v>21</v>
      </c>
      <c r="M39" s="76">
        <v>51</v>
      </c>
    </row>
    <row r="40" spans="1:13" ht="14.25" customHeight="1" thickBot="1">
      <c r="A40" s="1696"/>
      <c r="B40" s="13"/>
      <c r="C40" s="39" t="s">
        <v>32</v>
      </c>
      <c r="D40" s="51">
        <f>SUM(F40:G40,I40:M40)</f>
        <v>653</v>
      </c>
      <c r="E40" s="78">
        <v>2.6729559748427674</v>
      </c>
      <c r="F40" s="52">
        <v>295</v>
      </c>
      <c r="G40" s="52">
        <v>61</v>
      </c>
      <c r="H40" s="48">
        <v>8</v>
      </c>
      <c r="I40" s="52">
        <v>113</v>
      </c>
      <c r="J40" s="52">
        <v>34</v>
      </c>
      <c r="K40" s="52">
        <v>53</v>
      </c>
      <c r="L40" s="52">
        <v>42</v>
      </c>
      <c r="M40" s="79">
        <v>55</v>
      </c>
    </row>
    <row r="41" spans="1:13" ht="17.25" customHeight="1">
      <c r="H41" s="135"/>
    </row>
    <row r="42" spans="1:13" ht="17.25" customHeight="1">
      <c r="H42" s="135"/>
    </row>
    <row r="43" spans="1:13" ht="17.25" customHeight="1">
      <c r="H43" s="135"/>
    </row>
    <row r="44" spans="1:13" ht="17.25" customHeight="1">
      <c r="H44" s="135"/>
    </row>
    <row r="45" spans="1:13" ht="17.25" customHeight="1">
      <c r="H45" s="135"/>
    </row>
    <row r="46" spans="1:13" ht="14.25" customHeight="1">
      <c r="H46" s="135"/>
    </row>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L3:L6"/>
    <mergeCell ref="M3:M6"/>
    <mergeCell ref="F3:F6"/>
    <mergeCell ref="G3:G6"/>
    <mergeCell ref="I3:I6"/>
    <mergeCell ref="J3:J6"/>
    <mergeCell ref="K3:K6"/>
    <mergeCell ref="A1:M1"/>
    <mergeCell ref="A24:A40"/>
    <mergeCell ref="B24:C24"/>
    <mergeCell ref="B25:C25"/>
    <mergeCell ref="B26:C26"/>
    <mergeCell ref="B27:C27"/>
    <mergeCell ref="B28:C28"/>
    <mergeCell ref="A7:A23"/>
    <mergeCell ref="B7:C7"/>
    <mergeCell ref="B8:C8"/>
    <mergeCell ref="B9:C9"/>
    <mergeCell ref="B10:C10"/>
    <mergeCell ref="B11:C11"/>
    <mergeCell ref="L2:M2"/>
    <mergeCell ref="B3:C3"/>
    <mergeCell ref="D3:D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5.875" style="2" customWidth="1"/>
    <col min="15" max="15" width="3.875" style="2" customWidth="1"/>
    <col min="16" max="254" width="9" style="2"/>
    <col min="255" max="255" width="4.125" style="2" customWidth="1"/>
    <col min="256" max="256" width="5.875" style="2" customWidth="1"/>
    <col min="257" max="257" width="4.5" style="2" customWidth="1"/>
    <col min="258" max="258" width="8.625" style="2" customWidth="1"/>
    <col min="259" max="259" width="7.75" style="2" customWidth="1"/>
    <col min="260" max="267" width="7.625" style="2" customWidth="1"/>
    <col min="268" max="268" width="5.875" style="2" customWidth="1"/>
    <col min="269" max="269" width="3.87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625" style="2" customWidth="1"/>
    <col min="515" max="515" width="7.75" style="2" customWidth="1"/>
    <col min="516" max="523" width="7.625" style="2" customWidth="1"/>
    <col min="524" max="524" width="5.875" style="2" customWidth="1"/>
    <col min="525" max="525" width="3.87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625" style="2" customWidth="1"/>
    <col min="771" max="771" width="7.75" style="2" customWidth="1"/>
    <col min="772" max="779" width="7.625" style="2" customWidth="1"/>
    <col min="780" max="780" width="5.875" style="2" customWidth="1"/>
    <col min="781" max="781" width="3.87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625" style="2" customWidth="1"/>
    <col min="1027" max="1027" width="7.75" style="2" customWidth="1"/>
    <col min="1028" max="1035" width="7.625" style="2" customWidth="1"/>
    <col min="1036" max="1036" width="5.875" style="2" customWidth="1"/>
    <col min="1037" max="1037" width="3.87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625" style="2" customWidth="1"/>
    <col min="1283" max="1283" width="7.75" style="2" customWidth="1"/>
    <col min="1284" max="1291" width="7.625" style="2" customWidth="1"/>
    <col min="1292" max="1292" width="5.875" style="2" customWidth="1"/>
    <col min="1293" max="1293" width="3.87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625" style="2" customWidth="1"/>
    <col min="1539" max="1539" width="7.75" style="2" customWidth="1"/>
    <col min="1540" max="1547" width="7.625" style="2" customWidth="1"/>
    <col min="1548" max="1548" width="5.875" style="2" customWidth="1"/>
    <col min="1549" max="1549" width="3.87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625" style="2" customWidth="1"/>
    <col min="1795" max="1795" width="7.75" style="2" customWidth="1"/>
    <col min="1796" max="1803" width="7.625" style="2" customWidth="1"/>
    <col min="1804" max="1804" width="5.875" style="2" customWidth="1"/>
    <col min="1805" max="1805" width="3.87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625" style="2" customWidth="1"/>
    <col min="2051" max="2051" width="7.75" style="2" customWidth="1"/>
    <col min="2052" max="2059" width="7.625" style="2" customWidth="1"/>
    <col min="2060" max="2060" width="5.875" style="2" customWidth="1"/>
    <col min="2061" max="2061" width="3.87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625" style="2" customWidth="1"/>
    <col min="2307" max="2307" width="7.75" style="2" customWidth="1"/>
    <col min="2308" max="2315" width="7.625" style="2" customWidth="1"/>
    <col min="2316" max="2316" width="5.875" style="2" customWidth="1"/>
    <col min="2317" max="2317" width="3.87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625" style="2" customWidth="1"/>
    <col min="2563" max="2563" width="7.75" style="2" customWidth="1"/>
    <col min="2564" max="2571" width="7.625" style="2" customWidth="1"/>
    <col min="2572" max="2572" width="5.875" style="2" customWidth="1"/>
    <col min="2573" max="2573" width="3.87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625" style="2" customWidth="1"/>
    <col min="2819" max="2819" width="7.75" style="2" customWidth="1"/>
    <col min="2820" max="2827" width="7.625" style="2" customWidth="1"/>
    <col min="2828" max="2828" width="5.875" style="2" customWidth="1"/>
    <col min="2829" max="2829" width="3.87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625" style="2" customWidth="1"/>
    <col min="3075" max="3075" width="7.75" style="2" customWidth="1"/>
    <col min="3076" max="3083" width="7.625" style="2" customWidth="1"/>
    <col min="3084" max="3084" width="5.875" style="2" customWidth="1"/>
    <col min="3085" max="3085" width="3.87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625" style="2" customWidth="1"/>
    <col min="3331" max="3331" width="7.75" style="2" customWidth="1"/>
    <col min="3332" max="3339" width="7.625" style="2" customWidth="1"/>
    <col min="3340" max="3340" width="5.875" style="2" customWidth="1"/>
    <col min="3341" max="3341" width="3.87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625" style="2" customWidth="1"/>
    <col min="3587" max="3587" width="7.75" style="2" customWidth="1"/>
    <col min="3588" max="3595" width="7.625" style="2" customWidth="1"/>
    <col min="3596" max="3596" width="5.875" style="2" customWidth="1"/>
    <col min="3597" max="3597" width="3.87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625" style="2" customWidth="1"/>
    <col min="3843" max="3843" width="7.75" style="2" customWidth="1"/>
    <col min="3844" max="3851" width="7.625" style="2" customWidth="1"/>
    <col min="3852" max="3852" width="5.875" style="2" customWidth="1"/>
    <col min="3853" max="3853" width="3.87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625" style="2" customWidth="1"/>
    <col min="4099" max="4099" width="7.75" style="2" customWidth="1"/>
    <col min="4100" max="4107" width="7.625" style="2" customWidth="1"/>
    <col min="4108" max="4108" width="5.875" style="2" customWidth="1"/>
    <col min="4109" max="4109" width="3.87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625" style="2" customWidth="1"/>
    <col min="4355" max="4355" width="7.75" style="2" customWidth="1"/>
    <col min="4356" max="4363" width="7.625" style="2" customWidth="1"/>
    <col min="4364" max="4364" width="5.875" style="2" customWidth="1"/>
    <col min="4365" max="4365" width="3.87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625" style="2" customWidth="1"/>
    <col min="4611" max="4611" width="7.75" style="2" customWidth="1"/>
    <col min="4612" max="4619" width="7.625" style="2" customWidth="1"/>
    <col min="4620" max="4620" width="5.875" style="2" customWidth="1"/>
    <col min="4621" max="4621" width="3.87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625" style="2" customWidth="1"/>
    <col min="4867" max="4867" width="7.75" style="2" customWidth="1"/>
    <col min="4868" max="4875" width="7.625" style="2" customWidth="1"/>
    <col min="4876" max="4876" width="5.875" style="2" customWidth="1"/>
    <col min="4877" max="4877" width="3.87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625" style="2" customWidth="1"/>
    <col min="5123" max="5123" width="7.75" style="2" customWidth="1"/>
    <col min="5124" max="5131" width="7.625" style="2" customWidth="1"/>
    <col min="5132" max="5132" width="5.875" style="2" customWidth="1"/>
    <col min="5133" max="5133" width="3.87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625" style="2" customWidth="1"/>
    <col min="5379" max="5379" width="7.75" style="2" customWidth="1"/>
    <col min="5380" max="5387" width="7.625" style="2" customWidth="1"/>
    <col min="5388" max="5388" width="5.875" style="2" customWidth="1"/>
    <col min="5389" max="5389" width="3.87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625" style="2" customWidth="1"/>
    <col min="5635" max="5635" width="7.75" style="2" customWidth="1"/>
    <col min="5636" max="5643" width="7.625" style="2" customWidth="1"/>
    <col min="5644" max="5644" width="5.875" style="2" customWidth="1"/>
    <col min="5645" max="5645" width="3.87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625" style="2" customWidth="1"/>
    <col min="5891" max="5891" width="7.75" style="2" customWidth="1"/>
    <col min="5892" max="5899" width="7.625" style="2" customWidth="1"/>
    <col min="5900" max="5900" width="5.875" style="2" customWidth="1"/>
    <col min="5901" max="5901" width="3.87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625" style="2" customWidth="1"/>
    <col min="6147" max="6147" width="7.75" style="2" customWidth="1"/>
    <col min="6148" max="6155" width="7.625" style="2" customWidth="1"/>
    <col min="6156" max="6156" width="5.875" style="2" customWidth="1"/>
    <col min="6157" max="6157" width="3.87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625" style="2" customWidth="1"/>
    <col min="6403" max="6403" width="7.75" style="2" customWidth="1"/>
    <col min="6404" max="6411" width="7.625" style="2" customWidth="1"/>
    <col min="6412" max="6412" width="5.875" style="2" customWidth="1"/>
    <col min="6413" max="6413" width="3.87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625" style="2" customWidth="1"/>
    <col min="6659" max="6659" width="7.75" style="2" customWidth="1"/>
    <col min="6660" max="6667" width="7.625" style="2" customWidth="1"/>
    <col min="6668" max="6668" width="5.875" style="2" customWidth="1"/>
    <col min="6669" max="6669" width="3.87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625" style="2" customWidth="1"/>
    <col min="6915" max="6915" width="7.75" style="2" customWidth="1"/>
    <col min="6916" max="6923" width="7.625" style="2" customWidth="1"/>
    <col min="6924" max="6924" width="5.875" style="2" customWidth="1"/>
    <col min="6925" max="6925" width="3.87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625" style="2" customWidth="1"/>
    <col min="7171" max="7171" width="7.75" style="2" customWidth="1"/>
    <col min="7172" max="7179" width="7.625" style="2" customWidth="1"/>
    <col min="7180" max="7180" width="5.875" style="2" customWidth="1"/>
    <col min="7181" max="7181" width="3.87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625" style="2" customWidth="1"/>
    <col min="7427" max="7427" width="7.75" style="2" customWidth="1"/>
    <col min="7428" max="7435" width="7.625" style="2" customWidth="1"/>
    <col min="7436" max="7436" width="5.875" style="2" customWidth="1"/>
    <col min="7437" max="7437" width="3.87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625" style="2" customWidth="1"/>
    <col min="7683" max="7683" width="7.75" style="2" customWidth="1"/>
    <col min="7684" max="7691" width="7.625" style="2" customWidth="1"/>
    <col min="7692" max="7692" width="5.875" style="2" customWidth="1"/>
    <col min="7693" max="7693" width="3.87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625" style="2" customWidth="1"/>
    <col min="7939" max="7939" width="7.75" style="2" customWidth="1"/>
    <col min="7940" max="7947" width="7.625" style="2" customWidth="1"/>
    <col min="7948" max="7948" width="5.875" style="2" customWidth="1"/>
    <col min="7949" max="7949" width="3.87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625" style="2" customWidth="1"/>
    <col min="8195" max="8195" width="7.75" style="2" customWidth="1"/>
    <col min="8196" max="8203" width="7.625" style="2" customWidth="1"/>
    <col min="8204" max="8204" width="5.875" style="2" customWidth="1"/>
    <col min="8205" max="8205" width="3.87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625" style="2" customWidth="1"/>
    <col min="8451" max="8451" width="7.75" style="2" customWidth="1"/>
    <col min="8452" max="8459" width="7.625" style="2" customWidth="1"/>
    <col min="8460" max="8460" width="5.875" style="2" customWidth="1"/>
    <col min="8461" max="8461" width="3.87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625" style="2" customWidth="1"/>
    <col min="8707" max="8707" width="7.75" style="2" customWidth="1"/>
    <col min="8708" max="8715" width="7.625" style="2" customWidth="1"/>
    <col min="8716" max="8716" width="5.875" style="2" customWidth="1"/>
    <col min="8717" max="8717" width="3.87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625" style="2" customWidth="1"/>
    <col min="8963" max="8963" width="7.75" style="2" customWidth="1"/>
    <col min="8964" max="8971" width="7.625" style="2" customWidth="1"/>
    <col min="8972" max="8972" width="5.875" style="2" customWidth="1"/>
    <col min="8973" max="8973" width="3.87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625" style="2" customWidth="1"/>
    <col min="9219" max="9219" width="7.75" style="2" customWidth="1"/>
    <col min="9220" max="9227" width="7.625" style="2" customWidth="1"/>
    <col min="9228" max="9228" width="5.875" style="2" customWidth="1"/>
    <col min="9229" max="9229" width="3.87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625" style="2" customWidth="1"/>
    <col min="9475" max="9475" width="7.75" style="2" customWidth="1"/>
    <col min="9476" max="9483" width="7.625" style="2" customWidth="1"/>
    <col min="9484" max="9484" width="5.875" style="2" customWidth="1"/>
    <col min="9485" max="9485" width="3.87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625" style="2" customWidth="1"/>
    <col min="9731" max="9731" width="7.75" style="2" customWidth="1"/>
    <col min="9732" max="9739" width="7.625" style="2" customWidth="1"/>
    <col min="9740" max="9740" width="5.875" style="2" customWidth="1"/>
    <col min="9741" max="9741" width="3.87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625" style="2" customWidth="1"/>
    <col min="9987" max="9987" width="7.75" style="2" customWidth="1"/>
    <col min="9988" max="9995" width="7.625" style="2" customWidth="1"/>
    <col min="9996" max="9996" width="5.875" style="2" customWidth="1"/>
    <col min="9997" max="9997" width="3.87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625" style="2" customWidth="1"/>
    <col min="10243" max="10243" width="7.75" style="2" customWidth="1"/>
    <col min="10244" max="10251" width="7.625" style="2" customWidth="1"/>
    <col min="10252" max="10252" width="5.875" style="2" customWidth="1"/>
    <col min="10253" max="10253" width="3.87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625" style="2" customWidth="1"/>
    <col min="10499" max="10499" width="7.75" style="2" customWidth="1"/>
    <col min="10500" max="10507" width="7.625" style="2" customWidth="1"/>
    <col min="10508" max="10508" width="5.875" style="2" customWidth="1"/>
    <col min="10509" max="10509" width="3.87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625" style="2" customWidth="1"/>
    <col min="10755" max="10755" width="7.75" style="2" customWidth="1"/>
    <col min="10756" max="10763" width="7.625" style="2" customWidth="1"/>
    <col min="10764" max="10764" width="5.875" style="2" customWidth="1"/>
    <col min="10765" max="10765" width="3.87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625" style="2" customWidth="1"/>
    <col min="11011" max="11011" width="7.75" style="2" customWidth="1"/>
    <col min="11012" max="11019" width="7.625" style="2" customWidth="1"/>
    <col min="11020" max="11020" width="5.875" style="2" customWidth="1"/>
    <col min="11021" max="11021" width="3.87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625" style="2" customWidth="1"/>
    <col min="11267" max="11267" width="7.75" style="2" customWidth="1"/>
    <col min="11268" max="11275" width="7.625" style="2" customWidth="1"/>
    <col min="11276" max="11276" width="5.875" style="2" customWidth="1"/>
    <col min="11277" max="11277" width="3.87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625" style="2" customWidth="1"/>
    <col min="11523" max="11523" width="7.75" style="2" customWidth="1"/>
    <col min="11524" max="11531" width="7.625" style="2" customWidth="1"/>
    <col min="11532" max="11532" width="5.875" style="2" customWidth="1"/>
    <col min="11533" max="11533" width="3.87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625" style="2" customWidth="1"/>
    <col min="11779" max="11779" width="7.75" style="2" customWidth="1"/>
    <col min="11780" max="11787" width="7.625" style="2" customWidth="1"/>
    <col min="11788" max="11788" width="5.875" style="2" customWidth="1"/>
    <col min="11789" max="11789" width="3.87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625" style="2" customWidth="1"/>
    <col min="12035" max="12035" width="7.75" style="2" customWidth="1"/>
    <col min="12036" max="12043" width="7.625" style="2" customWidth="1"/>
    <col min="12044" max="12044" width="5.875" style="2" customWidth="1"/>
    <col min="12045" max="12045" width="3.87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625" style="2" customWidth="1"/>
    <col min="12291" max="12291" width="7.75" style="2" customWidth="1"/>
    <col min="12292" max="12299" width="7.625" style="2" customWidth="1"/>
    <col min="12300" max="12300" width="5.875" style="2" customWidth="1"/>
    <col min="12301" max="12301" width="3.87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625" style="2" customWidth="1"/>
    <col min="12547" max="12547" width="7.75" style="2" customWidth="1"/>
    <col min="12548" max="12555" width="7.625" style="2" customWidth="1"/>
    <col min="12556" max="12556" width="5.875" style="2" customWidth="1"/>
    <col min="12557" max="12557" width="3.87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625" style="2" customWidth="1"/>
    <col min="12803" max="12803" width="7.75" style="2" customWidth="1"/>
    <col min="12804" max="12811" width="7.625" style="2" customWidth="1"/>
    <col min="12812" max="12812" width="5.875" style="2" customWidth="1"/>
    <col min="12813" max="12813" width="3.87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625" style="2" customWidth="1"/>
    <col min="13059" max="13059" width="7.75" style="2" customWidth="1"/>
    <col min="13060" max="13067" width="7.625" style="2" customWidth="1"/>
    <col min="13068" max="13068" width="5.875" style="2" customWidth="1"/>
    <col min="13069" max="13069" width="3.87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625" style="2" customWidth="1"/>
    <col min="13315" max="13315" width="7.75" style="2" customWidth="1"/>
    <col min="13316" max="13323" width="7.625" style="2" customWidth="1"/>
    <col min="13324" max="13324" width="5.875" style="2" customWidth="1"/>
    <col min="13325" max="13325" width="3.87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625" style="2" customWidth="1"/>
    <col min="13571" max="13571" width="7.75" style="2" customWidth="1"/>
    <col min="13572" max="13579" width="7.625" style="2" customWidth="1"/>
    <col min="13580" max="13580" width="5.875" style="2" customWidth="1"/>
    <col min="13581" max="13581" width="3.87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625" style="2" customWidth="1"/>
    <col min="13827" max="13827" width="7.75" style="2" customWidth="1"/>
    <col min="13828" max="13835" width="7.625" style="2" customWidth="1"/>
    <col min="13836" max="13836" width="5.875" style="2" customWidth="1"/>
    <col min="13837" max="13837" width="3.87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625" style="2" customWidth="1"/>
    <col min="14083" max="14083" width="7.75" style="2" customWidth="1"/>
    <col min="14084" max="14091" width="7.625" style="2" customWidth="1"/>
    <col min="14092" max="14092" width="5.875" style="2" customWidth="1"/>
    <col min="14093" max="14093" width="3.87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625" style="2" customWidth="1"/>
    <col min="14339" max="14339" width="7.75" style="2" customWidth="1"/>
    <col min="14340" max="14347" width="7.625" style="2" customWidth="1"/>
    <col min="14348" max="14348" width="5.875" style="2" customWidth="1"/>
    <col min="14349" max="14349" width="3.87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625" style="2" customWidth="1"/>
    <col min="14595" max="14595" width="7.75" style="2" customWidth="1"/>
    <col min="14596" max="14603" width="7.625" style="2" customWidth="1"/>
    <col min="14604" max="14604" width="5.875" style="2" customWidth="1"/>
    <col min="14605" max="14605" width="3.87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625" style="2" customWidth="1"/>
    <col min="14851" max="14851" width="7.75" style="2" customWidth="1"/>
    <col min="14852" max="14859" width="7.625" style="2" customWidth="1"/>
    <col min="14860" max="14860" width="5.875" style="2" customWidth="1"/>
    <col min="14861" max="14861" width="3.87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625" style="2" customWidth="1"/>
    <col min="15107" max="15107" width="7.75" style="2" customWidth="1"/>
    <col min="15108" max="15115" width="7.625" style="2" customWidth="1"/>
    <col min="15116" max="15116" width="5.875" style="2" customWidth="1"/>
    <col min="15117" max="15117" width="3.87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625" style="2" customWidth="1"/>
    <col min="15363" max="15363" width="7.75" style="2" customWidth="1"/>
    <col min="15364" max="15371" width="7.625" style="2" customWidth="1"/>
    <col min="15372" max="15372" width="5.875" style="2" customWidth="1"/>
    <col min="15373" max="15373" width="3.87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625" style="2" customWidth="1"/>
    <col min="15619" max="15619" width="7.75" style="2" customWidth="1"/>
    <col min="15620" max="15627" width="7.625" style="2" customWidth="1"/>
    <col min="15628" max="15628" width="5.875" style="2" customWidth="1"/>
    <col min="15629" max="15629" width="3.87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625" style="2" customWidth="1"/>
    <col min="15875" max="15875" width="7.75" style="2" customWidth="1"/>
    <col min="15876" max="15883" width="7.625" style="2" customWidth="1"/>
    <col min="15884" max="15884" width="5.875" style="2" customWidth="1"/>
    <col min="15885" max="15885" width="3.87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625" style="2" customWidth="1"/>
    <col min="16131" max="16131" width="7.75" style="2" customWidth="1"/>
    <col min="16132" max="16139" width="7.625" style="2" customWidth="1"/>
    <col min="16140" max="16140" width="5.875" style="2" customWidth="1"/>
    <col min="16141" max="16141" width="3.875" style="2" customWidth="1"/>
    <col min="16142" max="16142" width="9.125" style="2" bestFit="1"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1.5" customHeight="1" thickBot="1">
      <c r="A2" s="1" t="s">
        <v>389</v>
      </c>
      <c r="F2" s="1823" t="s">
        <v>390</v>
      </c>
      <c r="G2" s="1823"/>
      <c r="H2" s="1823"/>
      <c r="L2" s="1820"/>
      <c r="M2" s="1820"/>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4.25" customHeight="1">
      <c r="A4" s="6"/>
      <c r="B4" s="7"/>
      <c r="C4" s="8"/>
      <c r="D4" s="1686"/>
      <c r="E4" s="9" t="s">
        <v>10</v>
      </c>
      <c r="F4" s="1689"/>
      <c r="G4" s="1689"/>
      <c r="H4" s="10" t="s">
        <v>11</v>
      </c>
      <c r="I4" s="1689"/>
      <c r="J4" s="1689"/>
      <c r="K4" s="1689"/>
      <c r="L4" s="1689"/>
      <c r="M4" s="1693"/>
    </row>
    <row r="5" spans="1:14" ht="14.25" customHeight="1">
      <c r="A5" s="6"/>
      <c r="B5" s="7"/>
      <c r="C5" s="8"/>
      <c r="D5" s="1686"/>
      <c r="E5" s="11" t="s">
        <v>12</v>
      </c>
      <c r="F5" s="1689"/>
      <c r="G5" s="1689"/>
      <c r="H5" s="10" t="s">
        <v>13</v>
      </c>
      <c r="I5" s="1689"/>
      <c r="J5" s="1689"/>
      <c r="K5" s="1689"/>
      <c r="L5" s="1689"/>
      <c r="M5" s="1693"/>
    </row>
    <row r="6" spans="1:14" ht="14.25" customHeight="1" thickBot="1">
      <c r="A6" s="12" t="s">
        <v>14</v>
      </c>
      <c r="B6" s="13"/>
      <c r="C6" s="14"/>
      <c r="D6" s="1687"/>
      <c r="E6" s="15" t="s">
        <v>15</v>
      </c>
      <c r="F6" s="1690"/>
      <c r="G6" s="1690"/>
      <c r="H6" s="152"/>
      <c r="I6" s="1690"/>
      <c r="J6" s="1690"/>
      <c r="K6" s="1690"/>
      <c r="L6" s="1690"/>
      <c r="M6" s="1694"/>
    </row>
    <row r="7" spans="1:14" ht="17.25" customHeight="1">
      <c r="A7" s="1703" t="s">
        <v>44</v>
      </c>
      <c r="B7" s="1821" t="s">
        <v>17</v>
      </c>
      <c r="C7" s="1822"/>
      <c r="D7" s="67">
        <v>705</v>
      </c>
      <c r="E7" s="68">
        <v>-11.320754716981133</v>
      </c>
      <c r="F7" s="125">
        <v>332</v>
      </c>
      <c r="G7" s="125">
        <v>112</v>
      </c>
      <c r="H7" s="20">
        <v>8</v>
      </c>
      <c r="I7" s="125">
        <v>45</v>
      </c>
      <c r="J7" s="125">
        <v>13</v>
      </c>
      <c r="K7" s="125">
        <v>39</v>
      </c>
      <c r="L7" s="125">
        <v>21</v>
      </c>
      <c r="M7" s="126">
        <v>143</v>
      </c>
    </row>
    <row r="8" spans="1:14" ht="17.25" customHeight="1">
      <c r="A8" s="1695"/>
      <c r="B8" s="1699">
        <v>29</v>
      </c>
      <c r="C8" s="1700"/>
      <c r="D8" s="67">
        <v>680</v>
      </c>
      <c r="E8" s="68">
        <v>-3.5460992907801421</v>
      </c>
      <c r="F8" s="69">
        <v>329</v>
      </c>
      <c r="G8" s="69">
        <v>113</v>
      </c>
      <c r="H8" s="23">
        <v>5</v>
      </c>
      <c r="I8" s="69">
        <v>52</v>
      </c>
      <c r="J8" s="69">
        <v>8</v>
      </c>
      <c r="K8" s="69">
        <v>29</v>
      </c>
      <c r="L8" s="69">
        <v>21</v>
      </c>
      <c r="M8" s="70">
        <v>128</v>
      </c>
    </row>
    <row r="9" spans="1:14" ht="17.25" customHeight="1">
      <c r="A9" s="1695"/>
      <c r="B9" s="1699">
        <v>30</v>
      </c>
      <c r="C9" s="1700"/>
      <c r="D9" s="67">
        <v>559</v>
      </c>
      <c r="E9" s="68">
        <v>-17.794117647058822</v>
      </c>
      <c r="F9" s="69">
        <v>279</v>
      </c>
      <c r="G9" s="69">
        <v>91</v>
      </c>
      <c r="H9" s="25">
        <v>1</v>
      </c>
      <c r="I9" s="69">
        <v>44</v>
      </c>
      <c r="J9" s="69">
        <v>12</v>
      </c>
      <c r="K9" s="69">
        <v>23</v>
      </c>
      <c r="L9" s="69">
        <v>17</v>
      </c>
      <c r="M9" s="70">
        <v>93</v>
      </c>
    </row>
    <row r="10" spans="1:14" ht="17.25" customHeight="1">
      <c r="A10" s="1695"/>
      <c r="B10" s="1699" t="s">
        <v>18</v>
      </c>
      <c r="C10" s="1700"/>
      <c r="D10" s="67">
        <v>515</v>
      </c>
      <c r="E10" s="68">
        <v>-7.8711985688729875</v>
      </c>
      <c r="F10" s="69">
        <v>256</v>
      </c>
      <c r="G10" s="69">
        <v>95</v>
      </c>
      <c r="H10" s="25">
        <v>4</v>
      </c>
      <c r="I10" s="69">
        <v>32</v>
      </c>
      <c r="J10" s="69">
        <v>8</v>
      </c>
      <c r="K10" s="69">
        <v>19</v>
      </c>
      <c r="L10" s="69">
        <v>13</v>
      </c>
      <c r="M10" s="70">
        <v>92</v>
      </c>
    </row>
    <row r="11" spans="1:14" ht="17.25" customHeight="1">
      <c r="A11" s="1695"/>
      <c r="B11" s="1699">
        <v>2</v>
      </c>
      <c r="C11" s="1700"/>
      <c r="D11" s="71">
        <f>SUM(F11:G11,I11:M11)</f>
        <v>420</v>
      </c>
      <c r="E11" s="72">
        <f>IF(ISERROR((D11-D10)/D10*100),"―",(D11-D10)/D10*100)</f>
        <v>-18.446601941747574</v>
      </c>
      <c r="F11" s="73">
        <f>SUM(F12:F23)</f>
        <v>190</v>
      </c>
      <c r="G11" s="73">
        <f t="shared" ref="G11:M11" si="0">SUM(G12:G23)</f>
        <v>80</v>
      </c>
      <c r="H11" s="30">
        <f t="shared" si="0"/>
        <v>3</v>
      </c>
      <c r="I11" s="73">
        <f t="shared" si="0"/>
        <v>29</v>
      </c>
      <c r="J11" s="73">
        <f t="shared" si="0"/>
        <v>6</v>
      </c>
      <c r="K11" s="73">
        <f t="shared" si="0"/>
        <v>23</v>
      </c>
      <c r="L11" s="73">
        <f t="shared" si="0"/>
        <v>10</v>
      </c>
      <c r="M11" s="74">
        <f t="shared" si="0"/>
        <v>82</v>
      </c>
    </row>
    <row r="12" spans="1:14" ht="14.25" customHeight="1">
      <c r="A12" s="1695"/>
      <c r="B12" s="7" t="s">
        <v>19</v>
      </c>
      <c r="C12" s="32" t="s">
        <v>20</v>
      </c>
      <c r="D12" s="50">
        <f>SUM(F12:G12,I12:M12)</f>
        <v>34</v>
      </c>
      <c r="E12" s="47">
        <v>-37.037037037037038</v>
      </c>
      <c r="F12" s="49">
        <v>15</v>
      </c>
      <c r="G12" s="49">
        <v>5</v>
      </c>
      <c r="H12" s="46">
        <v>0</v>
      </c>
      <c r="I12" s="49">
        <v>1</v>
      </c>
      <c r="J12" s="49">
        <v>0</v>
      </c>
      <c r="K12" s="49">
        <v>1</v>
      </c>
      <c r="L12" s="49">
        <v>3</v>
      </c>
      <c r="M12" s="76">
        <v>9</v>
      </c>
    </row>
    <row r="13" spans="1:14" ht="14.25" customHeight="1">
      <c r="A13" s="1695"/>
      <c r="B13" s="7"/>
      <c r="C13" s="32" t="s">
        <v>21</v>
      </c>
      <c r="D13" s="50">
        <f>SUM(F13:G13,I13:M13)</f>
        <v>37</v>
      </c>
      <c r="E13" s="47">
        <v>-19.565217391304348</v>
      </c>
      <c r="F13" s="49">
        <v>18</v>
      </c>
      <c r="G13" s="49">
        <v>10</v>
      </c>
      <c r="H13" s="46">
        <v>1</v>
      </c>
      <c r="I13" s="49">
        <v>2</v>
      </c>
      <c r="J13" s="49">
        <v>0</v>
      </c>
      <c r="K13" s="49">
        <v>3</v>
      </c>
      <c r="L13" s="49">
        <v>0</v>
      </c>
      <c r="M13" s="76">
        <v>4</v>
      </c>
    </row>
    <row r="14" spans="1:14" ht="14.25" customHeight="1">
      <c r="A14" s="1695"/>
      <c r="B14" s="7"/>
      <c r="C14" s="32" t="s">
        <v>22</v>
      </c>
      <c r="D14" s="50">
        <f t="shared" ref="D14:D22" si="1">SUM(F14:G14,I14:M14)</f>
        <v>38</v>
      </c>
      <c r="E14" s="47">
        <v>-15.555555555555555</v>
      </c>
      <c r="F14" s="49">
        <v>21</v>
      </c>
      <c r="G14" s="49">
        <v>7</v>
      </c>
      <c r="H14" s="46">
        <v>0</v>
      </c>
      <c r="I14" s="49">
        <v>2</v>
      </c>
      <c r="J14" s="49">
        <v>2</v>
      </c>
      <c r="K14" s="49">
        <v>1</v>
      </c>
      <c r="L14" s="49">
        <v>1</v>
      </c>
      <c r="M14" s="76">
        <v>4</v>
      </c>
      <c r="N14" s="521"/>
    </row>
    <row r="15" spans="1:14" ht="14.25" customHeight="1">
      <c r="A15" s="1695"/>
      <c r="B15" s="7"/>
      <c r="C15" s="32" t="s">
        <v>23</v>
      </c>
      <c r="D15" s="50">
        <f t="shared" si="1"/>
        <v>35</v>
      </c>
      <c r="E15" s="47">
        <v>-38.596491228070171</v>
      </c>
      <c r="F15" s="49">
        <v>20</v>
      </c>
      <c r="G15" s="49">
        <v>7</v>
      </c>
      <c r="H15" s="46">
        <v>0</v>
      </c>
      <c r="I15" s="49">
        <v>3</v>
      </c>
      <c r="J15" s="49">
        <v>0</v>
      </c>
      <c r="K15" s="49">
        <v>0</v>
      </c>
      <c r="L15" s="49">
        <v>1</v>
      </c>
      <c r="M15" s="76">
        <v>4</v>
      </c>
      <c r="N15" s="521"/>
    </row>
    <row r="16" spans="1:14" ht="14.25" customHeight="1">
      <c r="A16" s="1695"/>
      <c r="B16" s="7"/>
      <c r="C16" s="32" t="s">
        <v>24</v>
      </c>
      <c r="D16" s="50">
        <f>SUM(F16:G16,I16:M16)</f>
        <v>37</v>
      </c>
      <c r="E16" s="47">
        <v>-5.1282051282051277</v>
      </c>
      <c r="F16" s="49">
        <v>12</v>
      </c>
      <c r="G16" s="49">
        <v>6</v>
      </c>
      <c r="H16" s="46">
        <v>0</v>
      </c>
      <c r="I16" s="49">
        <v>3</v>
      </c>
      <c r="J16" s="49">
        <v>2</v>
      </c>
      <c r="K16" s="49">
        <v>4</v>
      </c>
      <c r="L16" s="49">
        <v>1</v>
      </c>
      <c r="M16" s="76">
        <v>9</v>
      </c>
    </row>
    <row r="17" spans="1:14" ht="14.25" customHeight="1">
      <c r="A17" s="1695"/>
      <c r="B17" s="7"/>
      <c r="C17" s="32" t="s">
        <v>25</v>
      </c>
      <c r="D17" s="50">
        <f t="shared" si="1"/>
        <v>36</v>
      </c>
      <c r="E17" s="47">
        <v>-20</v>
      </c>
      <c r="F17" s="49">
        <v>18</v>
      </c>
      <c r="G17" s="49">
        <v>6</v>
      </c>
      <c r="H17" s="46">
        <v>1</v>
      </c>
      <c r="I17" s="49">
        <v>3</v>
      </c>
      <c r="J17" s="49">
        <v>0</v>
      </c>
      <c r="K17" s="49">
        <v>3</v>
      </c>
      <c r="L17" s="49">
        <v>1</v>
      </c>
      <c r="M17" s="76">
        <v>5</v>
      </c>
    </row>
    <row r="18" spans="1:14" ht="14.25" customHeight="1">
      <c r="A18" s="1695"/>
      <c r="B18" s="7"/>
      <c r="C18" s="32" t="s">
        <v>26</v>
      </c>
      <c r="D18" s="50">
        <f t="shared" si="1"/>
        <v>44</v>
      </c>
      <c r="E18" s="47">
        <v>-21.428571428571427</v>
      </c>
      <c r="F18" s="49">
        <v>17</v>
      </c>
      <c r="G18" s="49">
        <v>8</v>
      </c>
      <c r="H18" s="46">
        <v>0</v>
      </c>
      <c r="I18" s="49">
        <v>3</v>
      </c>
      <c r="J18" s="49">
        <v>0</v>
      </c>
      <c r="K18" s="49">
        <v>6</v>
      </c>
      <c r="L18" s="49">
        <v>1</v>
      </c>
      <c r="M18" s="76">
        <v>9</v>
      </c>
    </row>
    <row r="19" spans="1:14" ht="14.25" customHeight="1">
      <c r="A19" s="1695"/>
      <c r="B19" s="7"/>
      <c r="C19" s="32" t="s">
        <v>27</v>
      </c>
      <c r="D19" s="50">
        <f t="shared" si="1"/>
        <v>35</v>
      </c>
      <c r="E19" s="47">
        <v>6.0606060606060606</v>
      </c>
      <c r="F19" s="49">
        <v>9</v>
      </c>
      <c r="G19" s="49">
        <v>8</v>
      </c>
      <c r="H19" s="46">
        <v>0</v>
      </c>
      <c r="I19" s="49">
        <v>2</v>
      </c>
      <c r="J19" s="49">
        <v>2</v>
      </c>
      <c r="K19" s="49">
        <v>2</v>
      </c>
      <c r="L19" s="49">
        <v>0</v>
      </c>
      <c r="M19" s="76">
        <v>12</v>
      </c>
    </row>
    <row r="20" spans="1:14" ht="14.25" customHeight="1">
      <c r="A20" s="1695"/>
      <c r="B20" s="7"/>
      <c r="C20" s="32" t="s">
        <v>28</v>
      </c>
      <c r="D20" s="50">
        <f t="shared" si="1"/>
        <v>30</v>
      </c>
      <c r="E20" s="47">
        <v>-21.052631578947366</v>
      </c>
      <c r="F20" s="49">
        <v>19</v>
      </c>
      <c r="G20" s="49">
        <v>5</v>
      </c>
      <c r="H20" s="46">
        <v>0</v>
      </c>
      <c r="I20" s="49">
        <v>1</v>
      </c>
      <c r="J20" s="49">
        <v>0</v>
      </c>
      <c r="K20" s="49">
        <v>1</v>
      </c>
      <c r="L20" s="49">
        <v>0</v>
      </c>
      <c r="M20" s="76">
        <v>4</v>
      </c>
    </row>
    <row r="21" spans="1:14" ht="14.25" customHeight="1">
      <c r="A21" s="1695"/>
      <c r="B21" s="7" t="s">
        <v>29</v>
      </c>
      <c r="C21" s="32" t="s">
        <v>30</v>
      </c>
      <c r="D21" s="50">
        <f t="shared" si="1"/>
        <v>26</v>
      </c>
      <c r="E21" s="47">
        <v>0</v>
      </c>
      <c r="F21" s="49">
        <v>12</v>
      </c>
      <c r="G21" s="49">
        <v>5</v>
      </c>
      <c r="H21" s="46">
        <v>0</v>
      </c>
      <c r="I21" s="49">
        <v>4</v>
      </c>
      <c r="J21" s="49">
        <v>0</v>
      </c>
      <c r="K21" s="49">
        <v>0</v>
      </c>
      <c r="L21" s="49">
        <v>0</v>
      </c>
      <c r="M21" s="76">
        <v>5</v>
      </c>
    </row>
    <row r="22" spans="1:14" ht="14.25" customHeight="1">
      <c r="A22" s="1695"/>
      <c r="B22" s="7"/>
      <c r="C22" s="32" t="s">
        <v>31</v>
      </c>
      <c r="D22" s="50">
        <f t="shared" si="1"/>
        <v>29</v>
      </c>
      <c r="E22" s="47">
        <v>-19.444444444444446</v>
      </c>
      <c r="F22" s="49">
        <v>11</v>
      </c>
      <c r="G22" s="49">
        <v>4</v>
      </c>
      <c r="H22" s="46">
        <v>0</v>
      </c>
      <c r="I22" s="49">
        <v>2</v>
      </c>
      <c r="J22" s="49">
        <v>0</v>
      </c>
      <c r="K22" s="49">
        <v>2</v>
      </c>
      <c r="L22" s="49">
        <v>1</v>
      </c>
      <c r="M22" s="76">
        <v>9</v>
      </c>
    </row>
    <row r="23" spans="1:14" ht="14.25" customHeight="1" thickBot="1">
      <c r="A23" s="1696"/>
      <c r="B23" s="13"/>
      <c r="C23" s="39" t="s">
        <v>32</v>
      </c>
      <c r="D23" s="51">
        <f>SUM(F23:G23,I23:M23)</f>
        <v>39</v>
      </c>
      <c r="E23" s="78">
        <v>-2.5</v>
      </c>
      <c r="F23" s="52">
        <v>18</v>
      </c>
      <c r="G23" s="52">
        <v>9</v>
      </c>
      <c r="H23" s="48">
        <v>1</v>
      </c>
      <c r="I23" s="52">
        <v>3</v>
      </c>
      <c r="J23" s="52">
        <v>0</v>
      </c>
      <c r="K23" s="52">
        <v>0</v>
      </c>
      <c r="L23" s="52">
        <v>1</v>
      </c>
      <c r="M23" s="79">
        <v>8</v>
      </c>
    </row>
    <row r="24" spans="1:14" ht="17.25" customHeight="1">
      <c r="A24" s="1703" t="s">
        <v>34</v>
      </c>
      <c r="B24" s="1821" t="s">
        <v>17</v>
      </c>
      <c r="C24" s="1822"/>
      <c r="D24" s="67">
        <v>673</v>
      </c>
      <c r="E24" s="68">
        <v>-10.742705570291777</v>
      </c>
      <c r="F24" s="125">
        <v>324</v>
      </c>
      <c r="G24" s="125">
        <v>108</v>
      </c>
      <c r="H24" s="20">
        <v>8</v>
      </c>
      <c r="I24" s="125">
        <v>42</v>
      </c>
      <c r="J24" s="125">
        <v>13</v>
      </c>
      <c r="K24" s="125">
        <v>39</v>
      </c>
      <c r="L24" s="125">
        <v>17</v>
      </c>
      <c r="M24" s="126">
        <v>130</v>
      </c>
      <c r="N24" s="7"/>
    </row>
    <row r="25" spans="1:14" ht="17.25" customHeight="1">
      <c r="A25" s="1695"/>
      <c r="B25" s="1699">
        <v>29</v>
      </c>
      <c r="C25" s="1700"/>
      <c r="D25" s="67">
        <v>646</v>
      </c>
      <c r="E25" s="68">
        <v>-4.0118870728083209</v>
      </c>
      <c r="F25" s="69">
        <v>314</v>
      </c>
      <c r="G25" s="69">
        <v>109</v>
      </c>
      <c r="H25" s="23">
        <v>5</v>
      </c>
      <c r="I25" s="69">
        <v>48</v>
      </c>
      <c r="J25" s="69">
        <v>8</v>
      </c>
      <c r="K25" s="69">
        <v>29</v>
      </c>
      <c r="L25" s="69">
        <v>21</v>
      </c>
      <c r="M25" s="70">
        <v>117</v>
      </c>
    </row>
    <row r="26" spans="1:14" ht="17.25" customHeight="1">
      <c r="A26" s="1695"/>
      <c r="B26" s="1699">
        <v>30</v>
      </c>
      <c r="C26" s="1700"/>
      <c r="D26" s="67">
        <v>543</v>
      </c>
      <c r="E26" s="68">
        <v>-15.944272445820435</v>
      </c>
      <c r="F26" s="69">
        <v>272</v>
      </c>
      <c r="G26" s="69">
        <v>87</v>
      </c>
      <c r="H26" s="25">
        <v>1</v>
      </c>
      <c r="I26" s="69">
        <v>43</v>
      </c>
      <c r="J26" s="69">
        <v>12</v>
      </c>
      <c r="K26" s="69">
        <v>23</v>
      </c>
      <c r="L26" s="69">
        <v>16</v>
      </c>
      <c r="M26" s="70">
        <v>90</v>
      </c>
    </row>
    <row r="27" spans="1:14" ht="17.25" customHeight="1">
      <c r="A27" s="1695"/>
      <c r="B27" s="1699" t="s">
        <v>18</v>
      </c>
      <c r="C27" s="1700"/>
      <c r="D27" s="67">
        <v>498</v>
      </c>
      <c r="E27" s="68">
        <v>-8.2872928176795568</v>
      </c>
      <c r="F27" s="69">
        <v>249</v>
      </c>
      <c r="G27" s="69">
        <v>94</v>
      </c>
      <c r="H27" s="25">
        <v>4</v>
      </c>
      <c r="I27" s="69">
        <v>29</v>
      </c>
      <c r="J27" s="69">
        <v>8</v>
      </c>
      <c r="K27" s="69">
        <v>19</v>
      </c>
      <c r="L27" s="69">
        <v>11</v>
      </c>
      <c r="M27" s="70">
        <v>88</v>
      </c>
    </row>
    <row r="28" spans="1:14" ht="17.25" customHeight="1">
      <c r="A28" s="1695"/>
      <c r="B28" s="1699">
        <v>2</v>
      </c>
      <c r="C28" s="1700"/>
      <c r="D28" s="71">
        <f>SUM(F28:G28,I28:M28)</f>
        <v>402</v>
      </c>
      <c r="E28" s="72">
        <f>IF(ISERROR((D28-D27)/D27*100),"―",(D28-D27)/D27*100)</f>
        <v>-19.277108433734941</v>
      </c>
      <c r="F28" s="73">
        <f>SUM(F29:F40)</f>
        <v>183</v>
      </c>
      <c r="G28" s="73">
        <f t="shared" ref="G28:M28" si="2">SUM(G29:G40)</f>
        <v>77</v>
      </c>
      <c r="H28" s="30">
        <f t="shared" si="2"/>
        <v>3</v>
      </c>
      <c r="I28" s="73">
        <f t="shared" si="2"/>
        <v>28</v>
      </c>
      <c r="J28" s="73">
        <f t="shared" si="2"/>
        <v>6</v>
      </c>
      <c r="K28" s="73">
        <f t="shared" si="2"/>
        <v>23</v>
      </c>
      <c r="L28" s="73">
        <f t="shared" si="2"/>
        <v>10</v>
      </c>
      <c r="M28" s="74">
        <f t="shared" si="2"/>
        <v>75</v>
      </c>
    </row>
    <row r="29" spans="1:14" ht="14.25" customHeight="1">
      <c r="A29" s="1695"/>
      <c r="B29" s="7" t="s">
        <v>19</v>
      </c>
      <c r="C29" s="32" t="s">
        <v>20</v>
      </c>
      <c r="D29" s="50">
        <f>SUM(F29:G29,I29:M29)</f>
        <v>31</v>
      </c>
      <c r="E29" s="47">
        <v>-42.592592592592595</v>
      </c>
      <c r="F29" s="49">
        <v>13</v>
      </c>
      <c r="G29" s="49">
        <v>5</v>
      </c>
      <c r="H29" s="46">
        <v>0</v>
      </c>
      <c r="I29" s="49">
        <v>1</v>
      </c>
      <c r="J29" s="49">
        <v>0</v>
      </c>
      <c r="K29" s="49">
        <v>1</v>
      </c>
      <c r="L29" s="49">
        <v>3</v>
      </c>
      <c r="M29" s="76">
        <v>8</v>
      </c>
    </row>
    <row r="30" spans="1:14" ht="14.25" customHeight="1">
      <c r="A30" s="1695"/>
      <c r="B30" s="7"/>
      <c r="C30" s="32" t="s">
        <v>21</v>
      </c>
      <c r="D30" s="50">
        <f>SUM(G30,F30,I30:M30)</f>
        <v>36</v>
      </c>
      <c r="E30" s="47">
        <v>-12.195121951219512</v>
      </c>
      <c r="F30" s="49">
        <v>18</v>
      </c>
      <c r="G30" s="49">
        <v>10</v>
      </c>
      <c r="H30" s="46">
        <v>1</v>
      </c>
      <c r="I30" s="49">
        <v>1</v>
      </c>
      <c r="J30" s="49">
        <v>0</v>
      </c>
      <c r="K30" s="49">
        <v>3</v>
      </c>
      <c r="L30" s="49">
        <v>0</v>
      </c>
      <c r="M30" s="76">
        <v>4</v>
      </c>
    </row>
    <row r="31" spans="1:14" ht="14.25" customHeight="1">
      <c r="A31" s="1695"/>
      <c r="B31" s="7"/>
      <c r="C31" s="32" t="s">
        <v>22</v>
      </c>
      <c r="D31" s="50">
        <f t="shared" ref="D31:D39" si="3">SUM(G31,F31,I31:M31)</f>
        <v>36</v>
      </c>
      <c r="E31" s="47">
        <v>-20</v>
      </c>
      <c r="F31" s="49">
        <v>19</v>
      </c>
      <c r="G31" s="49">
        <v>7</v>
      </c>
      <c r="H31" s="46">
        <v>0</v>
      </c>
      <c r="I31" s="49">
        <v>2</v>
      </c>
      <c r="J31" s="49">
        <v>2</v>
      </c>
      <c r="K31" s="49">
        <v>1</v>
      </c>
      <c r="L31" s="49">
        <v>1</v>
      </c>
      <c r="M31" s="76">
        <v>4</v>
      </c>
      <c r="N31" s="521"/>
    </row>
    <row r="32" spans="1:14" ht="14.25" customHeight="1">
      <c r="A32" s="1695"/>
      <c r="B32" s="7"/>
      <c r="C32" s="32" t="s">
        <v>23</v>
      </c>
      <c r="D32" s="50">
        <f t="shared" si="3"/>
        <v>35</v>
      </c>
      <c r="E32" s="47">
        <v>-36.363636363636367</v>
      </c>
      <c r="F32" s="49">
        <v>20</v>
      </c>
      <c r="G32" s="49">
        <v>7</v>
      </c>
      <c r="H32" s="46">
        <v>0</v>
      </c>
      <c r="I32" s="49">
        <v>3</v>
      </c>
      <c r="J32" s="49">
        <v>0</v>
      </c>
      <c r="K32" s="49">
        <v>0</v>
      </c>
      <c r="L32" s="49">
        <v>1</v>
      </c>
      <c r="M32" s="76">
        <v>4</v>
      </c>
      <c r="N32" s="521"/>
    </row>
    <row r="33" spans="1:14" ht="14.25" customHeight="1">
      <c r="A33" s="1695"/>
      <c r="B33" s="7"/>
      <c r="C33" s="32" t="s">
        <v>24</v>
      </c>
      <c r="D33" s="50">
        <f t="shared" si="3"/>
        <v>37</v>
      </c>
      <c r="E33" s="47">
        <v>-5.1282051282051277</v>
      </c>
      <c r="F33" s="49">
        <v>12</v>
      </c>
      <c r="G33" s="49">
        <v>6</v>
      </c>
      <c r="H33" s="46">
        <v>0</v>
      </c>
      <c r="I33" s="49">
        <v>3</v>
      </c>
      <c r="J33" s="49">
        <v>2</v>
      </c>
      <c r="K33" s="49">
        <v>4</v>
      </c>
      <c r="L33" s="49">
        <v>1</v>
      </c>
      <c r="M33" s="76">
        <v>9</v>
      </c>
    </row>
    <row r="34" spans="1:14" ht="14.25" customHeight="1">
      <c r="A34" s="1695"/>
      <c r="B34" s="7"/>
      <c r="C34" s="32" t="s">
        <v>25</v>
      </c>
      <c r="D34" s="50">
        <f t="shared" si="3"/>
        <v>36</v>
      </c>
      <c r="E34" s="47">
        <v>-16.279069767441861</v>
      </c>
      <c r="F34" s="49">
        <v>18</v>
      </c>
      <c r="G34" s="49">
        <v>6</v>
      </c>
      <c r="H34" s="46">
        <v>1</v>
      </c>
      <c r="I34" s="49">
        <v>3</v>
      </c>
      <c r="J34" s="49">
        <v>0</v>
      </c>
      <c r="K34" s="49">
        <v>3</v>
      </c>
      <c r="L34" s="49">
        <v>1</v>
      </c>
      <c r="M34" s="76">
        <v>5</v>
      </c>
    </row>
    <row r="35" spans="1:14" ht="14.25" customHeight="1">
      <c r="A35" s="1695"/>
      <c r="B35" s="7"/>
      <c r="C35" s="32" t="s">
        <v>26</v>
      </c>
      <c r="D35" s="50">
        <f t="shared" si="3"/>
        <v>41</v>
      </c>
      <c r="E35" s="47">
        <v>-24.074074074074073</v>
      </c>
      <c r="F35" s="49">
        <v>15</v>
      </c>
      <c r="G35" s="49">
        <v>8</v>
      </c>
      <c r="H35" s="46">
        <v>0</v>
      </c>
      <c r="I35" s="49">
        <v>3</v>
      </c>
      <c r="J35" s="49">
        <v>0</v>
      </c>
      <c r="K35" s="49">
        <v>6</v>
      </c>
      <c r="L35" s="49">
        <v>1</v>
      </c>
      <c r="M35" s="76">
        <v>8</v>
      </c>
    </row>
    <row r="36" spans="1:14" ht="14.25" customHeight="1">
      <c r="A36" s="1695"/>
      <c r="B36" s="7"/>
      <c r="C36" s="32" t="s">
        <v>27</v>
      </c>
      <c r="D36" s="50">
        <f t="shared" si="3"/>
        <v>31</v>
      </c>
      <c r="E36" s="47">
        <v>-3.125</v>
      </c>
      <c r="F36" s="49">
        <v>9</v>
      </c>
      <c r="G36" s="49">
        <v>7</v>
      </c>
      <c r="H36" s="46">
        <v>0</v>
      </c>
      <c r="I36" s="49">
        <v>2</v>
      </c>
      <c r="J36" s="49">
        <v>2</v>
      </c>
      <c r="K36" s="49">
        <v>2</v>
      </c>
      <c r="L36" s="49">
        <v>0</v>
      </c>
      <c r="M36" s="76">
        <v>9</v>
      </c>
    </row>
    <row r="37" spans="1:14" ht="14.25" customHeight="1">
      <c r="A37" s="1695"/>
      <c r="B37" s="7"/>
      <c r="C37" s="32" t="s">
        <v>28</v>
      </c>
      <c r="D37" s="50">
        <f t="shared" si="3"/>
        <v>29</v>
      </c>
      <c r="E37" s="47">
        <v>-21.621621621621621</v>
      </c>
      <c r="F37" s="49">
        <v>19</v>
      </c>
      <c r="G37" s="49">
        <v>5</v>
      </c>
      <c r="H37" s="46">
        <v>0</v>
      </c>
      <c r="I37" s="49">
        <v>1</v>
      </c>
      <c r="J37" s="49">
        <v>0</v>
      </c>
      <c r="K37" s="49">
        <v>1</v>
      </c>
      <c r="L37" s="49">
        <v>0</v>
      </c>
      <c r="M37" s="76">
        <v>3</v>
      </c>
    </row>
    <row r="38" spans="1:14" ht="14.25" customHeight="1">
      <c r="A38" s="1695"/>
      <c r="B38" s="7" t="s">
        <v>29</v>
      </c>
      <c r="C38" s="32" t="s">
        <v>30</v>
      </c>
      <c r="D38" s="50">
        <f t="shared" si="3"/>
        <v>24</v>
      </c>
      <c r="E38" s="47">
        <v>-7.6923076923076925</v>
      </c>
      <c r="F38" s="49">
        <v>12</v>
      </c>
      <c r="G38" s="49">
        <v>4</v>
      </c>
      <c r="H38" s="46">
        <v>0</v>
      </c>
      <c r="I38" s="49">
        <v>4</v>
      </c>
      <c r="J38" s="49">
        <v>0</v>
      </c>
      <c r="K38" s="49">
        <v>0</v>
      </c>
      <c r="L38" s="49">
        <v>0</v>
      </c>
      <c r="M38" s="76">
        <v>4</v>
      </c>
    </row>
    <row r="39" spans="1:14" ht="14.25" customHeight="1">
      <c r="A39" s="1695"/>
      <c r="B39" s="7"/>
      <c r="C39" s="32" t="s">
        <v>31</v>
      </c>
      <c r="D39" s="50">
        <f t="shared" si="3"/>
        <v>29</v>
      </c>
      <c r="E39" s="47">
        <v>-12.121212121212121</v>
      </c>
      <c r="F39" s="49">
        <v>11</v>
      </c>
      <c r="G39" s="49">
        <v>4</v>
      </c>
      <c r="H39" s="46">
        <v>0</v>
      </c>
      <c r="I39" s="49">
        <v>2</v>
      </c>
      <c r="J39" s="49">
        <v>0</v>
      </c>
      <c r="K39" s="49">
        <v>2</v>
      </c>
      <c r="L39" s="49">
        <v>1</v>
      </c>
      <c r="M39" s="76">
        <v>9</v>
      </c>
    </row>
    <row r="40" spans="1:14" ht="14.25" customHeight="1" thickBot="1">
      <c r="A40" s="1696"/>
      <c r="B40" s="13"/>
      <c r="C40" s="39" t="s">
        <v>32</v>
      </c>
      <c r="D40" s="51">
        <f>SUM(F40:G40,I40:M40)</f>
        <v>37</v>
      </c>
      <c r="E40" s="78">
        <v>-5.1282051282051277</v>
      </c>
      <c r="F40" s="52">
        <v>17</v>
      </c>
      <c r="G40" s="52">
        <v>8</v>
      </c>
      <c r="H40" s="48">
        <v>1</v>
      </c>
      <c r="I40" s="52">
        <v>3</v>
      </c>
      <c r="J40" s="52">
        <v>0</v>
      </c>
      <c r="K40" s="52">
        <v>0</v>
      </c>
      <c r="L40" s="52">
        <v>1</v>
      </c>
      <c r="M40" s="79">
        <v>8</v>
      </c>
      <c r="N40" s="521"/>
    </row>
    <row r="41" spans="1:14" ht="17.25" customHeight="1">
      <c r="H41" s="135"/>
    </row>
    <row r="42" spans="1:14" ht="17.25" customHeight="1">
      <c r="H42" s="135"/>
    </row>
    <row r="43" spans="1:14" ht="17.25" customHeight="1">
      <c r="H43" s="135"/>
    </row>
    <row r="44" spans="1:14" ht="17.25" customHeight="1">
      <c r="H44" s="135"/>
    </row>
    <row r="45" spans="1:14" ht="17.25" customHeight="1">
      <c r="H45" s="135"/>
    </row>
    <row r="46" spans="1:14" ht="14.25" customHeight="1">
      <c r="H46" s="135"/>
    </row>
    <row r="47" spans="1:14" ht="14.25" customHeight="1">
      <c r="H47" s="135"/>
    </row>
    <row r="48" spans="1:14" ht="14.25" customHeight="1">
      <c r="H48" s="135"/>
    </row>
    <row r="49" spans="8:8" ht="14.25" customHeight="1">
      <c r="H49" s="135"/>
    </row>
    <row r="50" spans="8:8" ht="14.25" customHeight="1">
      <c r="H50" s="135"/>
    </row>
    <row r="51" spans="8:8" ht="14.25" customHeight="1">
      <c r="H51" s="135"/>
    </row>
    <row r="52" spans="8:8" ht="14.25" customHeight="1">
      <c r="H52" s="135"/>
    </row>
    <row r="53" spans="8:8" ht="14.25" customHeight="1"/>
    <row r="54" spans="8:8" ht="14.25" customHeight="1"/>
    <row r="55" spans="8:8" ht="14.25" customHeight="1"/>
    <row r="56" spans="8:8" ht="14.25" customHeight="1"/>
    <row r="57" spans="8:8" ht="14.25" customHeight="1"/>
  </sheetData>
  <mergeCells count="24">
    <mergeCell ref="K3:K6"/>
    <mergeCell ref="L3:L6"/>
    <mergeCell ref="M3:M6"/>
    <mergeCell ref="D3:D6"/>
    <mergeCell ref="F3:F6"/>
    <mergeCell ref="G3:G6"/>
    <mergeCell ref="I3:I6"/>
    <mergeCell ref="J3:J6"/>
    <mergeCell ref="A1:M1"/>
    <mergeCell ref="A24:A40"/>
    <mergeCell ref="B24:C24"/>
    <mergeCell ref="B25:C25"/>
    <mergeCell ref="B26:C26"/>
    <mergeCell ref="B27:C27"/>
    <mergeCell ref="B28:C28"/>
    <mergeCell ref="A7:A23"/>
    <mergeCell ref="B7:C7"/>
    <mergeCell ref="B8:C8"/>
    <mergeCell ref="B9:C9"/>
    <mergeCell ref="B10:C10"/>
    <mergeCell ref="B11:C11"/>
    <mergeCell ref="F2:H2"/>
    <mergeCell ref="L2:M2"/>
    <mergeCell ref="B3:C3"/>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2" customWidth="1"/>
    <col min="2" max="2" width="5.875" style="2" customWidth="1"/>
    <col min="3" max="3" width="4.5" style="2" customWidth="1"/>
    <col min="4" max="4" width="8.625" style="2" customWidth="1"/>
    <col min="5" max="5" width="7.75" style="2" customWidth="1"/>
    <col min="6" max="13" width="7.625" style="2" customWidth="1"/>
    <col min="14" max="14" width="6.125" style="2" customWidth="1"/>
    <col min="15" max="15" width="3.625" style="2" customWidth="1"/>
    <col min="16" max="254" width="9" style="2"/>
    <col min="255" max="255" width="4.125" style="2" customWidth="1"/>
    <col min="256" max="256" width="5.875" style="2" customWidth="1"/>
    <col min="257" max="257" width="4.5" style="2" customWidth="1"/>
    <col min="258" max="258" width="8.625" style="2" customWidth="1"/>
    <col min="259" max="259" width="7.75" style="2" customWidth="1"/>
    <col min="260" max="267" width="7.625" style="2" customWidth="1"/>
    <col min="268" max="268" width="6.125" style="2" customWidth="1"/>
    <col min="269" max="269" width="3.625" style="2" customWidth="1"/>
    <col min="270" max="270" width="9.125" style="2" bestFit="1" customWidth="1"/>
    <col min="271" max="271" width="9.25" style="2" bestFit="1" customWidth="1"/>
    <col min="272" max="510" width="9" style="2"/>
    <col min="511" max="511" width="4.125" style="2" customWidth="1"/>
    <col min="512" max="512" width="5.875" style="2" customWidth="1"/>
    <col min="513" max="513" width="4.5" style="2" customWidth="1"/>
    <col min="514" max="514" width="8.625" style="2" customWidth="1"/>
    <col min="515" max="515" width="7.75" style="2" customWidth="1"/>
    <col min="516" max="523" width="7.625" style="2" customWidth="1"/>
    <col min="524" max="524" width="6.125" style="2" customWidth="1"/>
    <col min="525" max="525" width="3.625" style="2" customWidth="1"/>
    <col min="526" max="526" width="9.125" style="2" bestFit="1" customWidth="1"/>
    <col min="527" max="527" width="9.25" style="2" bestFit="1" customWidth="1"/>
    <col min="528" max="766" width="9" style="2"/>
    <col min="767" max="767" width="4.125" style="2" customWidth="1"/>
    <col min="768" max="768" width="5.875" style="2" customWidth="1"/>
    <col min="769" max="769" width="4.5" style="2" customWidth="1"/>
    <col min="770" max="770" width="8.625" style="2" customWidth="1"/>
    <col min="771" max="771" width="7.75" style="2" customWidth="1"/>
    <col min="772" max="779" width="7.625" style="2" customWidth="1"/>
    <col min="780" max="780" width="6.125" style="2" customWidth="1"/>
    <col min="781" max="781" width="3.625" style="2" customWidth="1"/>
    <col min="782" max="782" width="9.125" style="2" bestFit="1" customWidth="1"/>
    <col min="783" max="783" width="9.25" style="2" bestFit="1" customWidth="1"/>
    <col min="784" max="1022" width="9" style="2"/>
    <col min="1023" max="1023" width="4.125" style="2" customWidth="1"/>
    <col min="1024" max="1024" width="5.875" style="2" customWidth="1"/>
    <col min="1025" max="1025" width="4.5" style="2" customWidth="1"/>
    <col min="1026" max="1026" width="8.625" style="2" customWidth="1"/>
    <col min="1027" max="1027" width="7.75" style="2" customWidth="1"/>
    <col min="1028" max="1035" width="7.625" style="2" customWidth="1"/>
    <col min="1036" max="1036" width="6.125" style="2" customWidth="1"/>
    <col min="1037" max="1037" width="3.625" style="2" customWidth="1"/>
    <col min="1038" max="1038" width="9.125" style="2" bestFit="1" customWidth="1"/>
    <col min="1039" max="1039" width="9.25" style="2" bestFit="1" customWidth="1"/>
    <col min="1040" max="1278" width="9" style="2"/>
    <col min="1279" max="1279" width="4.125" style="2" customWidth="1"/>
    <col min="1280" max="1280" width="5.875" style="2" customWidth="1"/>
    <col min="1281" max="1281" width="4.5" style="2" customWidth="1"/>
    <col min="1282" max="1282" width="8.625" style="2" customWidth="1"/>
    <col min="1283" max="1283" width="7.75" style="2" customWidth="1"/>
    <col min="1284" max="1291" width="7.625" style="2" customWidth="1"/>
    <col min="1292" max="1292" width="6.125" style="2" customWidth="1"/>
    <col min="1293" max="1293" width="3.625" style="2" customWidth="1"/>
    <col min="1294" max="1294" width="9.125" style="2" bestFit="1" customWidth="1"/>
    <col min="1295" max="1295" width="9.25" style="2" bestFit="1" customWidth="1"/>
    <col min="1296" max="1534" width="9" style="2"/>
    <col min="1535" max="1535" width="4.125" style="2" customWidth="1"/>
    <col min="1536" max="1536" width="5.875" style="2" customWidth="1"/>
    <col min="1537" max="1537" width="4.5" style="2" customWidth="1"/>
    <col min="1538" max="1538" width="8.625" style="2" customWidth="1"/>
    <col min="1539" max="1539" width="7.75" style="2" customWidth="1"/>
    <col min="1540" max="1547" width="7.625" style="2" customWidth="1"/>
    <col min="1548" max="1548" width="6.125" style="2" customWidth="1"/>
    <col min="1549" max="1549" width="3.625" style="2" customWidth="1"/>
    <col min="1550" max="1550" width="9.125" style="2" bestFit="1" customWidth="1"/>
    <col min="1551" max="1551" width="9.25" style="2" bestFit="1" customWidth="1"/>
    <col min="1552" max="1790" width="9" style="2"/>
    <col min="1791" max="1791" width="4.125" style="2" customWidth="1"/>
    <col min="1792" max="1792" width="5.875" style="2" customWidth="1"/>
    <col min="1793" max="1793" width="4.5" style="2" customWidth="1"/>
    <col min="1794" max="1794" width="8.625" style="2" customWidth="1"/>
    <col min="1795" max="1795" width="7.75" style="2" customWidth="1"/>
    <col min="1796" max="1803" width="7.625" style="2" customWidth="1"/>
    <col min="1804" max="1804" width="6.125" style="2" customWidth="1"/>
    <col min="1805" max="1805" width="3.625" style="2" customWidth="1"/>
    <col min="1806" max="1806" width="9.125" style="2" bestFit="1" customWidth="1"/>
    <col min="1807" max="1807" width="9.25" style="2" bestFit="1" customWidth="1"/>
    <col min="1808" max="2046" width="9" style="2"/>
    <col min="2047" max="2047" width="4.125" style="2" customWidth="1"/>
    <col min="2048" max="2048" width="5.875" style="2" customWidth="1"/>
    <col min="2049" max="2049" width="4.5" style="2" customWidth="1"/>
    <col min="2050" max="2050" width="8.625" style="2" customWidth="1"/>
    <col min="2051" max="2051" width="7.75" style="2" customWidth="1"/>
    <col min="2052" max="2059" width="7.625" style="2" customWidth="1"/>
    <col min="2060" max="2060" width="6.125" style="2" customWidth="1"/>
    <col min="2061" max="2061" width="3.625" style="2" customWidth="1"/>
    <col min="2062" max="2062" width="9.125" style="2" bestFit="1" customWidth="1"/>
    <col min="2063" max="2063" width="9.25" style="2" bestFit="1" customWidth="1"/>
    <col min="2064" max="2302" width="9" style="2"/>
    <col min="2303" max="2303" width="4.125" style="2" customWidth="1"/>
    <col min="2304" max="2304" width="5.875" style="2" customWidth="1"/>
    <col min="2305" max="2305" width="4.5" style="2" customWidth="1"/>
    <col min="2306" max="2306" width="8.625" style="2" customWidth="1"/>
    <col min="2307" max="2307" width="7.75" style="2" customWidth="1"/>
    <col min="2308" max="2315" width="7.625" style="2" customWidth="1"/>
    <col min="2316" max="2316" width="6.125" style="2" customWidth="1"/>
    <col min="2317" max="2317" width="3.625" style="2" customWidth="1"/>
    <col min="2318" max="2318" width="9.125" style="2" bestFit="1" customWidth="1"/>
    <col min="2319" max="2319" width="9.25" style="2" bestFit="1" customWidth="1"/>
    <col min="2320" max="2558" width="9" style="2"/>
    <col min="2559" max="2559" width="4.125" style="2" customWidth="1"/>
    <col min="2560" max="2560" width="5.875" style="2" customWidth="1"/>
    <col min="2561" max="2561" width="4.5" style="2" customWidth="1"/>
    <col min="2562" max="2562" width="8.625" style="2" customWidth="1"/>
    <col min="2563" max="2563" width="7.75" style="2" customWidth="1"/>
    <col min="2564" max="2571" width="7.625" style="2" customWidth="1"/>
    <col min="2572" max="2572" width="6.125" style="2" customWidth="1"/>
    <col min="2573" max="2573" width="3.625" style="2" customWidth="1"/>
    <col min="2574" max="2574" width="9.125" style="2" bestFit="1" customWidth="1"/>
    <col min="2575" max="2575" width="9.25" style="2" bestFit="1" customWidth="1"/>
    <col min="2576" max="2814" width="9" style="2"/>
    <col min="2815" max="2815" width="4.125" style="2" customWidth="1"/>
    <col min="2816" max="2816" width="5.875" style="2" customWidth="1"/>
    <col min="2817" max="2817" width="4.5" style="2" customWidth="1"/>
    <col min="2818" max="2818" width="8.625" style="2" customWidth="1"/>
    <col min="2819" max="2819" width="7.75" style="2" customWidth="1"/>
    <col min="2820" max="2827" width="7.625" style="2" customWidth="1"/>
    <col min="2828" max="2828" width="6.125" style="2" customWidth="1"/>
    <col min="2829" max="2829" width="3.625" style="2" customWidth="1"/>
    <col min="2830" max="2830" width="9.125" style="2" bestFit="1" customWidth="1"/>
    <col min="2831" max="2831" width="9.25" style="2" bestFit="1" customWidth="1"/>
    <col min="2832" max="3070" width="9" style="2"/>
    <col min="3071" max="3071" width="4.125" style="2" customWidth="1"/>
    <col min="3072" max="3072" width="5.875" style="2" customWidth="1"/>
    <col min="3073" max="3073" width="4.5" style="2" customWidth="1"/>
    <col min="3074" max="3074" width="8.625" style="2" customWidth="1"/>
    <col min="3075" max="3075" width="7.75" style="2" customWidth="1"/>
    <col min="3076" max="3083" width="7.625" style="2" customWidth="1"/>
    <col min="3084" max="3084" width="6.125" style="2" customWidth="1"/>
    <col min="3085" max="3085" width="3.625" style="2" customWidth="1"/>
    <col min="3086" max="3086" width="9.125" style="2" bestFit="1" customWidth="1"/>
    <col min="3087" max="3087" width="9.25" style="2" bestFit="1" customWidth="1"/>
    <col min="3088" max="3326" width="9" style="2"/>
    <col min="3327" max="3327" width="4.125" style="2" customWidth="1"/>
    <col min="3328" max="3328" width="5.875" style="2" customWidth="1"/>
    <col min="3329" max="3329" width="4.5" style="2" customWidth="1"/>
    <col min="3330" max="3330" width="8.625" style="2" customWidth="1"/>
    <col min="3331" max="3331" width="7.75" style="2" customWidth="1"/>
    <col min="3332" max="3339" width="7.625" style="2" customWidth="1"/>
    <col min="3340" max="3340" width="6.125" style="2" customWidth="1"/>
    <col min="3341" max="3341" width="3.625" style="2" customWidth="1"/>
    <col min="3342" max="3342" width="9.125" style="2" bestFit="1" customWidth="1"/>
    <col min="3343" max="3343" width="9.25" style="2" bestFit="1" customWidth="1"/>
    <col min="3344" max="3582" width="9" style="2"/>
    <col min="3583" max="3583" width="4.125" style="2" customWidth="1"/>
    <col min="3584" max="3584" width="5.875" style="2" customWidth="1"/>
    <col min="3585" max="3585" width="4.5" style="2" customWidth="1"/>
    <col min="3586" max="3586" width="8.625" style="2" customWidth="1"/>
    <col min="3587" max="3587" width="7.75" style="2" customWidth="1"/>
    <col min="3588" max="3595" width="7.625" style="2" customWidth="1"/>
    <col min="3596" max="3596" width="6.125" style="2" customWidth="1"/>
    <col min="3597" max="3597" width="3.625" style="2" customWidth="1"/>
    <col min="3598" max="3598" width="9.125" style="2" bestFit="1" customWidth="1"/>
    <col min="3599" max="3599" width="9.25" style="2" bestFit="1" customWidth="1"/>
    <col min="3600" max="3838" width="9" style="2"/>
    <col min="3839" max="3839" width="4.125" style="2" customWidth="1"/>
    <col min="3840" max="3840" width="5.875" style="2" customWidth="1"/>
    <col min="3841" max="3841" width="4.5" style="2" customWidth="1"/>
    <col min="3842" max="3842" width="8.625" style="2" customWidth="1"/>
    <col min="3843" max="3843" width="7.75" style="2" customWidth="1"/>
    <col min="3844" max="3851" width="7.625" style="2" customWidth="1"/>
    <col min="3852" max="3852" width="6.125" style="2" customWidth="1"/>
    <col min="3853" max="3853" width="3.625" style="2" customWidth="1"/>
    <col min="3854" max="3854" width="9.125" style="2" bestFit="1" customWidth="1"/>
    <col min="3855" max="3855" width="9.25" style="2" bestFit="1" customWidth="1"/>
    <col min="3856" max="4094" width="9" style="2"/>
    <col min="4095" max="4095" width="4.125" style="2" customWidth="1"/>
    <col min="4096" max="4096" width="5.875" style="2" customWidth="1"/>
    <col min="4097" max="4097" width="4.5" style="2" customWidth="1"/>
    <col min="4098" max="4098" width="8.625" style="2" customWidth="1"/>
    <col min="4099" max="4099" width="7.75" style="2" customWidth="1"/>
    <col min="4100" max="4107" width="7.625" style="2" customWidth="1"/>
    <col min="4108" max="4108" width="6.125" style="2" customWidth="1"/>
    <col min="4109" max="4109" width="3.625" style="2" customWidth="1"/>
    <col min="4110" max="4110" width="9.125" style="2" bestFit="1" customWidth="1"/>
    <col min="4111" max="4111" width="9.25" style="2" bestFit="1" customWidth="1"/>
    <col min="4112" max="4350" width="9" style="2"/>
    <col min="4351" max="4351" width="4.125" style="2" customWidth="1"/>
    <col min="4352" max="4352" width="5.875" style="2" customWidth="1"/>
    <col min="4353" max="4353" width="4.5" style="2" customWidth="1"/>
    <col min="4354" max="4354" width="8.625" style="2" customWidth="1"/>
    <col min="4355" max="4355" width="7.75" style="2" customWidth="1"/>
    <col min="4356" max="4363" width="7.625" style="2" customWidth="1"/>
    <col min="4364" max="4364" width="6.125" style="2" customWidth="1"/>
    <col min="4365" max="4365" width="3.625" style="2" customWidth="1"/>
    <col min="4366" max="4366" width="9.125" style="2" bestFit="1" customWidth="1"/>
    <col min="4367" max="4367" width="9.25" style="2" bestFit="1" customWidth="1"/>
    <col min="4368" max="4606" width="9" style="2"/>
    <col min="4607" max="4607" width="4.125" style="2" customWidth="1"/>
    <col min="4608" max="4608" width="5.875" style="2" customWidth="1"/>
    <col min="4609" max="4609" width="4.5" style="2" customWidth="1"/>
    <col min="4610" max="4610" width="8.625" style="2" customWidth="1"/>
    <col min="4611" max="4611" width="7.75" style="2" customWidth="1"/>
    <col min="4612" max="4619" width="7.625" style="2" customWidth="1"/>
    <col min="4620" max="4620" width="6.125" style="2" customWidth="1"/>
    <col min="4621" max="4621" width="3.625" style="2" customWidth="1"/>
    <col min="4622" max="4622" width="9.125" style="2" bestFit="1" customWidth="1"/>
    <col min="4623" max="4623" width="9.25" style="2" bestFit="1" customWidth="1"/>
    <col min="4624" max="4862" width="9" style="2"/>
    <col min="4863" max="4863" width="4.125" style="2" customWidth="1"/>
    <col min="4864" max="4864" width="5.875" style="2" customWidth="1"/>
    <col min="4865" max="4865" width="4.5" style="2" customWidth="1"/>
    <col min="4866" max="4866" width="8.625" style="2" customWidth="1"/>
    <col min="4867" max="4867" width="7.75" style="2" customWidth="1"/>
    <col min="4868" max="4875" width="7.625" style="2" customWidth="1"/>
    <col min="4876" max="4876" width="6.125" style="2" customWidth="1"/>
    <col min="4877" max="4877" width="3.625" style="2" customWidth="1"/>
    <col min="4878" max="4878" width="9.125" style="2" bestFit="1" customWidth="1"/>
    <col min="4879" max="4879" width="9.25" style="2" bestFit="1" customWidth="1"/>
    <col min="4880" max="5118" width="9" style="2"/>
    <col min="5119" max="5119" width="4.125" style="2" customWidth="1"/>
    <col min="5120" max="5120" width="5.875" style="2" customWidth="1"/>
    <col min="5121" max="5121" width="4.5" style="2" customWidth="1"/>
    <col min="5122" max="5122" width="8.625" style="2" customWidth="1"/>
    <col min="5123" max="5123" width="7.75" style="2" customWidth="1"/>
    <col min="5124" max="5131" width="7.625" style="2" customWidth="1"/>
    <col min="5132" max="5132" width="6.125" style="2" customWidth="1"/>
    <col min="5133" max="5133" width="3.625" style="2" customWidth="1"/>
    <col min="5134" max="5134" width="9.125" style="2" bestFit="1" customWidth="1"/>
    <col min="5135" max="5135" width="9.25" style="2" bestFit="1" customWidth="1"/>
    <col min="5136" max="5374" width="9" style="2"/>
    <col min="5375" max="5375" width="4.125" style="2" customWidth="1"/>
    <col min="5376" max="5376" width="5.875" style="2" customWidth="1"/>
    <col min="5377" max="5377" width="4.5" style="2" customWidth="1"/>
    <col min="5378" max="5378" width="8.625" style="2" customWidth="1"/>
    <col min="5379" max="5379" width="7.75" style="2" customWidth="1"/>
    <col min="5380" max="5387" width="7.625" style="2" customWidth="1"/>
    <col min="5388" max="5388" width="6.125" style="2" customWidth="1"/>
    <col min="5389" max="5389" width="3.625" style="2" customWidth="1"/>
    <col min="5390" max="5390" width="9.125" style="2" bestFit="1" customWidth="1"/>
    <col min="5391" max="5391" width="9.25" style="2" bestFit="1" customWidth="1"/>
    <col min="5392" max="5630" width="9" style="2"/>
    <col min="5631" max="5631" width="4.125" style="2" customWidth="1"/>
    <col min="5632" max="5632" width="5.875" style="2" customWidth="1"/>
    <col min="5633" max="5633" width="4.5" style="2" customWidth="1"/>
    <col min="5634" max="5634" width="8.625" style="2" customWidth="1"/>
    <col min="5635" max="5635" width="7.75" style="2" customWidth="1"/>
    <col min="5636" max="5643" width="7.625" style="2" customWidth="1"/>
    <col min="5644" max="5644" width="6.125" style="2" customWidth="1"/>
    <col min="5645" max="5645" width="3.625" style="2" customWidth="1"/>
    <col min="5646" max="5646" width="9.125" style="2" bestFit="1" customWidth="1"/>
    <col min="5647" max="5647" width="9.25" style="2" bestFit="1" customWidth="1"/>
    <col min="5648" max="5886" width="9" style="2"/>
    <col min="5887" max="5887" width="4.125" style="2" customWidth="1"/>
    <col min="5888" max="5888" width="5.875" style="2" customWidth="1"/>
    <col min="5889" max="5889" width="4.5" style="2" customWidth="1"/>
    <col min="5890" max="5890" width="8.625" style="2" customWidth="1"/>
    <col min="5891" max="5891" width="7.75" style="2" customWidth="1"/>
    <col min="5892" max="5899" width="7.625" style="2" customWidth="1"/>
    <col min="5900" max="5900" width="6.125" style="2" customWidth="1"/>
    <col min="5901" max="5901" width="3.625" style="2" customWidth="1"/>
    <col min="5902" max="5902" width="9.125" style="2" bestFit="1" customWidth="1"/>
    <col min="5903" max="5903" width="9.25" style="2" bestFit="1" customWidth="1"/>
    <col min="5904" max="6142" width="9" style="2"/>
    <col min="6143" max="6143" width="4.125" style="2" customWidth="1"/>
    <col min="6144" max="6144" width="5.875" style="2" customWidth="1"/>
    <col min="6145" max="6145" width="4.5" style="2" customWidth="1"/>
    <col min="6146" max="6146" width="8.625" style="2" customWidth="1"/>
    <col min="6147" max="6147" width="7.75" style="2" customWidth="1"/>
    <col min="6148" max="6155" width="7.625" style="2" customWidth="1"/>
    <col min="6156" max="6156" width="6.125" style="2" customWidth="1"/>
    <col min="6157" max="6157" width="3.625" style="2" customWidth="1"/>
    <col min="6158" max="6158" width="9.125" style="2" bestFit="1" customWidth="1"/>
    <col min="6159" max="6159" width="9.25" style="2" bestFit="1" customWidth="1"/>
    <col min="6160" max="6398" width="9" style="2"/>
    <col min="6399" max="6399" width="4.125" style="2" customWidth="1"/>
    <col min="6400" max="6400" width="5.875" style="2" customWidth="1"/>
    <col min="6401" max="6401" width="4.5" style="2" customWidth="1"/>
    <col min="6402" max="6402" width="8.625" style="2" customWidth="1"/>
    <col min="6403" max="6403" width="7.75" style="2" customWidth="1"/>
    <col min="6404" max="6411" width="7.625" style="2" customWidth="1"/>
    <col min="6412" max="6412" width="6.125" style="2" customWidth="1"/>
    <col min="6413" max="6413" width="3.625" style="2" customWidth="1"/>
    <col min="6414" max="6414" width="9.125" style="2" bestFit="1" customWidth="1"/>
    <col min="6415" max="6415" width="9.25" style="2" bestFit="1" customWidth="1"/>
    <col min="6416" max="6654" width="9" style="2"/>
    <col min="6655" max="6655" width="4.125" style="2" customWidth="1"/>
    <col min="6656" max="6656" width="5.875" style="2" customWidth="1"/>
    <col min="6657" max="6657" width="4.5" style="2" customWidth="1"/>
    <col min="6658" max="6658" width="8.625" style="2" customWidth="1"/>
    <col min="6659" max="6659" width="7.75" style="2" customWidth="1"/>
    <col min="6660" max="6667" width="7.625" style="2" customWidth="1"/>
    <col min="6668" max="6668" width="6.125" style="2" customWidth="1"/>
    <col min="6669" max="6669" width="3.625" style="2" customWidth="1"/>
    <col min="6670" max="6670" width="9.125" style="2" bestFit="1" customWidth="1"/>
    <col min="6671" max="6671" width="9.25" style="2" bestFit="1" customWidth="1"/>
    <col min="6672" max="6910" width="9" style="2"/>
    <col min="6911" max="6911" width="4.125" style="2" customWidth="1"/>
    <col min="6912" max="6912" width="5.875" style="2" customWidth="1"/>
    <col min="6913" max="6913" width="4.5" style="2" customWidth="1"/>
    <col min="6914" max="6914" width="8.625" style="2" customWidth="1"/>
    <col min="6915" max="6915" width="7.75" style="2" customWidth="1"/>
    <col min="6916" max="6923" width="7.625" style="2" customWidth="1"/>
    <col min="6924" max="6924" width="6.125" style="2" customWidth="1"/>
    <col min="6925" max="6925" width="3.625" style="2" customWidth="1"/>
    <col min="6926" max="6926" width="9.125" style="2" bestFit="1" customWidth="1"/>
    <col min="6927" max="6927" width="9.25" style="2" bestFit="1" customWidth="1"/>
    <col min="6928" max="7166" width="9" style="2"/>
    <col min="7167" max="7167" width="4.125" style="2" customWidth="1"/>
    <col min="7168" max="7168" width="5.875" style="2" customWidth="1"/>
    <col min="7169" max="7169" width="4.5" style="2" customWidth="1"/>
    <col min="7170" max="7170" width="8.625" style="2" customWidth="1"/>
    <col min="7171" max="7171" width="7.75" style="2" customWidth="1"/>
    <col min="7172" max="7179" width="7.625" style="2" customWidth="1"/>
    <col min="7180" max="7180" width="6.125" style="2" customWidth="1"/>
    <col min="7181" max="7181" width="3.625" style="2" customWidth="1"/>
    <col min="7182" max="7182" width="9.125" style="2" bestFit="1" customWidth="1"/>
    <col min="7183" max="7183" width="9.25" style="2" bestFit="1" customWidth="1"/>
    <col min="7184" max="7422" width="9" style="2"/>
    <col min="7423" max="7423" width="4.125" style="2" customWidth="1"/>
    <col min="7424" max="7424" width="5.875" style="2" customWidth="1"/>
    <col min="7425" max="7425" width="4.5" style="2" customWidth="1"/>
    <col min="7426" max="7426" width="8.625" style="2" customWidth="1"/>
    <col min="7427" max="7427" width="7.75" style="2" customWidth="1"/>
    <col min="7428" max="7435" width="7.625" style="2" customWidth="1"/>
    <col min="7436" max="7436" width="6.125" style="2" customWidth="1"/>
    <col min="7437" max="7437" width="3.625" style="2" customWidth="1"/>
    <col min="7438" max="7438" width="9.125" style="2" bestFit="1" customWidth="1"/>
    <col min="7439" max="7439" width="9.25" style="2" bestFit="1" customWidth="1"/>
    <col min="7440" max="7678" width="9" style="2"/>
    <col min="7679" max="7679" width="4.125" style="2" customWidth="1"/>
    <col min="7680" max="7680" width="5.875" style="2" customWidth="1"/>
    <col min="7681" max="7681" width="4.5" style="2" customWidth="1"/>
    <col min="7682" max="7682" width="8.625" style="2" customWidth="1"/>
    <col min="7683" max="7683" width="7.75" style="2" customWidth="1"/>
    <col min="7684" max="7691" width="7.625" style="2" customWidth="1"/>
    <col min="7692" max="7692" width="6.125" style="2" customWidth="1"/>
    <col min="7693" max="7693" width="3.625" style="2" customWidth="1"/>
    <col min="7694" max="7694" width="9.125" style="2" bestFit="1" customWidth="1"/>
    <col min="7695" max="7695" width="9.25" style="2" bestFit="1" customWidth="1"/>
    <col min="7696" max="7934" width="9" style="2"/>
    <col min="7935" max="7935" width="4.125" style="2" customWidth="1"/>
    <col min="7936" max="7936" width="5.875" style="2" customWidth="1"/>
    <col min="7937" max="7937" width="4.5" style="2" customWidth="1"/>
    <col min="7938" max="7938" width="8.625" style="2" customWidth="1"/>
    <col min="7939" max="7939" width="7.75" style="2" customWidth="1"/>
    <col min="7940" max="7947" width="7.625" style="2" customWidth="1"/>
    <col min="7948" max="7948" width="6.125" style="2" customWidth="1"/>
    <col min="7949" max="7949" width="3.625" style="2" customWidth="1"/>
    <col min="7950" max="7950" width="9.125" style="2" bestFit="1" customWidth="1"/>
    <col min="7951" max="7951" width="9.25" style="2" bestFit="1" customWidth="1"/>
    <col min="7952" max="8190" width="9" style="2"/>
    <col min="8191" max="8191" width="4.125" style="2" customWidth="1"/>
    <col min="8192" max="8192" width="5.875" style="2" customWidth="1"/>
    <col min="8193" max="8193" width="4.5" style="2" customWidth="1"/>
    <col min="8194" max="8194" width="8.625" style="2" customWidth="1"/>
    <col min="8195" max="8195" width="7.75" style="2" customWidth="1"/>
    <col min="8196" max="8203" width="7.625" style="2" customWidth="1"/>
    <col min="8204" max="8204" width="6.125" style="2" customWidth="1"/>
    <col min="8205" max="8205" width="3.625" style="2" customWidth="1"/>
    <col min="8206" max="8206" width="9.125" style="2" bestFit="1" customWidth="1"/>
    <col min="8207" max="8207" width="9.25" style="2" bestFit="1" customWidth="1"/>
    <col min="8208" max="8446" width="9" style="2"/>
    <col min="8447" max="8447" width="4.125" style="2" customWidth="1"/>
    <col min="8448" max="8448" width="5.875" style="2" customWidth="1"/>
    <col min="8449" max="8449" width="4.5" style="2" customWidth="1"/>
    <col min="8450" max="8450" width="8.625" style="2" customWidth="1"/>
    <col min="8451" max="8451" width="7.75" style="2" customWidth="1"/>
    <col min="8452" max="8459" width="7.625" style="2" customWidth="1"/>
    <col min="8460" max="8460" width="6.125" style="2" customWidth="1"/>
    <col min="8461" max="8461" width="3.625" style="2" customWidth="1"/>
    <col min="8462" max="8462" width="9.125" style="2" bestFit="1" customWidth="1"/>
    <col min="8463" max="8463" width="9.25" style="2" bestFit="1" customWidth="1"/>
    <col min="8464" max="8702" width="9" style="2"/>
    <col min="8703" max="8703" width="4.125" style="2" customWidth="1"/>
    <col min="8704" max="8704" width="5.875" style="2" customWidth="1"/>
    <col min="8705" max="8705" width="4.5" style="2" customWidth="1"/>
    <col min="8706" max="8706" width="8.625" style="2" customWidth="1"/>
    <col min="8707" max="8707" width="7.75" style="2" customWidth="1"/>
    <col min="8708" max="8715" width="7.625" style="2" customWidth="1"/>
    <col min="8716" max="8716" width="6.125" style="2" customWidth="1"/>
    <col min="8717" max="8717" width="3.625" style="2" customWidth="1"/>
    <col min="8718" max="8718" width="9.125" style="2" bestFit="1" customWidth="1"/>
    <col min="8719" max="8719" width="9.25" style="2" bestFit="1" customWidth="1"/>
    <col min="8720" max="8958" width="9" style="2"/>
    <col min="8959" max="8959" width="4.125" style="2" customWidth="1"/>
    <col min="8960" max="8960" width="5.875" style="2" customWidth="1"/>
    <col min="8961" max="8961" width="4.5" style="2" customWidth="1"/>
    <col min="8962" max="8962" width="8.625" style="2" customWidth="1"/>
    <col min="8963" max="8963" width="7.75" style="2" customWidth="1"/>
    <col min="8964" max="8971" width="7.625" style="2" customWidth="1"/>
    <col min="8972" max="8972" width="6.125" style="2" customWidth="1"/>
    <col min="8973" max="8973" width="3.625" style="2" customWidth="1"/>
    <col min="8974" max="8974" width="9.125" style="2" bestFit="1" customWidth="1"/>
    <col min="8975" max="8975" width="9.25" style="2" bestFit="1" customWidth="1"/>
    <col min="8976" max="9214" width="9" style="2"/>
    <col min="9215" max="9215" width="4.125" style="2" customWidth="1"/>
    <col min="9216" max="9216" width="5.875" style="2" customWidth="1"/>
    <col min="9217" max="9217" width="4.5" style="2" customWidth="1"/>
    <col min="9218" max="9218" width="8.625" style="2" customWidth="1"/>
    <col min="9219" max="9219" width="7.75" style="2" customWidth="1"/>
    <col min="9220" max="9227" width="7.625" style="2" customWidth="1"/>
    <col min="9228" max="9228" width="6.125" style="2" customWidth="1"/>
    <col min="9229" max="9229" width="3.625" style="2" customWidth="1"/>
    <col min="9230" max="9230" width="9.125" style="2" bestFit="1" customWidth="1"/>
    <col min="9231" max="9231" width="9.25" style="2" bestFit="1" customWidth="1"/>
    <col min="9232" max="9470" width="9" style="2"/>
    <col min="9471" max="9471" width="4.125" style="2" customWidth="1"/>
    <col min="9472" max="9472" width="5.875" style="2" customWidth="1"/>
    <col min="9473" max="9473" width="4.5" style="2" customWidth="1"/>
    <col min="9474" max="9474" width="8.625" style="2" customWidth="1"/>
    <col min="9475" max="9475" width="7.75" style="2" customWidth="1"/>
    <col min="9476" max="9483" width="7.625" style="2" customWidth="1"/>
    <col min="9484" max="9484" width="6.125" style="2" customWidth="1"/>
    <col min="9485" max="9485" width="3.625" style="2" customWidth="1"/>
    <col min="9486" max="9486" width="9.125" style="2" bestFit="1" customWidth="1"/>
    <col min="9487" max="9487" width="9.25" style="2" bestFit="1" customWidth="1"/>
    <col min="9488" max="9726" width="9" style="2"/>
    <col min="9727" max="9727" width="4.125" style="2" customWidth="1"/>
    <col min="9728" max="9728" width="5.875" style="2" customWidth="1"/>
    <col min="9729" max="9729" width="4.5" style="2" customWidth="1"/>
    <col min="9730" max="9730" width="8.625" style="2" customWidth="1"/>
    <col min="9731" max="9731" width="7.75" style="2" customWidth="1"/>
    <col min="9732" max="9739" width="7.625" style="2" customWidth="1"/>
    <col min="9740" max="9740" width="6.125" style="2" customWidth="1"/>
    <col min="9741" max="9741" width="3.625" style="2" customWidth="1"/>
    <col min="9742" max="9742" width="9.125" style="2" bestFit="1" customWidth="1"/>
    <col min="9743" max="9743" width="9.25" style="2" bestFit="1" customWidth="1"/>
    <col min="9744" max="9982" width="9" style="2"/>
    <col min="9983" max="9983" width="4.125" style="2" customWidth="1"/>
    <col min="9984" max="9984" width="5.875" style="2" customWidth="1"/>
    <col min="9985" max="9985" width="4.5" style="2" customWidth="1"/>
    <col min="9986" max="9986" width="8.625" style="2" customWidth="1"/>
    <col min="9987" max="9987" width="7.75" style="2" customWidth="1"/>
    <col min="9988" max="9995" width="7.625" style="2" customWidth="1"/>
    <col min="9996" max="9996" width="6.125" style="2" customWidth="1"/>
    <col min="9997" max="9997" width="3.625" style="2" customWidth="1"/>
    <col min="9998" max="9998" width="9.125" style="2" bestFit="1" customWidth="1"/>
    <col min="9999" max="9999" width="9.25" style="2" bestFit="1" customWidth="1"/>
    <col min="10000" max="10238" width="9" style="2"/>
    <col min="10239" max="10239" width="4.125" style="2" customWidth="1"/>
    <col min="10240" max="10240" width="5.875" style="2" customWidth="1"/>
    <col min="10241" max="10241" width="4.5" style="2" customWidth="1"/>
    <col min="10242" max="10242" width="8.625" style="2" customWidth="1"/>
    <col min="10243" max="10243" width="7.75" style="2" customWidth="1"/>
    <col min="10244" max="10251" width="7.625" style="2" customWidth="1"/>
    <col min="10252" max="10252" width="6.125" style="2" customWidth="1"/>
    <col min="10253" max="10253" width="3.625" style="2" customWidth="1"/>
    <col min="10254" max="10254" width="9.125" style="2" bestFit="1" customWidth="1"/>
    <col min="10255" max="10255" width="9.25" style="2" bestFit="1" customWidth="1"/>
    <col min="10256" max="10494" width="9" style="2"/>
    <col min="10495" max="10495" width="4.125" style="2" customWidth="1"/>
    <col min="10496" max="10496" width="5.875" style="2" customWidth="1"/>
    <col min="10497" max="10497" width="4.5" style="2" customWidth="1"/>
    <col min="10498" max="10498" width="8.625" style="2" customWidth="1"/>
    <col min="10499" max="10499" width="7.75" style="2" customWidth="1"/>
    <col min="10500" max="10507" width="7.625" style="2" customWidth="1"/>
    <col min="10508" max="10508" width="6.125" style="2" customWidth="1"/>
    <col min="10509" max="10509" width="3.625" style="2" customWidth="1"/>
    <col min="10510" max="10510" width="9.125" style="2" bestFit="1" customWidth="1"/>
    <col min="10511" max="10511" width="9.25" style="2" bestFit="1" customWidth="1"/>
    <col min="10512" max="10750" width="9" style="2"/>
    <col min="10751" max="10751" width="4.125" style="2" customWidth="1"/>
    <col min="10752" max="10752" width="5.875" style="2" customWidth="1"/>
    <col min="10753" max="10753" width="4.5" style="2" customWidth="1"/>
    <col min="10754" max="10754" width="8.625" style="2" customWidth="1"/>
    <col min="10755" max="10755" width="7.75" style="2" customWidth="1"/>
    <col min="10756" max="10763" width="7.625" style="2" customWidth="1"/>
    <col min="10764" max="10764" width="6.125" style="2" customWidth="1"/>
    <col min="10765" max="10765" width="3.625" style="2" customWidth="1"/>
    <col min="10766" max="10766" width="9.125" style="2" bestFit="1" customWidth="1"/>
    <col min="10767" max="10767" width="9.25" style="2" bestFit="1" customWidth="1"/>
    <col min="10768" max="11006" width="9" style="2"/>
    <col min="11007" max="11007" width="4.125" style="2" customWidth="1"/>
    <col min="11008" max="11008" width="5.875" style="2" customWidth="1"/>
    <col min="11009" max="11009" width="4.5" style="2" customWidth="1"/>
    <col min="11010" max="11010" width="8.625" style="2" customWidth="1"/>
    <col min="11011" max="11011" width="7.75" style="2" customWidth="1"/>
    <col min="11012" max="11019" width="7.625" style="2" customWidth="1"/>
    <col min="11020" max="11020" width="6.125" style="2" customWidth="1"/>
    <col min="11021" max="11021" width="3.625" style="2" customWidth="1"/>
    <col min="11022" max="11022" width="9.125" style="2" bestFit="1" customWidth="1"/>
    <col min="11023" max="11023" width="9.25" style="2" bestFit="1" customWidth="1"/>
    <col min="11024" max="11262" width="9" style="2"/>
    <col min="11263" max="11263" width="4.125" style="2" customWidth="1"/>
    <col min="11264" max="11264" width="5.875" style="2" customWidth="1"/>
    <col min="11265" max="11265" width="4.5" style="2" customWidth="1"/>
    <col min="11266" max="11266" width="8.625" style="2" customWidth="1"/>
    <col min="11267" max="11267" width="7.75" style="2" customWidth="1"/>
    <col min="11268" max="11275" width="7.625" style="2" customWidth="1"/>
    <col min="11276" max="11276" width="6.125" style="2" customWidth="1"/>
    <col min="11277" max="11277" width="3.625" style="2" customWidth="1"/>
    <col min="11278" max="11278" width="9.125" style="2" bestFit="1" customWidth="1"/>
    <col min="11279" max="11279" width="9.25" style="2" bestFit="1" customWidth="1"/>
    <col min="11280" max="11518" width="9" style="2"/>
    <col min="11519" max="11519" width="4.125" style="2" customWidth="1"/>
    <col min="11520" max="11520" width="5.875" style="2" customWidth="1"/>
    <col min="11521" max="11521" width="4.5" style="2" customWidth="1"/>
    <col min="11522" max="11522" width="8.625" style="2" customWidth="1"/>
    <col min="11523" max="11523" width="7.75" style="2" customWidth="1"/>
    <col min="11524" max="11531" width="7.625" style="2" customWidth="1"/>
    <col min="11532" max="11532" width="6.125" style="2" customWidth="1"/>
    <col min="11533" max="11533" width="3.625" style="2" customWidth="1"/>
    <col min="11534" max="11534" width="9.125" style="2" bestFit="1" customWidth="1"/>
    <col min="11535" max="11535" width="9.25" style="2" bestFit="1" customWidth="1"/>
    <col min="11536" max="11774" width="9" style="2"/>
    <col min="11775" max="11775" width="4.125" style="2" customWidth="1"/>
    <col min="11776" max="11776" width="5.875" style="2" customWidth="1"/>
    <col min="11777" max="11777" width="4.5" style="2" customWidth="1"/>
    <col min="11778" max="11778" width="8.625" style="2" customWidth="1"/>
    <col min="11779" max="11779" width="7.75" style="2" customWidth="1"/>
    <col min="11780" max="11787" width="7.625" style="2" customWidth="1"/>
    <col min="11788" max="11788" width="6.125" style="2" customWidth="1"/>
    <col min="11789" max="11789" width="3.625" style="2" customWidth="1"/>
    <col min="11790" max="11790" width="9.125" style="2" bestFit="1" customWidth="1"/>
    <col min="11791" max="11791" width="9.25" style="2" bestFit="1" customWidth="1"/>
    <col min="11792" max="12030" width="9" style="2"/>
    <col min="12031" max="12031" width="4.125" style="2" customWidth="1"/>
    <col min="12032" max="12032" width="5.875" style="2" customWidth="1"/>
    <col min="12033" max="12033" width="4.5" style="2" customWidth="1"/>
    <col min="12034" max="12034" width="8.625" style="2" customWidth="1"/>
    <col min="12035" max="12035" width="7.75" style="2" customWidth="1"/>
    <col min="12036" max="12043" width="7.625" style="2" customWidth="1"/>
    <col min="12044" max="12044" width="6.125" style="2" customWidth="1"/>
    <col min="12045" max="12045" width="3.625" style="2" customWidth="1"/>
    <col min="12046" max="12046" width="9.125" style="2" bestFit="1" customWidth="1"/>
    <col min="12047" max="12047" width="9.25" style="2" bestFit="1" customWidth="1"/>
    <col min="12048" max="12286" width="9" style="2"/>
    <col min="12287" max="12287" width="4.125" style="2" customWidth="1"/>
    <col min="12288" max="12288" width="5.875" style="2" customWidth="1"/>
    <col min="12289" max="12289" width="4.5" style="2" customWidth="1"/>
    <col min="12290" max="12290" width="8.625" style="2" customWidth="1"/>
    <col min="12291" max="12291" width="7.75" style="2" customWidth="1"/>
    <col min="12292" max="12299" width="7.625" style="2" customWidth="1"/>
    <col min="12300" max="12300" width="6.125" style="2" customWidth="1"/>
    <col min="12301" max="12301" width="3.625" style="2" customWidth="1"/>
    <col min="12302" max="12302" width="9.125" style="2" bestFit="1" customWidth="1"/>
    <col min="12303" max="12303" width="9.25" style="2" bestFit="1" customWidth="1"/>
    <col min="12304" max="12542" width="9" style="2"/>
    <col min="12543" max="12543" width="4.125" style="2" customWidth="1"/>
    <col min="12544" max="12544" width="5.875" style="2" customWidth="1"/>
    <col min="12545" max="12545" width="4.5" style="2" customWidth="1"/>
    <col min="12546" max="12546" width="8.625" style="2" customWidth="1"/>
    <col min="12547" max="12547" width="7.75" style="2" customWidth="1"/>
    <col min="12548" max="12555" width="7.625" style="2" customWidth="1"/>
    <col min="12556" max="12556" width="6.125" style="2" customWidth="1"/>
    <col min="12557" max="12557" width="3.625" style="2" customWidth="1"/>
    <col min="12558" max="12558" width="9.125" style="2" bestFit="1" customWidth="1"/>
    <col min="12559" max="12559" width="9.25" style="2" bestFit="1" customWidth="1"/>
    <col min="12560" max="12798" width="9" style="2"/>
    <col min="12799" max="12799" width="4.125" style="2" customWidth="1"/>
    <col min="12800" max="12800" width="5.875" style="2" customWidth="1"/>
    <col min="12801" max="12801" width="4.5" style="2" customWidth="1"/>
    <col min="12802" max="12802" width="8.625" style="2" customWidth="1"/>
    <col min="12803" max="12803" width="7.75" style="2" customWidth="1"/>
    <col min="12804" max="12811" width="7.625" style="2" customWidth="1"/>
    <col min="12812" max="12812" width="6.125" style="2" customWidth="1"/>
    <col min="12813" max="12813" width="3.625" style="2" customWidth="1"/>
    <col min="12814" max="12814" width="9.125" style="2" bestFit="1" customWidth="1"/>
    <col min="12815" max="12815" width="9.25" style="2" bestFit="1" customWidth="1"/>
    <col min="12816" max="13054" width="9" style="2"/>
    <col min="13055" max="13055" width="4.125" style="2" customWidth="1"/>
    <col min="13056" max="13056" width="5.875" style="2" customWidth="1"/>
    <col min="13057" max="13057" width="4.5" style="2" customWidth="1"/>
    <col min="13058" max="13058" width="8.625" style="2" customWidth="1"/>
    <col min="13059" max="13059" width="7.75" style="2" customWidth="1"/>
    <col min="13060" max="13067" width="7.625" style="2" customWidth="1"/>
    <col min="13068" max="13068" width="6.125" style="2" customWidth="1"/>
    <col min="13069" max="13069" width="3.625" style="2" customWidth="1"/>
    <col min="13070" max="13070" width="9.125" style="2" bestFit="1" customWidth="1"/>
    <col min="13071" max="13071" width="9.25" style="2" bestFit="1" customWidth="1"/>
    <col min="13072" max="13310" width="9" style="2"/>
    <col min="13311" max="13311" width="4.125" style="2" customWidth="1"/>
    <col min="13312" max="13312" width="5.875" style="2" customWidth="1"/>
    <col min="13313" max="13313" width="4.5" style="2" customWidth="1"/>
    <col min="13314" max="13314" width="8.625" style="2" customWidth="1"/>
    <col min="13315" max="13315" width="7.75" style="2" customWidth="1"/>
    <col min="13316" max="13323" width="7.625" style="2" customWidth="1"/>
    <col min="13324" max="13324" width="6.125" style="2" customWidth="1"/>
    <col min="13325" max="13325" width="3.625" style="2" customWidth="1"/>
    <col min="13326" max="13326" width="9.125" style="2" bestFit="1" customWidth="1"/>
    <col min="13327" max="13327" width="9.25" style="2" bestFit="1" customWidth="1"/>
    <col min="13328" max="13566" width="9" style="2"/>
    <col min="13567" max="13567" width="4.125" style="2" customWidth="1"/>
    <col min="13568" max="13568" width="5.875" style="2" customWidth="1"/>
    <col min="13569" max="13569" width="4.5" style="2" customWidth="1"/>
    <col min="13570" max="13570" width="8.625" style="2" customWidth="1"/>
    <col min="13571" max="13571" width="7.75" style="2" customWidth="1"/>
    <col min="13572" max="13579" width="7.625" style="2" customWidth="1"/>
    <col min="13580" max="13580" width="6.125" style="2" customWidth="1"/>
    <col min="13581" max="13581" width="3.625" style="2" customWidth="1"/>
    <col min="13582" max="13582" width="9.125" style="2" bestFit="1" customWidth="1"/>
    <col min="13583" max="13583" width="9.25" style="2" bestFit="1" customWidth="1"/>
    <col min="13584" max="13822" width="9" style="2"/>
    <col min="13823" max="13823" width="4.125" style="2" customWidth="1"/>
    <col min="13824" max="13824" width="5.875" style="2" customWidth="1"/>
    <col min="13825" max="13825" width="4.5" style="2" customWidth="1"/>
    <col min="13826" max="13826" width="8.625" style="2" customWidth="1"/>
    <col min="13827" max="13827" width="7.75" style="2" customWidth="1"/>
    <col min="13828" max="13835" width="7.625" style="2" customWidth="1"/>
    <col min="13836" max="13836" width="6.125" style="2" customWidth="1"/>
    <col min="13837" max="13837" width="3.625" style="2" customWidth="1"/>
    <col min="13838" max="13838" width="9.125" style="2" bestFit="1" customWidth="1"/>
    <col min="13839" max="13839" width="9.25" style="2" bestFit="1" customWidth="1"/>
    <col min="13840" max="14078" width="9" style="2"/>
    <col min="14079" max="14079" width="4.125" style="2" customWidth="1"/>
    <col min="14080" max="14080" width="5.875" style="2" customWidth="1"/>
    <col min="14081" max="14081" width="4.5" style="2" customWidth="1"/>
    <col min="14082" max="14082" width="8.625" style="2" customWidth="1"/>
    <col min="14083" max="14083" width="7.75" style="2" customWidth="1"/>
    <col min="14084" max="14091" width="7.625" style="2" customWidth="1"/>
    <col min="14092" max="14092" width="6.125" style="2" customWidth="1"/>
    <col min="14093" max="14093" width="3.625" style="2" customWidth="1"/>
    <col min="14094" max="14094" width="9.125" style="2" bestFit="1" customWidth="1"/>
    <col min="14095" max="14095" width="9.25" style="2" bestFit="1" customWidth="1"/>
    <col min="14096" max="14334" width="9" style="2"/>
    <col min="14335" max="14335" width="4.125" style="2" customWidth="1"/>
    <col min="14336" max="14336" width="5.875" style="2" customWidth="1"/>
    <col min="14337" max="14337" width="4.5" style="2" customWidth="1"/>
    <col min="14338" max="14338" width="8.625" style="2" customWidth="1"/>
    <col min="14339" max="14339" width="7.75" style="2" customWidth="1"/>
    <col min="14340" max="14347" width="7.625" style="2" customWidth="1"/>
    <col min="14348" max="14348" width="6.125" style="2" customWidth="1"/>
    <col min="14349" max="14349" width="3.625" style="2" customWidth="1"/>
    <col min="14350" max="14350" width="9.125" style="2" bestFit="1" customWidth="1"/>
    <col min="14351" max="14351" width="9.25" style="2" bestFit="1" customWidth="1"/>
    <col min="14352" max="14590" width="9" style="2"/>
    <col min="14591" max="14591" width="4.125" style="2" customWidth="1"/>
    <col min="14592" max="14592" width="5.875" style="2" customWidth="1"/>
    <col min="14593" max="14593" width="4.5" style="2" customWidth="1"/>
    <col min="14594" max="14594" width="8.625" style="2" customWidth="1"/>
    <col min="14595" max="14595" width="7.75" style="2" customWidth="1"/>
    <col min="14596" max="14603" width="7.625" style="2" customWidth="1"/>
    <col min="14604" max="14604" width="6.125" style="2" customWidth="1"/>
    <col min="14605" max="14605" width="3.625" style="2" customWidth="1"/>
    <col min="14606" max="14606" width="9.125" style="2" bestFit="1" customWidth="1"/>
    <col min="14607" max="14607" width="9.25" style="2" bestFit="1" customWidth="1"/>
    <col min="14608" max="14846" width="9" style="2"/>
    <col min="14847" max="14847" width="4.125" style="2" customWidth="1"/>
    <col min="14848" max="14848" width="5.875" style="2" customWidth="1"/>
    <col min="14849" max="14849" width="4.5" style="2" customWidth="1"/>
    <col min="14850" max="14850" width="8.625" style="2" customWidth="1"/>
    <col min="14851" max="14851" width="7.75" style="2" customWidth="1"/>
    <col min="14852" max="14859" width="7.625" style="2" customWidth="1"/>
    <col min="14860" max="14860" width="6.125" style="2" customWidth="1"/>
    <col min="14861" max="14861" width="3.625" style="2" customWidth="1"/>
    <col min="14862" max="14862" width="9.125" style="2" bestFit="1" customWidth="1"/>
    <col min="14863" max="14863" width="9.25" style="2" bestFit="1" customWidth="1"/>
    <col min="14864" max="15102" width="9" style="2"/>
    <col min="15103" max="15103" width="4.125" style="2" customWidth="1"/>
    <col min="15104" max="15104" width="5.875" style="2" customWidth="1"/>
    <col min="15105" max="15105" width="4.5" style="2" customWidth="1"/>
    <col min="15106" max="15106" width="8.625" style="2" customWidth="1"/>
    <col min="15107" max="15107" width="7.75" style="2" customWidth="1"/>
    <col min="15108" max="15115" width="7.625" style="2" customWidth="1"/>
    <col min="15116" max="15116" width="6.125" style="2" customWidth="1"/>
    <col min="15117" max="15117" width="3.625" style="2" customWidth="1"/>
    <col min="15118" max="15118" width="9.125" style="2" bestFit="1" customWidth="1"/>
    <col min="15119" max="15119" width="9.25" style="2" bestFit="1" customWidth="1"/>
    <col min="15120" max="15358" width="9" style="2"/>
    <col min="15359" max="15359" width="4.125" style="2" customWidth="1"/>
    <col min="15360" max="15360" width="5.875" style="2" customWidth="1"/>
    <col min="15361" max="15361" width="4.5" style="2" customWidth="1"/>
    <col min="15362" max="15362" width="8.625" style="2" customWidth="1"/>
    <col min="15363" max="15363" width="7.75" style="2" customWidth="1"/>
    <col min="15364" max="15371" width="7.625" style="2" customWidth="1"/>
    <col min="15372" max="15372" width="6.125" style="2" customWidth="1"/>
    <col min="15373" max="15373" width="3.625" style="2" customWidth="1"/>
    <col min="15374" max="15374" width="9.125" style="2" bestFit="1" customWidth="1"/>
    <col min="15375" max="15375" width="9.25" style="2" bestFit="1" customWidth="1"/>
    <col min="15376" max="15614" width="9" style="2"/>
    <col min="15615" max="15615" width="4.125" style="2" customWidth="1"/>
    <col min="15616" max="15616" width="5.875" style="2" customWidth="1"/>
    <col min="15617" max="15617" width="4.5" style="2" customWidth="1"/>
    <col min="15618" max="15618" width="8.625" style="2" customWidth="1"/>
    <col min="15619" max="15619" width="7.75" style="2" customWidth="1"/>
    <col min="15620" max="15627" width="7.625" style="2" customWidth="1"/>
    <col min="15628" max="15628" width="6.125" style="2" customWidth="1"/>
    <col min="15629" max="15629" width="3.625" style="2" customWidth="1"/>
    <col min="15630" max="15630" width="9.125" style="2" bestFit="1" customWidth="1"/>
    <col min="15631" max="15631" width="9.25" style="2" bestFit="1" customWidth="1"/>
    <col min="15632" max="15870" width="9" style="2"/>
    <col min="15871" max="15871" width="4.125" style="2" customWidth="1"/>
    <col min="15872" max="15872" width="5.875" style="2" customWidth="1"/>
    <col min="15873" max="15873" width="4.5" style="2" customWidth="1"/>
    <col min="15874" max="15874" width="8.625" style="2" customWidth="1"/>
    <col min="15875" max="15875" width="7.75" style="2" customWidth="1"/>
    <col min="15876" max="15883" width="7.625" style="2" customWidth="1"/>
    <col min="15884" max="15884" width="6.125" style="2" customWidth="1"/>
    <col min="15885" max="15885" width="3.625" style="2" customWidth="1"/>
    <col min="15886" max="15886" width="9.125" style="2" bestFit="1" customWidth="1"/>
    <col min="15887" max="15887" width="9.25" style="2" bestFit="1" customWidth="1"/>
    <col min="15888" max="16126" width="9" style="2"/>
    <col min="16127" max="16127" width="4.125" style="2" customWidth="1"/>
    <col min="16128" max="16128" width="5.875" style="2" customWidth="1"/>
    <col min="16129" max="16129" width="4.5" style="2" customWidth="1"/>
    <col min="16130" max="16130" width="8.625" style="2" customWidth="1"/>
    <col min="16131" max="16131" width="7.75" style="2" customWidth="1"/>
    <col min="16132" max="16139" width="7.625" style="2" customWidth="1"/>
    <col min="16140" max="16140" width="6.125" style="2" customWidth="1"/>
    <col min="16141" max="16141" width="3.625" style="2" customWidth="1"/>
    <col min="16142" max="16142" width="9.125" style="2" bestFit="1" customWidth="1"/>
    <col min="16143" max="16143" width="9.25" style="2" bestFit="1" customWidth="1"/>
    <col min="16144" max="16384" width="9" style="2"/>
  </cols>
  <sheetData>
    <row r="1" spans="1:14" ht="30" customHeight="1">
      <c r="A1" s="1681" t="s">
        <v>1251</v>
      </c>
      <c r="B1" s="1681"/>
      <c r="C1" s="1681"/>
      <c r="D1" s="1681"/>
      <c r="E1" s="1681"/>
      <c r="F1" s="1681"/>
      <c r="G1" s="1681"/>
      <c r="H1" s="1681"/>
      <c r="I1" s="1681"/>
      <c r="J1" s="1681"/>
      <c r="K1" s="1681"/>
      <c r="L1" s="1681"/>
      <c r="M1" s="1681"/>
    </row>
    <row r="2" spans="1:14" ht="31.5" customHeight="1" thickBot="1">
      <c r="A2" s="1" t="s">
        <v>391</v>
      </c>
      <c r="L2" s="1682"/>
      <c r="M2" s="1682"/>
    </row>
    <row r="3" spans="1:14" ht="14.25" customHeight="1">
      <c r="A3" s="3"/>
      <c r="B3" s="1683" t="s">
        <v>1</v>
      </c>
      <c r="C3" s="1684"/>
      <c r="D3" s="1685" t="s">
        <v>2</v>
      </c>
      <c r="E3" s="4"/>
      <c r="F3" s="1688" t="s">
        <v>3</v>
      </c>
      <c r="G3" s="1691" t="s">
        <v>4</v>
      </c>
      <c r="H3" s="5"/>
      <c r="I3" s="1688" t="s">
        <v>5</v>
      </c>
      <c r="J3" s="1688" t="s">
        <v>6</v>
      </c>
      <c r="K3" s="1688" t="s">
        <v>7</v>
      </c>
      <c r="L3" s="1688" t="s">
        <v>8</v>
      </c>
      <c r="M3" s="1692" t="s">
        <v>9</v>
      </c>
    </row>
    <row r="4" spans="1:14" ht="14.25" customHeight="1">
      <c r="A4" s="6"/>
      <c r="B4" s="7"/>
      <c r="C4" s="8"/>
      <c r="D4" s="1686"/>
      <c r="E4" s="9" t="s">
        <v>10</v>
      </c>
      <c r="F4" s="1689"/>
      <c r="G4" s="1689"/>
      <c r="H4" s="10" t="s">
        <v>11</v>
      </c>
      <c r="I4" s="1689"/>
      <c r="J4" s="1689"/>
      <c r="K4" s="1689"/>
      <c r="L4" s="1689"/>
      <c r="M4" s="1693"/>
    </row>
    <row r="5" spans="1:14" ht="14.25" customHeight="1">
      <c r="A5" s="6"/>
      <c r="B5" s="7"/>
      <c r="C5" s="8"/>
      <c r="D5" s="1686"/>
      <c r="E5" s="11" t="s">
        <v>12</v>
      </c>
      <c r="F5" s="1689"/>
      <c r="G5" s="1689"/>
      <c r="H5" s="10" t="s">
        <v>13</v>
      </c>
      <c r="I5" s="1689"/>
      <c r="J5" s="1689"/>
      <c r="K5" s="1689"/>
      <c r="L5" s="1689"/>
      <c r="M5" s="1693"/>
    </row>
    <row r="6" spans="1:14" ht="14.25" customHeight="1" thickBot="1">
      <c r="A6" s="12" t="s">
        <v>14</v>
      </c>
      <c r="B6" s="13"/>
      <c r="C6" s="14"/>
      <c r="D6" s="1687"/>
      <c r="E6" s="15" t="s">
        <v>15</v>
      </c>
      <c r="F6" s="1690"/>
      <c r="G6" s="1690"/>
      <c r="H6" s="152"/>
      <c r="I6" s="1690"/>
      <c r="J6" s="1690"/>
      <c r="K6" s="1690"/>
      <c r="L6" s="1690"/>
      <c r="M6" s="1694"/>
    </row>
    <row r="7" spans="1:14" ht="17.25" customHeight="1">
      <c r="A7" s="1703" t="s">
        <v>44</v>
      </c>
      <c r="B7" s="1821" t="s">
        <v>17</v>
      </c>
      <c r="C7" s="1822"/>
      <c r="D7" s="67">
        <v>7345</v>
      </c>
      <c r="E7" s="68">
        <v>4.1696213303077583</v>
      </c>
      <c r="F7" s="527">
        <v>3240</v>
      </c>
      <c r="G7" s="527">
        <v>740</v>
      </c>
      <c r="H7" s="45">
        <v>152</v>
      </c>
      <c r="I7" s="527">
        <v>975</v>
      </c>
      <c r="J7" s="527">
        <v>425</v>
      </c>
      <c r="K7" s="527">
        <v>760</v>
      </c>
      <c r="L7" s="527">
        <v>418</v>
      </c>
      <c r="M7" s="526">
        <v>787</v>
      </c>
      <c r="N7" s="7"/>
    </row>
    <row r="8" spans="1:14" ht="17.25" customHeight="1">
      <c r="A8" s="1695"/>
      <c r="B8" s="1699">
        <v>29</v>
      </c>
      <c r="C8" s="1700"/>
      <c r="D8" s="67">
        <v>6994</v>
      </c>
      <c r="E8" s="68">
        <v>-4.778761061946903</v>
      </c>
      <c r="F8" s="69">
        <v>3126</v>
      </c>
      <c r="G8" s="69">
        <v>673</v>
      </c>
      <c r="H8" s="23">
        <v>150</v>
      </c>
      <c r="I8" s="69">
        <v>946</v>
      </c>
      <c r="J8" s="69">
        <v>421</v>
      </c>
      <c r="K8" s="69">
        <v>745</v>
      </c>
      <c r="L8" s="69">
        <v>361</v>
      </c>
      <c r="M8" s="70">
        <v>722</v>
      </c>
    </row>
    <row r="9" spans="1:14" ht="17.25" customHeight="1">
      <c r="A9" s="1695"/>
      <c r="B9" s="1699">
        <v>30</v>
      </c>
      <c r="C9" s="1700"/>
      <c r="D9" s="67">
        <v>6587</v>
      </c>
      <c r="E9" s="68">
        <v>-5.8192736631398336</v>
      </c>
      <c r="F9" s="69">
        <v>2997</v>
      </c>
      <c r="G9" s="69">
        <v>575</v>
      </c>
      <c r="H9" s="25">
        <v>118</v>
      </c>
      <c r="I9" s="69">
        <v>935</v>
      </c>
      <c r="J9" s="69">
        <v>420</v>
      </c>
      <c r="K9" s="69">
        <v>684</v>
      </c>
      <c r="L9" s="69">
        <v>353</v>
      </c>
      <c r="M9" s="70">
        <v>623</v>
      </c>
    </row>
    <row r="10" spans="1:14" ht="17.25" customHeight="1">
      <c r="A10" s="1695"/>
      <c r="B10" s="1699" t="s">
        <v>18</v>
      </c>
      <c r="C10" s="1700"/>
      <c r="D10" s="67">
        <v>6177</v>
      </c>
      <c r="E10" s="68">
        <v>-6.2243813572187641</v>
      </c>
      <c r="F10" s="69">
        <v>2841</v>
      </c>
      <c r="G10" s="69">
        <v>567</v>
      </c>
      <c r="H10" s="25">
        <v>127</v>
      </c>
      <c r="I10" s="69">
        <v>799</v>
      </c>
      <c r="J10" s="69">
        <v>379</v>
      </c>
      <c r="K10" s="69">
        <v>623</v>
      </c>
      <c r="L10" s="69">
        <v>376</v>
      </c>
      <c r="M10" s="70">
        <v>592</v>
      </c>
    </row>
    <row r="11" spans="1:14" ht="17.25" customHeight="1">
      <c r="A11" s="1695"/>
      <c r="B11" s="1699">
        <v>2</v>
      </c>
      <c r="C11" s="1700"/>
      <c r="D11" s="71">
        <f>SUM(F11:G11,I11:M11)</f>
        <v>5893</v>
      </c>
      <c r="E11" s="72">
        <f>IF(ISERROR((D11-D10)/D10*100),"―",(D11-D10)/D10*100)</f>
        <v>-4.5977011494252871</v>
      </c>
      <c r="F11" s="73">
        <f>SUM(F12:F23)</f>
        <v>2819</v>
      </c>
      <c r="G11" s="73">
        <f t="shared" ref="G11:M11" si="0">SUM(G12:G23)</f>
        <v>491</v>
      </c>
      <c r="H11" s="30">
        <f t="shared" si="0"/>
        <v>85</v>
      </c>
      <c r="I11" s="73">
        <f t="shared" si="0"/>
        <v>792</v>
      </c>
      <c r="J11" s="73">
        <f t="shared" si="0"/>
        <v>308</v>
      </c>
      <c r="K11" s="73">
        <f t="shared" si="0"/>
        <v>563</v>
      </c>
      <c r="L11" s="73">
        <f t="shared" si="0"/>
        <v>362</v>
      </c>
      <c r="M11" s="74">
        <f t="shared" si="0"/>
        <v>558</v>
      </c>
    </row>
    <row r="12" spans="1:14" ht="14.25" customHeight="1">
      <c r="A12" s="1695"/>
      <c r="B12" s="7" t="s">
        <v>19</v>
      </c>
      <c r="C12" s="32" t="s">
        <v>20</v>
      </c>
      <c r="D12" s="50">
        <f>SUM(F12:G12,I12:M12)</f>
        <v>550</v>
      </c>
      <c r="E12" s="47">
        <v>-12.140575079872203</v>
      </c>
      <c r="F12" s="49">
        <v>255</v>
      </c>
      <c r="G12" s="49">
        <v>50</v>
      </c>
      <c r="H12" s="46">
        <v>10</v>
      </c>
      <c r="I12" s="49">
        <v>83</v>
      </c>
      <c r="J12" s="49">
        <v>26</v>
      </c>
      <c r="K12" s="49">
        <v>51</v>
      </c>
      <c r="L12" s="49">
        <v>31</v>
      </c>
      <c r="M12" s="76">
        <v>54</v>
      </c>
      <c r="N12" s="521"/>
    </row>
    <row r="13" spans="1:14" ht="14.25" customHeight="1">
      <c r="A13" s="1695"/>
      <c r="B13" s="7"/>
      <c r="C13" s="32" t="s">
        <v>21</v>
      </c>
      <c r="D13" s="50">
        <f>SUM(F13:G13,I13:M13)</f>
        <v>399</v>
      </c>
      <c r="E13" s="47">
        <v>-26.519337016574585</v>
      </c>
      <c r="F13" s="49">
        <v>188</v>
      </c>
      <c r="G13" s="49">
        <v>35</v>
      </c>
      <c r="H13" s="46">
        <v>9</v>
      </c>
      <c r="I13" s="49">
        <v>64</v>
      </c>
      <c r="J13" s="49">
        <v>20</v>
      </c>
      <c r="K13" s="49">
        <v>37</v>
      </c>
      <c r="L13" s="49">
        <v>22</v>
      </c>
      <c r="M13" s="76">
        <v>33</v>
      </c>
    </row>
    <row r="14" spans="1:14" ht="14.25" customHeight="1">
      <c r="A14" s="1695"/>
      <c r="B14" s="7"/>
      <c r="C14" s="32" t="s">
        <v>22</v>
      </c>
      <c r="D14" s="50">
        <f t="shared" ref="D14:D22" si="1">SUM(F14:G14,I14:M14)</f>
        <v>519</v>
      </c>
      <c r="E14" s="47">
        <v>-1.1428571428571428</v>
      </c>
      <c r="F14" s="49">
        <v>267</v>
      </c>
      <c r="G14" s="49">
        <v>30</v>
      </c>
      <c r="H14" s="46">
        <v>2</v>
      </c>
      <c r="I14" s="49">
        <v>80</v>
      </c>
      <c r="J14" s="49">
        <v>32</v>
      </c>
      <c r="K14" s="49">
        <v>44</v>
      </c>
      <c r="L14" s="49">
        <v>25</v>
      </c>
      <c r="M14" s="76">
        <v>41</v>
      </c>
    </row>
    <row r="15" spans="1:14" ht="14.25" customHeight="1">
      <c r="A15" s="1695"/>
      <c r="B15" s="7"/>
      <c r="C15" s="32" t="s">
        <v>23</v>
      </c>
      <c r="D15" s="50">
        <f t="shared" si="1"/>
        <v>461</v>
      </c>
      <c r="E15" s="47">
        <v>-14.629629629629628</v>
      </c>
      <c r="F15" s="49">
        <v>231</v>
      </c>
      <c r="G15" s="49">
        <v>48</v>
      </c>
      <c r="H15" s="46">
        <v>4</v>
      </c>
      <c r="I15" s="49">
        <v>56</v>
      </c>
      <c r="J15" s="49">
        <v>14</v>
      </c>
      <c r="K15" s="49">
        <v>48</v>
      </c>
      <c r="L15" s="49">
        <v>19</v>
      </c>
      <c r="M15" s="76">
        <v>45</v>
      </c>
      <c r="N15" s="521"/>
    </row>
    <row r="16" spans="1:14" ht="14.25" customHeight="1">
      <c r="A16" s="1695"/>
      <c r="B16" s="7"/>
      <c r="C16" s="32" t="s">
        <v>24</v>
      </c>
      <c r="D16" s="50">
        <f t="shared" si="1"/>
        <v>418</v>
      </c>
      <c r="E16" s="47">
        <v>6.091370558375635</v>
      </c>
      <c r="F16" s="49">
        <v>193</v>
      </c>
      <c r="G16" s="49">
        <v>45</v>
      </c>
      <c r="H16" s="46">
        <v>8</v>
      </c>
      <c r="I16" s="49">
        <v>43</v>
      </c>
      <c r="J16" s="49">
        <v>22</v>
      </c>
      <c r="K16" s="49">
        <v>43</v>
      </c>
      <c r="L16" s="49">
        <v>22</v>
      </c>
      <c r="M16" s="76">
        <v>50</v>
      </c>
    </row>
    <row r="17" spans="1:14" ht="14.25" customHeight="1">
      <c r="A17" s="1695"/>
      <c r="B17" s="7"/>
      <c r="C17" s="32" t="s">
        <v>25</v>
      </c>
      <c r="D17" s="50">
        <f t="shared" si="1"/>
        <v>485</v>
      </c>
      <c r="E17" s="47">
        <v>-0.61475409836065575</v>
      </c>
      <c r="F17" s="49">
        <v>208</v>
      </c>
      <c r="G17" s="49">
        <v>27</v>
      </c>
      <c r="H17" s="46">
        <v>5</v>
      </c>
      <c r="I17" s="49">
        <v>68</v>
      </c>
      <c r="J17" s="49">
        <v>24</v>
      </c>
      <c r="K17" s="49">
        <v>63</v>
      </c>
      <c r="L17" s="49">
        <v>33</v>
      </c>
      <c r="M17" s="76">
        <v>62</v>
      </c>
    </row>
    <row r="18" spans="1:14" ht="14.25" customHeight="1">
      <c r="A18" s="1695"/>
      <c r="B18" s="7"/>
      <c r="C18" s="32" t="s">
        <v>26</v>
      </c>
      <c r="D18" s="50">
        <f t="shared" si="1"/>
        <v>540</v>
      </c>
      <c r="E18" s="47">
        <v>-2.3508137432188065</v>
      </c>
      <c r="F18" s="49">
        <v>265</v>
      </c>
      <c r="G18" s="49">
        <v>51</v>
      </c>
      <c r="H18" s="46">
        <v>8</v>
      </c>
      <c r="I18" s="49">
        <v>64</v>
      </c>
      <c r="J18" s="49">
        <v>30</v>
      </c>
      <c r="K18" s="49">
        <v>57</v>
      </c>
      <c r="L18" s="49">
        <v>35</v>
      </c>
      <c r="M18" s="76">
        <v>38</v>
      </c>
    </row>
    <row r="19" spans="1:14" ht="14.25" customHeight="1">
      <c r="A19" s="1695"/>
      <c r="B19" s="7"/>
      <c r="C19" s="32" t="s">
        <v>27</v>
      </c>
      <c r="D19" s="50">
        <f t="shared" si="1"/>
        <v>456</v>
      </c>
      <c r="E19" s="47">
        <v>-4</v>
      </c>
      <c r="F19" s="49">
        <v>215</v>
      </c>
      <c r="G19" s="49">
        <v>39</v>
      </c>
      <c r="H19" s="46">
        <v>7</v>
      </c>
      <c r="I19" s="49">
        <v>57</v>
      </c>
      <c r="J19" s="49">
        <v>21</v>
      </c>
      <c r="K19" s="49">
        <v>52</v>
      </c>
      <c r="L19" s="49">
        <v>39</v>
      </c>
      <c r="M19" s="76">
        <v>33</v>
      </c>
      <c r="N19" s="521"/>
    </row>
    <row r="20" spans="1:14" ht="14.25" customHeight="1">
      <c r="A20" s="1695"/>
      <c r="B20" s="7"/>
      <c r="C20" s="32" t="s">
        <v>28</v>
      </c>
      <c r="D20" s="50">
        <f t="shared" si="1"/>
        <v>410</v>
      </c>
      <c r="E20" s="47">
        <v>-5.0925925925925926</v>
      </c>
      <c r="F20" s="49">
        <v>185</v>
      </c>
      <c r="G20" s="49">
        <v>38</v>
      </c>
      <c r="H20" s="46">
        <v>8</v>
      </c>
      <c r="I20" s="49">
        <v>56</v>
      </c>
      <c r="J20" s="49">
        <v>25</v>
      </c>
      <c r="K20" s="49">
        <v>30</v>
      </c>
      <c r="L20" s="49">
        <v>40</v>
      </c>
      <c r="M20" s="76">
        <v>36</v>
      </c>
      <c r="N20" s="521"/>
    </row>
    <row r="21" spans="1:14" ht="14.25" customHeight="1">
      <c r="A21" s="1695"/>
      <c r="B21" s="7" t="s">
        <v>29</v>
      </c>
      <c r="C21" s="32" t="s">
        <v>30</v>
      </c>
      <c r="D21" s="50">
        <f t="shared" si="1"/>
        <v>391</v>
      </c>
      <c r="E21" s="47">
        <v>-3.4567901234567899</v>
      </c>
      <c r="F21" s="49">
        <v>185</v>
      </c>
      <c r="G21" s="49">
        <v>31</v>
      </c>
      <c r="H21" s="46">
        <v>5</v>
      </c>
      <c r="I21" s="49">
        <v>51</v>
      </c>
      <c r="J21" s="49">
        <v>29</v>
      </c>
      <c r="K21" s="49">
        <v>45</v>
      </c>
      <c r="L21" s="49">
        <v>26</v>
      </c>
      <c r="M21" s="76">
        <v>24</v>
      </c>
      <c r="N21" s="521"/>
    </row>
    <row r="22" spans="1:14" ht="14.25" customHeight="1">
      <c r="A22" s="1695"/>
      <c r="B22" s="7"/>
      <c r="C22" s="32" t="s">
        <v>31</v>
      </c>
      <c r="D22" s="50">
        <f t="shared" si="1"/>
        <v>494</v>
      </c>
      <c r="E22" s="47">
        <v>-5.3639846743295019</v>
      </c>
      <c r="F22" s="49">
        <v>223</v>
      </c>
      <c r="G22" s="49">
        <v>40</v>
      </c>
      <c r="H22" s="46">
        <v>12</v>
      </c>
      <c r="I22" s="49">
        <v>59</v>
      </c>
      <c r="J22" s="49">
        <v>41</v>
      </c>
      <c r="K22" s="49">
        <v>42</v>
      </c>
      <c r="L22" s="49">
        <v>30</v>
      </c>
      <c r="M22" s="76">
        <v>59</v>
      </c>
    </row>
    <row r="23" spans="1:14" ht="14.25" customHeight="1" thickBot="1">
      <c r="A23" s="1696"/>
      <c r="B23" s="13"/>
      <c r="C23" s="39" t="s">
        <v>32</v>
      </c>
      <c r="D23" s="51">
        <f>SUM(F23:G23,I23:M23)</f>
        <v>770</v>
      </c>
      <c r="E23" s="78">
        <v>14.243323442136498</v>
      </c>
      <c r="F23" s="52">
        <v>404</v>
      </c>
      <c r="G23" s="52">
        <v>57</v>
      </c>
      <c r="H23" s="48">
        <v>7</v>
      </c>
      <c r="I23" s="52">
        <v>111</v>
      </c>
      <c r="J23" s="52">
        <v>24</v>
      </c>
      <c r="K23" s="52">
        <v>51</v>
      </c>
      <c r="L23" s="52">
        <v>40</v>
      </c>
      <c r="M23" s="79">
        <v>83</v>
      </c>
    </row>
    <row r="24" spans="1:14" ht="17.25" customHeight="1">
      <c r="A24" s="1703" t="s">
        <v>34</v>
      </c>
      <c r="B24" s="1821" t="s">
        <v>17</v>
      </c>
      <c r="C24" s="1822"/>
      <c r="D24" s="67">
        <v>5985</v>
      </c>
      <c r="E24" s="68">
        <v>5.3326293558606119</v>
      </c>
      <c r="F24" s="527">
        <v>2737</v>
      </c>
      <c r="G24" s="527">
        <v>656</v>
      </c>
      <c r="H24" s="45">
        <v>133</v>
      </c>
      <c r="I24" s="527">
        <v>837</v>
      </c>
      <c r="J24" s="527">
        <v>343</v>
      </c>
      <c r="K24" s="527">
        <v>507</v>
      </c>
      <c r="L24" s="527">
        <v>353</v>
      </c>
      <c r="M24" s="526">
        <v>552</v>
      </c>
      <c r="N24" s="7"/>
    </row>
    <row r="25" spans="1:14" ht="17.25" customHeight="1">
      <c r="A25" s="1695"/>
      <c r="B25" s="1699">
        <v>29</v>
      </c>
      <c r="C25" s="1700"/>
      <c r="D25" s="67">
        <v>5766</v>
      </c>
      <c r="E25" s="68">
        <v>-3.6591478696741855</v>
      </c>
      <c r="F25" s="69">
        <v>2684</v>
      </c>
      <c r="G25" s="69">
        <v>601</v>
      </c>
      <c r="H25" s="23">
        <v>127</v>
      </c>
      <c r="I25" s="69">
        <v>801</v>
      </c>
      <c r="J25" s="69">
        <v>335</v>
      </c>
      <c r="K25" s="69">
        <v>511</v>
      </c>
      <c r="L25" s="69">
        <v>312</v>
      </c>
      <c r="M25" s="70">
        <v>522</v>
      </c>
    </row>
    <row r="26" spans="1:14" ht="17.25" customHeight="1">
      <c r="A26" s="1695"/>
      <c r="B26" s="1699">
        <v>30</v>
      </c>
      <c r="C26" s="1700"/>
      <c r="D26" s="67">
        <v>5371</v>
      </c>
      <c r="E26" s="68">
        <v>-6.8505029483177244</v>
      </c>
      <c r="F26" s="69">
        <v>2431</v>
      </c>
      <c r="G26" s="69">
        <v>535</v>
      </c>
      <c r="H26" s="25">
        <v>106</v>
      </c>
      <c r="I26" s="69">
        <v>781</v>
      </c>
      <c r="J26" s="69">
        <v>353</v>
      </c>
      <c r="K26" s="69">
        <v>494</v>
      </c>
      <c r="L26" s="69">
        <v>294</v>
      </c>
      <c r="M26" s="70">
        <v>483</v>
      </c>
    </row>
    <row r="27" spans="1:14" ht="17.25" customHeight="1">
      <c r="A27" s="1695"/>
      <c r="B27" s="1699" t="s">
        <v>18</v>
      </c>
      <c r="C27" s="1700"/>
      <c r="D27" s="67">
        <v>5131</v>
      </c>
      <c r="E27" s="68">
        <v>-4.4684416309811947</v>
      </c>
      <c r="F27" s="69">
        <v>2381</v>
      </c>
      <c r="G27" s="69">
        <v>511</v>
      </c>
      <c r="H27" s="25">
        <v>108</v>
      </c>
      <c r="I27" s="69">
        <v>661</v>
      </c>
      <c r="J27" s="69">
        <v>316</v>
      </c>
      <c r="K27" s="69">
        <v>449</v>
      </c>
      <c r="L27" s="69">
        <v>326</v>
      </c>
      <c r="M27" s="70">
        <v>487</v>
      </c>
    </row>
    <row r="28" spans="1:14" ht="17.25" customHeight="1">
      <c r="A28" s="1695"/>
      <c r="B28" s="1699">
        <v>2</v>
      </c>
      <c r="C28" s="1700"/>
      <c r="D28" s="71">
        <f>SUM(F28:G28,I28:M28)</f>
        <v>4797</v>
      </c>
      <c r="E28" s="72">
        <f>IF(ISERROR((D28-D27)/D27*100),"―",(D28-D27)/D27*100)</f>
        <v>-6.5094523484700835</v>
      </c>
      <c r="F28" s="73">
        <f>SUM(F29:F40)</f>
        <v>2317</v>
      </c>
      <c r="G28" s="73">
        <f t="shared" ref="G28:M28" si="2">SUM(G29:G40)</f>
        <v>440</v>
      </c>
      <c r="H28" s="30">
        <f t="shared" si="2"/>
        <v>78</v>
      </c>
      <c r="I28" s="73">
        <f t="shared" si="2"/>
        <v>690</v>
      </c>
      <c r="J28" s="73">
        <f t="shared" si="2"/>
        <v>261</v>
      </c>
      <c r="K28" s="73">
        <f t="shared" si="2"/>
        <v>393</v>
      </c>
      <c r="L28" s="73">
        <f t="shared" si="2"/>
        <v>270</v>
      </c>
      <c r="M28" s="74">
        <f t="shared" si="2"/>
        <v>426</v>
      </c>
    </row>
    <row r="29" spans="1:14" ht="14.25" customHeight="1">
      <c r="A29" s="1695"/>
      <c r="B29" s="7" t="s">
        <v>19</v>
      </c>
      <c r="C29" s="32" t="s">
        <v>20</v>
      </c>
      <c r="D29" s="50">
        <f>SUM(F29:G29,I29:M29)</f>
        <v>451</v>
      </c>
      <c r="E29" s="47">
        <v>-16.94290976058932</v>
      </c>
      <c r="F29" s="49">
        <v>206</v>
      </c>
      <c r="G29" s="49">
        <v>45</v>
      </c>
      <c r="H29" s="46">
        <v>10</v>
      </c>
      <c r="I29" s="49">
        <v>72</v>
      </c>
      <c r="J29" s="49">
        <v>22</v>
      </c>
      <c r="K29" s="49">
        <v>41</v>
      </c>
      <c r="L29" s="49">
        <v>29</v>
      </c>
      <c r="M29" s="76">
        <v>36</v>
      </c>
    </row>
    <row r="30" spans="1:14" ht="14.25" customHeight="1">
      <c r="A30" s="1695"/>
      <c r="B30" s="7"/>
      <c r="C30" s="32" t="s">
        <v>21</v>
      </c>
      <c r="D30" s="50">
        <f>SUM(F30:G30,I30:M30)</f>
        <v>314</v>
      </c>
      <c r="E30" s="47">
        <v>-31.140350877192986</v>
      </c>
      <c r="F30" s="49">
        <v>142</v>
      </c>
      <c r="G30" s="49">
        <v>32</v>
      </c>
      <c r="H30" s="46">
        <v>9</v>
      </c>
      <c r="I30" s="49">
        <v>45</v>
      </c>
      <c r="J30" s="49">
        <v>18</v>
      </c>
      <c r="K30" s="49">
        <v>33</v>
      </c>
      <c r="L30" s="49">
        <v>20</v>
      </c>
      <c r="M30" s="76">
        <v>24</v>
      </c>
    </row>
    <row r="31" spans="1:14" ht="14.25" customHeight="1">
      <c r="A31" s="1695"/>
      <c r="B31" s="7"/>
      <c r="C31" s="32" t="s">
        <v>22</v>
      </c>
      <c r="D31" s="50">
        <f t="shared" ref="D31:D38" si="3">SUM(F31:G31,I31:M31)</f>
        <v>443</v>
      </c>
      <c r="E31" s="47">
        <v>3.263403263403263</v>
      </c>
      <c r="F31" s="49">
        <v>231</v>
      </c>
      <c r="G31" s="49">
        <v>29</v>
      </c>
      <c r="H31" s="46">
        <v>2</v>
      </c>
      <c r="I31" s="49">
        <v>68</v>
      </c>
      <c r="J31" s="49">
        <v>28</v>
      </c>
      <c r="K31" s="49">
        <v>39</v>
      </c>
      <c r="L31" s="49">
        <v>20</v>
      </c>
      <c r="M31" s="76">
        <v>28</v>
      </c>
      <c r="N31" s="521"/>
    </row>
    <row r="32" spans="1:14" ht="14.25" customHeight="1">
      <c r="A32" s="1695"/>
      <c r="B32" s="7"/>
      <c r="C32" s="32" t="s">
        <v>23</v>
      </c>
      <c r="D32" s="50">
        <f t="shared" si="3"/>
        <v>382</v>
      </c>
      <c r="E32" s="47">
        <v>-16.411378555798688</v>
      </c>
      <c r="F32" s="49">
        <v>190</v>
      </c>
      <c r="G32" s="49">
        <v>44</v>
      </c>
      <c r="H32" s="46">
        <v>3</v>
      </c>
      <c r="I32" s="49">
        <v>52</v>
      </c>
      <c r="J32" s="49">
        <v>13</v>
      </c>
      <c r="K32" s="49">
        <v>37</v>
      </c>
      <c r="L32" s="49">
        <v>13</v>
      </c>
      <c r="M32" s="76">
        <v>33</v>
      </c>
      <c r="N32" s="521"/>
    </row>
    <row r="33" spans="1:14" ht="14.25" customHeight="1">
      <c r="A33" s="1695"/>
      <c r="B33" s="7"/>
      <c r="C33" s="32" t="s">
        <v>24</v>
      </c>
      <c r="D33" s="50">
        <f t="shared" si="3"/>
        <v>335</v>
      </c>
      <c r="E33" s="47">
        <v>-0.8875739644970414</v>
      </c>
      <c r="F33" s="49">
        <v>156</v>
      </c>
      <c r="G33" s="49">
        <v>41</v>
      </c>
      <c r="H33" s="46">
        <v>8</v>
      </c>
      <c r="I33" s="49">
        <v>41</v>
      </c>
      <c r="J33" s="49">
        <v>17</v>
      </c>
      <c r="K33" s="49">
        <v>33</v>
      </c>
      <c r="L33" s="49">
        <v>15</v>
      </c>
      <c r="M33" s="76">
        <v>32</v>
      </c>
      <c r="N33" s="521"/>
    </row>
    <row r="34" spans="1:14" ht="14.25" customHeight="1">
      <c r="A34" s="1695"/>
      <c r="B34" s="7"/>
      <c r="C34" s="32" t="s">
        <v>25</v>
      </c>
      <c r="D34" s="50">
        <f t="shared" si="3"/>
        <v>377</v>
      </c>
      <c r="E34" s="47">
        <v>-7.8239608801955987</v>
      </c>
      <c r="F34" s="49">
        <v>166</v>
      </c>
      <c r="G34" s="49">
        <v>27</v>
      </c>
      <c r="H34" s="46">
        <v>5</v>
      </c>
      <c r="I34" s="49">
        <v>63</v>
      </c>
      <c r="J34" s="49">
        <v>20</v>
      </c>
      <c r="K34" s="49">
        <v>27</v>
      </c>
      <c r="L34" s="49">
        <v>23</v>
      </c>
      <c r="M34" s="76">
        <v>51</v>
      </c>
    </row>
    <row r="35" spans="1:14" ht="14.25" customHeight="1">
      <c r="A35" s="1695"/>
      <c r="B35" s="7"/>
      <c r="C35" s="32" t="s">
        <v>26</v>
      </c>
      <c r="D35" s="50">
        <f t="shared" si="3"/>
        <v>426</v>
      </c>
      <c r="E35" s="47">
        <v>-4.6979865771812079</v>
      </c>
      <c r="F35" s="49">
        <v>215</v>
      </c>
      <c r="G35" s="49">
        <v>47</v>
      </c>
      <c r="H35" s="46">
        <v>8</v>
      </c>
      <c r="I35" s="49">
        <v>56</v>
      </c>
      <c r="J35" s="49">
        <v>23</v>
      </c>
      <c r="K35" s="49">
        <v>31</v>
      </c>
      <c r="L35" s="49">
        <v>26</v>
      </c>
      <c r="M35" s="76">
        <v>28</v>
      </c>
    </row>
    <row r="36" spans="1:14" ht="14.25" customHeight="1">
      <c r="A36" s="1695"/>
      <c r="B36" s="7"/>
      <c r="C36" s="32" t="s">
        <v>27</v>
      </c>
      <c r="D36" s="50">
        <f t="shared" si="3"/>
        <v>359</v>
      </c>
      <c r="E36" s="47">
        <v>-4.0106951871657754</v>
      </c>
      <c r="F36" s="49">
        <v>179</v>
      </c>
      <c r="G36" s="49">
        <v>37</v>
      </c>
      <c r="H36" s="46">
        <v>6</v>
      </c>
      <c r="I36" s="49">
        <v>52</v>
      </c>
      <c r="J36" s="49">
        <v>19</v>
      </c>
      <c r="K36" s="49">
        <v>27</v>
      </c>
      <c r="L36" s="49">
        <v>19</v>
      </c>
      <c r="M36" s="76">
        <v>26</v>
      </c>
      <c r="N36" s="521"/>
    </row>
    <row r="37" spans="1:14" ht="14.25" customHeight="1">
      <c r="A37" s="1695"/>
      <c r="B37" s="7"/>
      <c r="C37" s="32" t="s">
        <v>28</v>
      </c>
      <c r="D37" s="50">
        <f t="shared" si="3"/>
        <v>318</v>
      </c>
      <c r="E37" s="47">
        <v>-1.5479876160990713</v>
      </c>
      <c r="F37" s="49">
        <v>153</v>
      </c>
      <c r="G37" s="49">
        <v>26</v>
      </c>
      <c r="H37" s="46">
        <v>7</v>
      </c>
      <c r="I37" s="49">
        <v>43</v>
      </c>
      <c r="J37" s="49">
        <v>22</v>
      </c>
      <c r="K37" s="49">
        <v>21</v>
      </c>
      <c r="L37" s="49">
        <v>23</v>
      </c>
      <c r="M37" s="76">
        <v>30</v>
      </c>
      <c r="N37" s="521"/>
    </row>
    <row r="38" spans="1:14" ht="14.25" customHeight="1">
      <c r="A38" s="1695"/>
      <c r="B38" s="7" t="s">
        <v>29</v>
      </c>
      <c r="C38" s="32" t="s">
        <v>30</v>
      </c>
      <c r="D38" s="50">
        <f t="shared" si="3"/>
        <v>307</v>
      </c>
      <c r="E38" s="47">
        <v>-6.1162079510703364</v>
      </c>
      <c r="F38" s="49">
        <v>139</v>
      </c>
      <c r="G38" s="49">
        <v>28</v>
      </c>
      <c r="H38" s="46">
        <v>4</v>
      </c>
      <c r="I38" s="49">
        <v>43</v>
      </c>
      <c r="J38" s="49">
        <v>24</v>
      </c>
      <c r="K38" s="49">
        <v>29</v>
      </c>
      <c r="L38" s="49">
        <v>20</v>
      </c>
      <c r="M38" s="76">
        <v>24</v>
      </c>
      <c r="N38" s="521"/>
    </row>
    <row r="39" spans="1:14" ht="14.25" customHeight="1">
      <c r="A39" s="1695"/>
      <c r="B39" s="7"/>
      <c r="C39" s="32" t="s">
        <v>31</v>
      </c>
      <c r="D39" s="50">
        <f>SUM(F39:G39,I39:M39)</f>
        <v>425</v>
      </c>
      <c r="E39" s="47">
        <v>-1.8475750577367205</v>
      </c>
      <c r="F39" s="49">
        <v>189</v>
      </c>
      <c r="G39" s="49">
        <v>37</v>
      </c>
      <c r="H39" s="46">
        <v>10</v>
      </c>
      <c r="I39" s="49">
        <v>53</v>
      </c>
      <c r="J39" s="49">
        <v>34</v>
      </c>
      <c r="K39" s="49">
        <v>35</v>
      </c>
      <c r="L39" s="49">
        <v>27</v>
      </c>
      <c r="M39" s="76">
        <v>50</v>
      </c>
    </row>
    <row r="40" spans="1:14" ht="14.25" customHeight="1" thickBot="1">
      <c r="A40" s="1696"/>
      <c r="B40" s="13"/>
      <c r="C40" s="39" t="s">
        <v>32</v>
      </c>
      <c r="D40" s="51">
        <f>SUM(F40:G40,I40:M40)</f>
        <v>660</v>
      </c>
      <c r="E40" s="78">
        <v>10.92436974789916</v>
      </c>
      <c r="F40" s="52">
        <v>351</v>
      </c>
      <c r="G40" s="52">
        <v>47</v>
      </c>
      <c r="H40" s="48">
        <v>6</v>
      </c>
      <c r="I40" s="52">
        <v>102</v>
      </c>
      <c r="J40" s="52">
        <v>21</v>
      </c>
      <c r="K40" s="52">
        <v>40</v>
      </c>
      <c r="L40" s="52">
        <v>35</v>
      </c>
      <c r="M40" s="79">
        <v>64</v>
      </c>
    </row>
    <row r="41" spans="1:14" ht="17.25" customHeight="1"/>
    <row r="42" spans="1:14" ht="17.25" customHeight="1"/>
    <row r="43" spans="1:14" ht="17.25" customHeight="1"/>
    <row r="44" spans="1:14" ht="17.25" customHeight="1"/>
    <row r="45" spans="1:14" ht="17.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mergeCells count="23">
    <mergeCell ref="L3:L6"/>
    <mergeCell ref="M3:M6"/>
    <mergeCell ref="F3:F6"/>
    <mergeCell ref="G3:G6"/>
    <mergeCell ref="I3:I6"/>
    <mergeCell ref="J3:J6"/>
    <mergeCell ref="K3:K6"/>
    <mergeCell ref="A1:M1"/>
    <mergeCell ref="A24:A40"/>
    <mergeCell ref="B24:C24"/>
    <mergeCell ref="B25:C25"/>
    <mergeCell ref="B26:C26"/>
    <mergeCell ref="B27:C27"/>
    <mergeCell ref="B28:C28"/>
    <mergeCell ref="A7:A23"/>
    <mergeCell ref="B7:C7"/>
    <mergeCell ref="B8:C8"/>
    <mergeCell ref="B9:C9"/>
    <mergeCell ref="B10:C10"/>
    <mergeCell ref="B11:C11"/>
    <mergeCell ref="L2:M2"/>
    <mergeCell ref="B3:C3"/>
    <mergeCell ref="D3:D6"/>
  </mergeCells>
  <phoneticPr fontId="3"/>
  <printOptions horizontalCentered="1"/>
  <pageMargins left="0" right="0" top="0.55118110236220474" bottom="0.39370078740157483" header="0.51181102362204722" footer="0.31496062992125984"/>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4" customWidth="1"/>
    <col min="2" max="2" width="5.875" style="54" customWidth="1"/>
    <col min="3" max="3" width="4.5" style="54" customWidth="1"/>
    <col min="4" max="13" width="7.625" style="54" customWidth="1"/>
    <col min="14" max="251" width="9" style="54"/>
    <col min="252" max="252" width="4.125" style="54" customWidth="1"/>
    <col min="253" max="253" width="5.875" style="54" customWidth="1"/>
    <col min="254" max="254" width="4.5" style="54" customWidth="1"/>
    <col min="255" max="264" width="7.625" style="54" customWidth="1"/>
    <col min="265" max="265" width="6.625" style="54" customWidth="1"/>
    <col min="266" max="266" width="3.125" style="54" customWidth="1"/>
    <col min="267" max="267" width="9.125" style="54" bestFit="1" customWidth="1"/>
    <col min="268" max="268" width="9.25" style="54" bestFit="1" customWidth="1"/>
    <col min="269" max="507" width="9" style="54"/>
    <col min="508" max="508" width="4.125" style="54" customWidth="1"/>
    <col min="509" max="509" width="5.875" style="54" customWidth="1"/>
    <col min="510" max="510" width="4.5" style="54" customWidth="1"/>
    <col min="511" max="520" width="7.625" style="54" customWidth="1"/>
    <col min="521" max="521" width="6.625" style="54" customWidth="1"/>
    <col min="522" max="522" width="3.125" style="54" customWidth="1"/>
    <col min="523" max="523" width="9.125" style="54" bestFit="1" customWidth="1"/>
    <col min="524" max="524" width="9.25" style="54" bestFit="1" customWidth="1"/>
    <col min="525" max="763" width="9" style="54"/>
    <col min="764" max="764" width="4.125" style="54" customWidth="1"/>
    <col min="765" max="765" width="5.875" style="54" customWidth="1"/>
    <col min="766" max="766" width="4.5" style="54" customWidth="1"/>
    <col min="767" max="776" width="7.625" style="54" customWidth="1"/>
    <col min="777" max="777" width="6.625" style="54" customWidth="1"/>
    <col min="778" max="778" width="3.125" style="54" customWidth="1"/>
    <col min="779" max="779" width="9.125" style="54" bestFit="1" customWidth="1"/>
    <col min="780" max="780" width="9.25" style="54" bestFit="1" customWidth="1"/>
    <col min="781" max="1019" width="9" style="54"/>
    <col min="1020" max="1020" width="4.125" style="54" customWidth="1"/>
    <col min="1021" max="1021" width="5.875" style="54" customWidth="1"/>
    <col min="1022" max="1022" width="4.5" style="54" customWidth="1"/>
    <col min="1023" max="1032" width="7.625" style="54" customWidth="1"/>
    <col min="1033" max="1033" width="6.625" style="54" customWidth="1"/>
    <col min="1034" max="1034" width="3.125" style="54" customWidth="1"/>
    <col min="1035" max="1035" width="9.125" style="54" bestFit="1" customWidth="1"/>
    <col min="1036" max="1036" width="9.25" style="54" bestFit="1" customWidth="1"/>
    <col min="1037" max="1275" width="9" style="54"/>
    <col min="1276" max="1276" width="4.125" style="54" customWidth="1"/>
    <col min="1277" max="1277" width="5.875" style="54" customWidth="1"/>
    <col min="1278" max="1278" width="4.5" style="54" customWidth="1"/>
    <col min="1279" max="1288" width="7.625" style="54" customWidth="1"/>
    <col min="1289" max="1289" width="6.625" style="54" customWidth="1"/>
    <col min="1290" max="1290" width="3.125" style="54" customWidth="1"/>
    <col min="1291" max="1291" width="9.125" style="54" bestFit="1" customWidth="1"/>
    <col min="1292" max="1292" width="9.25" style="54" bestFit="1" customWidth="1"/>
    <col min="1293" max="1531" width="9" style="54"/>
    <col min="1532" max="1532" width="4.125" style="54" customWidth="1"/>
    <col min="1533" max="1533" width="5.875" style="54" customWidth="1"/>
    <col min="1534" max="1534" width="4.5" style="54" customWidth="1"/>
    <col min="1535" max="1544" width="7.625" style="54" customWidth="1"/>
    <col min="1545" max="1545" width="6.625" style="54" customWidth="1"/>
    <col min="1546" max="1546" width="3.125" style="54" customWidth="1"/>
    <col min="1547" max="1547" width="9.125" style="54" bestFit="1" customWidth="1"/>
    <col min="1548" max="1548" width="9.25" style="54" bestFit="1" customWidth="1"/>
    <col min="1549" max="1787" width="9" style="54"/>
    <col min="1788" max="1788" width="4.125" style="54" customWidth="1"/>
    <col min="1789" max="1789" width="5.875" style="54" customWidth="1"/>
    <col min="1790" max="1790" width="4.5" style="54" customWidth="1"/>
    <col min="1791" max="1800" width="7.625" style="54" customWidth="1"/>
    <col min="1801" max="1801" width="6.625" style="54" customWidth="1"/>
    <col min="1802" max="1802" width="3.125" style="54" customWidth="1"/>
    <col min="1803" max="1803" width="9.125" style="54" bestFit="1" customWidth="1"/>
    <col min="1804" max="1804" width="9.25" style="54" bestFit="1" customWidth="1"/>
    <col min="1805" max="2043" width="9" style="54"/>
    <col min="2044" max="2044" width="4.125" style="54" customWidth="1"/>
    <col min="2045" max="2045" width="5.875" style="54" customWidth="1"/>
    <col min="2046" max="2046" width="4.5" style="54" customWidth="1"/>
    <col min="2047" max="2056" width="7.625" style="54" customWidth="1"/>
    <col min="2057" max="2057" width="6.625" style="54" customWidth="1"/>
    <col min="2058" max="2058" width="3.125" style="54" customWidth="1"/>
    <col min="2059" max="2059" width="9.125" style="54" bestFit="1" customWidth="1"/>
    <col min="2060" max="2060" width="9.25" style="54" bestFit="1" customWidth="1"/>
    <col min="2061" max="2299" width="9" style="54"/>
    <col min="2300" max="2300" width="4.125" style="54" customWidth="1"/>
    <col min="2301" max="2301" width="5.875" style="54" customWidth="1"/>
    <col min="2302" max="2302" width="4.5" style="54" customWidth="1"/>
    <col min="2303" max="2312" width="7.625" style="54" customWidth="1"/>
    <col min="2313" max="2313" width="6.625" style="54" customWidth="1"/>
    <col min="2314" max="2314" width="3.125" style="54" customWidth="1"/>
    <col min="2315" max="2315" width="9.125" style="54" bestFit="1" customWidth="1"/>
    <col min="2316" max="2316" width="9.25" style="54" bestFit="1" customWidth="1"/>
    <col min="2317" max="2555" width="9" style="54"/>
    <col min="2556" max="2556" width="4.125" style="54" customWidth="1"/>
    <col min="2557" max="2557" width="5.875" style="54" customWidth="1"/>
    <col min="2558" max="2558" width="4.5" style="54" customWidth="1"/>
    <col min="2559" max="2568" width="7.625" style="54" customWidth="1"/>
    <col min="2569" max="2569" width="6.625" style="54" customWidth="1"/>
    <col min="2570" max="2570" width="3.125" style="54" customWidth="1"/>
    <col min="2571" max="2571" width="9.125" style="54" bestFit="1" customWidth="1"/>
    <col min="2572" max="2572" width="9.25" style="54" bestFit="1" customWidth="1"/>
    <col min="2573" max="2811" width="9" style="54"/>
    <col min="2812" max="2812" width="4.125" style="54" customWidth="1"/>
    <col min="2813" max="2813" width="5.875" style="54" customWidth="1"/>
    <col min="2814" max="2814" width="4.5" style="54" customWidth="1"/>
    <col min="2815" max="2824" width="7.625" style="54" customWidth="1"/>
    <col min="2825" max="2825" width="6.625" style="54" customWidth="1"/>
    <col min="2826" max="2826" width="3.125" style="54" customWidth="1"/>
    <col min="2827" max="2827" width="9.125" style="54" bestFit="1" customWidth="1"/>
    <col min="2828" max="2828" width="9.25" style="54" bestFit="1" customWidth="1"/>
    <col min="2829" max="3067" width="9" style="54"/>
    <col min="3068" max="3068" width="4.125" style="54" customWidth="1"/>
    <col min="3069" max="3069" width="5.875" style="54" customWidth="1"/>
    <col min="3070" max="3070" width="4.5" style="54" customWidth="1"/>
    <col min="3071" max="3080" width="7.625" style="54" customWidth="1"/>
    <col min="3081" max="3081" width="6.625" style="54" customWidth="1"/>
    <col min="3082" max="3082" width="3.125" style="54" customWidth="1"/>
    <col min="3083" max="3083" width="9.125" style="54" bestFit="1" customWidth="1"/>
    <col min="3084" max="3084" width="9.25" style="54" bestFit="1" customWidth="1"/>
    <col min="3085" max="3323" width="9" style="54"/>
    <col min="3324" max="3324" width="4.125" style="54" customWidth="1"/>
    <col min="3325" max="3325" width="5.875" style="54" customWidth="1"/>
    <col min="3326" max="3326" width="4.5" style="54" customWidth="1"/>
    <col min="3327" max="3336" width="7.625" style="54" customWidth="1"/>
    <col min="3337" max="3337" width="6.625" style="54" customWidth="1"/>
    <col min="3338" max="3338" width="3.125" style="54" customWidth="1"/>
    <col min="3339" max="3339" width="9.125" style="54" bestFit="1" customWidth="1"/>
    <col min="3340" max="3340" width="9.25" style="54" bestFit="1" customWidth="1"/>
    <col min="3341" max="3579" width="9" style="54"/>
    <col min="3580" max="3580" width="4.125" style="54" customWidth="1"/>
    <col min="3581" max="3581" width="5.875" style="54" customWidth="1"/>
    <col min="3582" max="3582" width="4.5" style="54" customWidth="1"/>
    <col min="3583" max="3592" width="7.625" style="54" customWidth="1"/>
    <col min="3593" max="3593" width="6.625" style="54" customWidth="1"/>
    <col min="3594" max="3594" width="3.125" style="54" customWidth="1"/>
    <col min="3595" max="3595" width="9.125" style="54" bestFit="1" customWidth="1"/>
    <col min="3596" max="3596" width="9.25" style="54" bestFit="1" customWidth="1"/>
    <col min="3597" max="3835" width="9" style="54"/>
    <col min="3836" max="3836" width="4.125" style="54" customWidth="1"/>
    <col min="3837" max="3837" width="5.875" style="54" customWidth="1"/>
    <col min="3838" max="3838" width="4.5" style="54" customWidth="1"/>
    <col min="3839" max="3848" width="7.625" style="54" customWidth="1"/>
    <col min="3849" max="3849" width="6.625" style="54" customWidth="1"/>
    <col min="3850" max="3850" width="3.125" style="54" customWidth="1"/>
    <col min="3851" max="3851" width="9.125" style="54" bestFit="1" customWidth="1"/>
    <col min="3852" max="3852" width="9.25" style="54" bestFit="1" customWidth="1"/>
    <col min="3853" max="4091" width="9" style="54"/>
    <col min="4092" max="4092" width="4.125" style="54" customWidth="1"/>
    <col min="4093" max="4093" width="5.875" style="54" customWidth="1"/>
    <col min="4094" max="4094" width="4.5" style="54" customWidth="1"/>
    <col min="4095" max="4104" width="7.625" style="54" customWidth="1"/>
    <col min="4105" max="4105" width="6.625" style="54" customWidth="1"/>
    <col min="4106" max="4106" width="3.125" style="54" customWidth="1"/>
    <col min="4107" max="4107" width="9.125" style="54" bestFit="1" customWidth="1"/>
    <col min="4108" max="4108" width="9.25" style="54" bestFit="1" customWidth="1"/>
    <col min="4109" max="4347" width="9" style="54"/>
    <col min="4348" max="4348" width="4.125" style="54" customWidth="1"/>
    <col min="4349" max="4349" width="5.875" style="54" customWidth="1"/>
    <col min="4350" max="4350" width="4.5" style="54" customWidth="1"/>
    <col min="4351" max="4360" width="7.625" style="54" customWidth="1"/>
    <col min="4361" max="4361" width="6.625" style="54" customWidth="1"/>
    <col min="4362" max="4362" width="3.125" style="54" customWidth="1"/>
    <col min="4363" max="4363" width="9.125" style="54" bestFit="1" customWidth="1"/>
    <col min="4364" max="4364" width="9.25" style="54" bestFit="1" customWidth="1"/>
    <col min="4365" max="4603" width="9" style="54"/>
    <col min="4604" max="4604" width="4.125" style="54" customWidth="1"/>
    <col min="4605" max="4605" width="5.875" style="54" customWidth="1"/>
    <col min="4606" max="4606" width="4.5" style="54" customWidth="1"/>
    <col min="4607" max="4616" width="7.625" style="54" customWidth="1"/>
    <col min="4617" max="4617" width="6.625" style="54" customWidth="1"/>
    <col min="4618" max="4618" width="3.125" style="54" customWidth="1"/>
    <col min="4619" max="4619" width="9.125" style="54" bestFit="1" customWidth="1"/>
    <col min="4620" max="4620" width="9.25" style="54" bestFit="1" customWidth="1"/>
    <col min="4621" max="4859" width="9" style="54"/>
    <col min="4860" max="4860" width="4.125" style="54" customWidth="1"/>
    <col min="4861" max="4861" width="5.875" style="54" customWidth="1"/>
    <col min="4862" max="4862" width="4.5" style="54" customWidth="1"/>
    <col min="4863" max="4872" width="7.625" style="54" customWidth="1"/>
    <col min="4873" max="4873" width="6.625" style="54" customWidth="1"/>
    <col min="4874" max="4874" width="3.125" style="54" customWidth="1"/>
    <col min="4875" max="4875" width="9.125" style="54" bestFit="1" customWidth="1"/>
    <col min="4876" max="4876" width="9.25" style="54" bestFit="1" customWidth="1"/>
    <col min="4877" max="5115" width="9" style="54"/>
    <col min="5116" max="5116" width="4.125" style="54" customWidth="1"/>
    <col min="5117" max="5117" width="5.875" style="54" customWidth="1"/>
    <col min="5118" max="5118" width="4.5" style="54" customWidth="1"/>
    <col min="5119" max="5128" width="7.625" style="54" customWidth="1"/>
    <col min="5129" max="5129" width="6.625" style="54" customWidth="1"/>
    <col min="5130" max="5130" width="3.125" style="54" customWidth="1"/>
    <col min="5131" max="5131" width="9.125" style="54" bestFit="1" customWidth="1"/>
    <col min="5132" max="5132" width="9.25" style="54" bestFit="1" customWidth="1"/>
    <col min="5133" max="5371" width="9" style="54"/>
    <col min="5372" max="5372" width="4.125" style="54" customWidth="1"/>
    <col min="5373" max="5373" width="5.875" style="54" customWidth="1"/>
    <col min="5374" max="5374" width="4.5" style="54" customWidth="1"/>
    <col min="5375" max="5384" width="7.625" style="54" customWidth="1"/>
    <col min="5385" max="5385" width="6.625" style="54" customWidth="1"/>
    <col min="5386" max="5386" width="3.125" style="54" customWidth="1"/>
    <col min="5387" max="5387" width="9.125" style="54" bestFit="1" customWidth="1"/>
    <col min="5388" max="5388" width="9.25" style="54" bestFit="1" customWidth="1"/>
    <col min="5389" max="5627" width="9" style="54"/>
    <col min="5628" max="5628" width="4.125" style="54" customWidth="1"/>
    <col min="5629" max="5629" width="5.875" style="54" customWidth="1"/>
    <col min="5630" max="5630" width="4.5" style="54" customWidth="1"/>
    <col min="5631" max="5640" width="7.625" style="54" customWidth="1"/>
    <col min="5641" max="5641" width="6.625" style="54" customWidth="1"/>
    <col min="5642" max="5642" width="3.125" style="54" customWidth="1"/>
    <col min="5643" max="5643" width="9.125" style="54" bestFit="1" customWidth="1"/>
    <col min="5644" max="5644" width="9.25" style="54" bestFit="1" customWidth="1"/>
    <col min="5645" max="5883" width="9" style="54"/>
    <col min="5884" max="5884" width="4.125" style="54" customWidth="1"/>
    <col min="5885" max="5885" width="5.875" style="54" customWidth="1"/>
    <col min="5886" max="5886" width="4.5" style="54" customWidth="1"/>
    <col min="5887" max="5896" width="7.625" style="54" customWidth="1"/>
    <col min="5897" max="5897" width="6.625" style="54" customWidth="1"/>
    <col min="5898" max="5898" width="3.125" style="54" customWidth="1"/>
    <col min="5899" max="5899" width="9.125" style="54" bestFit="1" customWidth="1"/>
    <col min="5900" max="5900" width="9.25" style="54" bestFit="1" customWidth="1"/>
    <col min="5901" max="6139" width="9" style="54"/>
    <col min="6140" max="6140" width="4.125" style="54" customWidth="1"/>
    <col min="6141" max="6141" width="5.875" style="54" customWidth="1"/>
    <col min="6142" max="6142" width="4.5" style="54" customWidth="1"/>
    <col min="6143" max="6152" width="7.625" style="54" customWidth="1"/>
    <col min="6153" max="6153" width="6.625" style="54" customWidth="1"/>
    <col min="6154" max="6154" width="3.125" style="54" customWidth="1"/>
    <col min="6155" max="6155" width="9.125" style="54" bestFit="1" customWidth="1"/>
    <col min="6156" max="6156" width="9.25" style="54" bestFit="1" customWidth="1"/>
    <col min="6157" max="6395" width="9" style="54"/>
    <col min="6396" max="6396" width="4.125" style="54" customWidth="1"/>
    <col min="6397" max="6397" width="5.875" style="54" customWidth="1"/>
    <col min="6398" max="6398" width="4.5" style="54" customWidth="1"/>
    <col min="6399" max="6408" width="7.625" style="54" customWidth="1"/>
    <col min="6409" max="6409" width="6.625" style="54" customWidth="1"/>
    <col min="6410" max="6410" width="3.125" style="54" customWidth="1"/>
    <col min="6411" max="6411" width="9.125" style="54" bestFit="1" customWidth="1"/>
    <col min="6412" max="6412" width="9.25" style="54" bestFit="1" customWidth="1"/>
    <col min="6413" max="6651" width="9" style="54"/>
    <col min="6652" max="6652" width="4.125" style="54" customWidth="1"/>
    <col min="6653" max="6653" width="5.875" style="54" customWidth="1"/>
    <col min="6654" max="6654" width="4.5" style="54" customWidth="1"/>
    <col min="6655" max="6664" width="7.625" style="54" customWidth="1"/>
    <col min="6665" max="6665" width="6.625" style="54" customWidth="1"/>
    <col min="6666" max="6666" width="3.125" style="54" customWidth="1"/>
    <col min="6667" max="6667" width="9.125" style="54" bestFit="1" customWidth="1"/>
    <col min="6668" max="6668" width="9.25" style="54" bestFit="1" customWidth="1"/>
    <col min="6669" max="6907" width="9" style="54"/>
    <col min="6908" max="6908" width="4.125" style="54" customWidth="1"/>
    <col min="6909" max="6909" width="5.875" style="54" customWidth="1"/>
    <col min="6910" max="6910" width="4.5" style="54" customWidth="1"/>
    <col min="6911" max="6920" width="7.625" style="54" customWidth="1"/>
    <col min="6921" max="6921" width="6.625" style="54" customWidth="1"/>
    <col min="6922" max="6922" width="3.125" style="54" customWidth="1"/>
    <col min="6923" max="6923" width="9.125" style="54" bestFit="1" customWidth="1"/>
    <col min="6924" max="6924" width="9.25" style="54" bestFit="1" customWidth="1"/>
    <col min="6925" max="7163" width="9" style="54"/>
    <col min="7164" max="7164" width="4.125" style="54" customWidth="1"/>
    <col min="7165" max="7165" width="5.875" style="54" customWidth="1"/>
    <col min="7166" max="7166" width="4.5" style="54" customWidth="1"/>
    <col min="7167" max="7176" width="7.625" style="54" customWidth="1"/>
    <col min="7177" max="7177" width="6.625" style="54" customWidth="1"/>
    <col min="7178" max="7178" width="3.125" style="54" customWidth="1"/>
    <col min="7179" max="7179" width="9.125" style="54" bestFit="1" customWidth="1"/>
    <col min="7180" max="7180" width="9.25" style="54" bestFit="1" customWidth="1"/>
    <col min="7181" max="7419" width="9" style="54"/>
    <col min="7420" max="7420" width="4.125" style="54" customWidth="1"/>
    <col min="7421" max="7421" width="5.875" style="54" customWidth="1"/>
    <col min="7422" max="7422" width="4.5" style="54" customWidth="1"/>
    <col min="7423" max="7432" width="7.625" style="54" customWidth="1"/>
    <col min="7433" max="7433" width="6.625" style="54" customWidth="1"/>
    <col min="7434" max="7434" width="3.125" style="54" customWidth="1"/>
    <col min="7435" max="7435" width="9.125" style="54" bestFit="1" customWidth="1"/>
    <col min="7436" max="7436" width="9.25" style="54" bestFit="1" customWidth="1"/>
    <col min="7437" max="7675" width="9" style="54"/>
    <col min="7676" max="7676" width="4.125" style="54" customWidth="1"/>
    <col min="7677" max="7677" width="5.875" style="54" customWidth="1"/>
    <col min="7678" max="7678" width="4.5" style="54" customWidth="1"/>
    <col min="7679" max="7688" width="7.625" style="54" customWidth="1"/>
    <col min="7689" max="7689" width="6.625" style="54" customWidth="1"/>
    <col min="7690" max="7690" width="3.125" style="54" customWidth="1"/>
    <col min="7691" max="7691" width="9.125" style="54" bestFit="1" customWidth="1"/>
    <col min="7692" max="7692" width="9.25" style="54" bestFit="1" customWidth="1"/>
    <col min="7693" max="7931" width="9" style="54"/>
    <col min="7932" max="7932" width="4.125" style="54" customWidth="1"/>
    <col min="7933" max="7933" width="5.875" style="54" customWidth="1"/>
    <col min="7934" max="7934" width="4.5" style="54" customWidth="1"/>
    <col min="7935" max="7944" width="7.625" style="54" customWidth="1"/>
    <col min="7945" max="7945" width="6.625" style="54" customWidth="1"/>
    <col min="7946" max="7946" width="3.125" style="54" customWidth="1"/>
    <col min="7947" max="7947" width="9.125" style="54" bestFit="1" customWidth="1"/>
    <col min="7948" max="7948" width="9.25" style="54" bestFit="1" customWidth="1"/>
    <col min="7949" max="8187" width="9" style="54"/>
    <col min="8188" max="8188" width="4.125" style="54" customWidth="1"/>
    <col min="8189" max="8189" width="5.875" style="54" customWidth="1"/>
    <col min="8190" max="8190" width="4.5" style="54" customWidth="1"/>
    <col min="8191" max="8200" width="7.625" style="54" customWidth="1"/>
    <col min="8201" max="8201" width="6.625" style="54" customWidth="1"/>
    <col min="8202" max="8202" width="3.125" style="54" customWidth="1"/>
    <col min="8203" max="8203" width="9.125" style="54" bestFit="1" customWidth="1"/>
    <col min="8204" max="8204" width="9.25" style="54" bestFit="1" customWidth="1"/>
    <col min="8205" max="8443" width="9" style="54"/>
    <col min="8444" max="8444" width="4.125" style="54" customWidth="1"/>
    <col min="8445" max="8445" width="5.875" style="54" customWidth="1"/>
    <col min="8446" max="8446" width="4.5" style="54" customWidth="1"/>
    <col min="8447" max="8456" width="7.625" style="54" customWidth="1"/>
    <col min="8457" max="8457" width="6.625" style="54" customWidth="1"/>
    <col min="8458" max="8458" width="3.125" style="54" customWidth="1"/>
    <col min="8459" max="8459" width="9.125" style="54" bestFit="1" customWidth="1"/>
    <col min="8460" max="8460" width="9.25" style="54" bestFit="1" customWidth="1"/>
    <col min="8461" max="8699" width="9" style="54"/>
    <col min="8700" max="8700" width="4.125" style="54" customWidth="1"/>
    <col min="8701" max="8701" width="5.875" style="54" customWidth="1"/>
    <col min="8702" max="8702" width="4.5" style="54" customWidth="1"/>
    <col min="8703" max="8712" width="7.625" style="54" customWidth="1"/>
    <col min="8713" max="8713" width="6.625" style="54" customWidth="1"/>
    <col min="8714" max="8714" width="3.125" style="54" customWidth="1"/>
    <col min="8715" max="8715" width="9.125" style="54" bestFit="1" customWidth="1"/>
    <col min="8716" max="8716" width="9.25" style="54" bestFit="1" customWidth="1"/>
    <col min="8717" max="8955" width="9" style="54"/>
    <col min="8956" max="8956" width="4.125" style="54" customWidth="1"/>
    <col min="8957" max="8957" width="5.875" style="54" customWidth="1"/>
    <col min="8958" max="8958" width="4.5" style="54" customWidth="1"/>
    <col min="8959" max="8968" width="7.625" style="54" customWidth="1"/>
    <col min="8969" max="8969" width="6.625" style="54" customWidth="1"/>
    <col min="8970" max="8970" width="3.125" style="54" customWidth="1"/>
    <col min="8971" max="8971" width="9.125" style="54" bestFit="1" customWidth="1"/>
    <col min="8972" max="8972" width="9.25" style="54" bestFit="1" customWidth="1"/>
    <col min="8973" max="9211" width="9" style="54"/>
    <col min="9212" max="9212" width="4.125" style="54" customWidth="1"/>
    <col min="9213" max="9213" width="5.875" style="54" customWidth="1"/>
    <col min="9214" max="9214" width="4.5" style="54" customWidth="1"/>
    <col min="9215" max="9224" width="7.625" style="54" customWidth="1"/>
    <col min="9225" max="9225" width="6.625" style="54" customWidth="1"/>
    <col min="9226" max="9226" width="3.125" style="54" customWidth="1"/>
    <col min="9227" max="9227" width="9.125" style="54" bestFit="1" customWidth="1"/>
    <col min="9228" max="9228" width="9.25" style="54" bestFit="1" customWidth="1"/>
    <col min="9229" max="9467" width="9" style="54"/>
    <col min="9468" max="9468" width="4.125" style="54" customWidth="1"/>
    <col min="9469" max="9469" width="5.875" style="54" customWidth="1"/>
    <col min="9470" max="9470" width="4.5" style="54" customWidth="1"/>
    <col min="9471" max="9480" width="7.625" style="54" customWidth="1"/>
    <col min="9481" max="9481" width="6.625" style="54" customWidth="1"/>
    <col min="9482" max="9482" width="3.125" style="54" customWidth="1"/>
    <col min="9483" max="9483" width="9.125" style="54" bestFit="1" customWidth="1"/>
    <col min="9484" max="9484" width="9.25" style="54" bestFit="1" customWidth="1"/>
    <col min="9485" max="9723" width="9" style="54"/>
    <col min="9724" max="9724" width="4.125" style="54" customWidth="1"/>
    <col min="9725" max="9725" width="5.875" style="54" customWidth="1"/>
    <col min="9726" max="9726" width="4.5" style="54" customWidth="1"/>
    <col min="9727" max="9736" width="7.625" style="54" customWidth="1"/>
    <col min="9737" max="9737" width="6.625" style="54" customWidth="1"/>
    <col min="9738" max="9738" width="3.125" style="54" customWidth="1"/>
    <col min="9739" max="9739" width="9.125" style="54" bestFit="1" customWidth="1"/>
    <col min="9740" max="9740" width="9.25" style="54" bestFit="1" customWidth="1"/>
    <col min="9741" max="9979" width="9" style="54"/>
    <col min="9980" max="9980" width="4.125" style="54" customWidth="1"/>
    <col min="9981" max="9981" width="5.875" style="54" customWidth="1"/>
    <col min="9982" max="9982" width="4.5" style="54" customWidth="1"/>
    <col min="9983" max="9992" width="7.625" style="54" customWidth="1"/>
    <col min="9993" max="9993" width="6.625" style="54" customWidth="1"/>
    <col min="9994" max="9994" width="3.125" style="54" customWidth="1"/>
    <col min="9995" max="9995" width="9.125" style="54" bestFit="1" customWidth="1"/>
    <col min="9996" max="9996" width="9.25" style="54" bestFit="1" customWidth="1"/>
    <col min="9997" max="10235" width="9" style="54"/>
    <col min="10236" max="10236" width="4.125" style="54" customWidth="1"/>
    <col min="10237" max="10237" width="5.875" style="54" customWidth="1"/>
    <col min="10238" max="10238" width="4.5" style="54" customWidth="1"/>
    <col min="10239" max="10248" width="7.625" style="54" customWidth="1"/>
    <col min="10249" max="10249" width="6.625" style="54" customWidth="1"/>
    <col min="10250" max="10250" width="3.125" style="54" customWidth="1"/>
    <col min="10251" max="10251" width="9.125" style="54" bestFit="1" customWidth="1"/>
    <col min="10252" max="10252" width="9.25" style="54" bestFit="1" customWidth="1"/>
    <col min="10253" max="10491" width="9" style="54"/>
    <col min="10492" max="10492" width="4.125" style="54" customWidth="1"/>
    <col min="10493" max="10493" width="5.875" style="54" customWidth="1"/>
    <col min="10494" max="10494" width="4.5" style="54" customWidth="1"/>
    <col min="10495" max="10504" width="7.625" style="54" customWidth="1"/>
    <col min="10505" max="10505" width="6.625" style="54" customWidth="1"/>
    <col min="10506" max="10506" width="3.125" style="54" customWidth="1"/>
    <col min="10507" max="10507" width="9.125" style="54" bestFit="1" customWidth="1"/>
    <col min="10508" max="10508" width="9.25" style="54" bestFit="1" customWidth="1"/>
    <col min="10509" max="10747" width="9" style="54"/>
    <col min="10748" max="10748" width="4.125" style="54" customWidth="1"/>
    <col min="10749" max="10749" width="5.875" style="54" customWidth="1"/>
    <col min="10750" max="10750" width="4.5" style="54" customWidth="1"/>
    <col min="10751" max="10760" width="7.625" style="54" customWidth="1"/>
    <col min="10761" max="10761" width="6.625" style="54" customWidth="1"/>
    <col min="10762" max="10762" width="3.125" style="54" customWidth="1"/>
    <col min="10763" max="10763" width="9.125" style="54" bestFit="1" customWidth="1"/>
    <col min="10764" max="10764" width="9.25" style="54" bestFit="1" customWidth="1"/>
    <col min="10765" max="11003" width="9" style="54"/>
    <col min="11004" max="11004" width="4.125" style="54" customWidth="1"/>
    <col min="11005" max="11005" width="5.875" style="54" customWidth="1"/>
    <col min="11006" max="11006" width="4.5" style="54" customWidth="1"/>
    <col min="11007" max="11016" width="7.625" style="54" customWidth="1"/>
    <col min="11017" max="11017" width="6.625" style="54" customWidth="1"/>
    <col min="11018" max="11018" width="3.125" style="54" customWidth="1"/>
    <col min="11019" max="11019" width="9.125" style="54" bestFit="1" customWidth="1"/>
    <col min="11020" max="11020" width="9.25" style="54" bestFit="1" customWidth="1"/>
    <col min="11021" max="11259" width="9" style="54"/>
    <col min="11260" max="11260" width="4.125" style="54" customWidth="1"/>
    <col min="11261" max="11261" width="5.875" style="54" customWidth="1"/>
    <col min="11262" max="11262" width="4.5" style="54" customWidth="1"/>
    <col min="11263" max="11272" width="7.625" style="54" customWidth="1"/>
    <col min="11273" max="11273" width="6.625" style="54" customWidth="1"/>
    <col min="11274" max="11274" width="3.125" style="54" customWidth="1"/>
    <col min="11275" max="11275" width="9.125" style="54" bestFit="1" customWidth="1"/>
    <col min="11276" max="11276" width="9.25" style="54" bestFit="1" customWidth="1"/>
    <col min="11277" max="11515" width="9" style="54"/>
    <col min="11516" max="11516" width="4.125" style="54" customWidth="1"/>
    <col min="11517" max="11517" width="5.875" style="54" customWidth="1"/>
    <col min="11518" max="11518" width="4.5" style="54" customWidth="1"/>
    <col min="11519" max="11528" width="7.625" style="54" customWidth="1"/>
    <col min="11529" max="11529" width="6.625" style="54" customWidth="1"/>
    <col min="11530" max="11530" width="3.125" style="54" customWidth="1"/>
    <col min="11531" max="11531" width="9.125" style="54" bestFit="1" customWidth="1"/>
    <col min="11532" max="11532" width="9.25" style="54" bestFit="1" customWidth="1"/>
    <col min="11533" max="11771" width="9" style="54"/>
    <col min="11772" max="11772" width="4.125" style="54" customWidth="1"/>
    <col min="11773" max="11773" width="5.875" style="54" customWidth="1"/>
    <col min="11774" max="11774" width="4.5" style="54" customWidth="1"/>
    <col min="11775" max="11784" width="7.625" style="54" customWidth="1"/>
    <col min="11785" max="11785" width="6.625" style="54" customWidth="1"/>
    <col min="11786" max="11786" width="3.125" style="54" customWidth="1"/>
    <col min="11787" max="11787" width="9.125" style="54" bestFit="1" customWidth="1"/>
    <col min="11788" max="11788" width="9.25" style="54" bestFit="1" customWidth="1"/>
    <col min="11789" max="12027" width="9" style="54"/>
    <col min="12028" max="12028" width="4.125" style="54" customWidth="1"/>
    <col min="12029" max="12029" width="5.875" style="54" customWidth="1"/>
    <col min="12030" max="12030" width="4.5" style="54" customWidth="1"/>
    <col min="12031" max="12040" width="7.625" style="54" customWidth="1"/>
    <col min="12041" max="12041" width="6.625" style="54" customWidth="1"/>
    <col min="12042" max="12042" width="3.125" style="54" customWidth="1"/>
    <col min="12043" max="12043" width="9.125" style="54" bestFit="1" customWidth="1"/>
    <col min="12044" max="12044" width="9.25" style="54" bestFit="1" customWidth="1"/>
    <col min="12045" max="12283" width="9" style="54"/>
    <col min="12284" max="12284" width="4.125" style="54" customWidth="1"/>
    <col min="12285" max="12285" width="5.875" style="54" customWidth="1"/>
    <col min="12286" max="12286" width="4.5" style="54" customWidth="1"/>
    <col min="12287" max="12296" width="7.625" style="54" customWidth="1"/>
    <col min="12297" max="12297" width="6.625" style="54" customWidth="1"/>
    <col min="12298" max="12298" width="3.125" style="54" customWidth="1"/>
    <col min="12299" max="12299" width="9.125" style="54" bestFit="1" customWidth="1"/>
    <col min="12300" max="12300" width="9.25" style="54" bestFit="1" customWidth="1"/>
    <col min="12301" max="12539" width="9" style="54"/>
    <col min="12540" max="12540" width="4.125" style="54" customWidth="1"/>
    <col min="12541" max="12541" width="5.875" style="54" customWidth="1"/>
    <col min="12542" max="12542" width="4.5" style="54" customWidth="1"/>
    <col min="12543" max="12552" width="7.625" style="54" customWidth="1"/>
    <col min="12553" max="12553" width="6.625" style="54" customWidth="1"/>
    <col min="12554" max="12554" width="3.125" style="54" customWidth="1"/>
    <col min="12555" max="12555" width="9.125" style="54" bestFit="1" customWidth="1"/>
    <col min="12556" max="12556" width="9.25" style="54" bestFit="1" customWidth="1"/>
    <col min="12557" max="12795" width="9" style="54"/>
    <col min="12796" max="12796" width="4.125" style="54" customWidth="1"/>
    <col min="12797" max="12797" width="5.875" style="54" customWidth="1"/>
    <col min="12798" max="12798" width="4.5" style="54" customWidth="1"/>
    <col min="12799" max="12808" width="7.625" style="54" customWidth="1"/>
    <col min="12809" max="12809" width="6.625" style="54" customWidth="1"/>
    <col min="12810" max="12810" width="3.125" style="54" customWidth="1"/>
    <col min="12811" max="12811" width="9.125" style="54" bestFit="1" customWidth="1"/>
    <col min="12812" max="12812" width="9.25" style="54" bestFit="1" customWidth="1"/>
    <col min="12813" max="13051" width="9" style="54"/>
    <col min="13052" max="13052" width="4.125" style="54" customWidth="1"/>
    <col min="13053" max="13053" width="5.875" style="54" customWidth="1"/>
    <col min="13054" max="13054" width="4.5" style="54" customWidth="1"/>
    <col min="13055" max="13064" width="7.625" style="54" customWidth="1"/>
    <col min="13065" max="13065" width="6.625" style="54" customWidth="1"/>
    <col min="13066" max="13066" width="3.125" style="54" customWidth="1"/>
    <col min="13067" max="13067" width="9.125" style="54" bestFit="1" customWidth="1"/>
    <col min="13068" max="13068" width="9.25" style="54" bestFit="1" customWidth="1"/>
    <col min="13069" max="13307" width="9" style="54"/>
    <col min="13308" max="13308" width="4.125" style="54" customWidth="1"/>
    <col min="13309" max="13309" width="5.875" style="54" customWidth="1"/>
    <col min="13310" max="13310" width="4.5" style="54" customWidth="1"/>
    <col min="13311" max="13320" width="7.625" style="54" customWidth="1"/>
    <col min="13321" max="13321" width="6.625" style="54" customWidth="1"/>
    <col min="13322" max="13322" width="3.125" style="54" customWidth="1"/>
    <col min="13323" max="13323" width="9.125" style="54" bestFit="1" customWidth="1"/>
    <col min="13324" max="13324" width="9.25" style="54" bestFit="1" customWidth="1"/>
    <col min="13325" max="13563" width="9" style="54"/>
    <col min="13564" max="13564" width="4.125" style="54" customWidth="1"/>
    <col min="13565" max="13565" width="5.875" style="54" customWidth="1"/>
    <col min="13566" max="13566" width="4.5" style="54" customWidth="1"/>
    <col min="13567" max="13576" width="7.625" style="54" customWidth="1"/>
    <col min="13577" max="13577" width="6.625" style="54" customWidth="1"/>
    <col min="13578" max="13578" width="3.125" style="54" customWidth="1"/>
    <col min="13579" max="13579" width="9.125" style="54" bestFit="1" customWidth="1"/>
    <col min="13580" max="13580" width="9.25" style="54" bestFit="1" customWidth="1"/>
    <col min="13581" max="13819" width="9" style="54"/>
    <col min="13820" max="13820" width="4.125" style="54" customWidth="1"/>
    <col min="13821" max="13821" width="5.875" style="54" customWidth="1"/>
    <col min="13822" max="13822" width="4.5" style="54" customWidth="1"/>
    <col min="13823" max="13832" width="7.625" style="54" customWidth="1"/>
    <col min="13833" max="13833" width="6.625" style="54" customWidth="1"/>
    <col min="13834" max="13834" width="3.125" style="54" customWidth="1"/>
    <col min="13835" max="13835" width="9.125" style="54" bestFit="1" customWidth="1"/>
    <col min="13836" max="13836" width="9.25" style="54" bestFit="1" customWidth="1"/>
    <col min="13837" max="14075" width="9" style="54"/>
    <col min="14076" max="14076" width="4.125" style="54" customWidth="1"/>
    <col min="14077" max="14077" width="5.875" style="54" customWidth="1"/>
    <col min="14078" max="14078" width="4.5" style="54" customWidth="1"/>
    <col min="14079" max="14088" width="7.625" style="54" customWidth="1"/>
    <col min="14089" max="14089" width="6.625" style="54" customWidth="1"/>
    <col min="14090" max="14090" width="3.125" style="54" customWidth="1"/>
    <col min="14091" max="14091" width="9.125" style="54" bestFit="1" customWidth="1"/>
    <col min="14092" max="14092" width="9.25" style="54" bestFit="1" customWidth="1"/>
    <col min="14093" max="14331" width="9" style="54"/>
    <col min="14332" max="14332" width="4.125" style="54" customWidth="1"/>
    <col min="14333" max="14333" width="5.875" style="54" customWidth="1"/>
    <col min="14334" max="14334" width="4.5" style="54" customWidth="1"/>
    <col min="14335" max="14344" width="7.625" style="54" customWidth="1"/>
    <col min="14345" max="14345" width="6.625" style="54" customWidth="1"/>
    <col min="14346" max="14346" width="3.125" style="54" customWidth="1"/>
    <col min="14347" max="14347" width="9.125" style="54" bestFit="1" customWidth="1"/>
    <col min="14348" max="14348" width="9.25" style="54" bestFit="1" customWidth="1"/>
    <col min="14349" max="14587" width="9" style="54"/>
    <col min="14588" max="14588" width="4.125" style="54" customWidth="1"/>
    <col min="14589" max="14589" width="5.875" style="54" customWidth="1"/>
    <col min="14590" max="14590" width="4.5" style="54" customWidth="1"/>
    <col min="14591" max="14600" width="7.625" style="54" customWidth="1"/>
    <col min="14601" max="14601" width="6.625" style="54" customWidth="1"/>
    <col min="14602" max="14602" width="3.125" style="54" customWidth="1"/>
    <col min="14603" max="14603" width="9.125" style="54" bestFit="1" customWidth="1"/>
    <col min="14604" max="14604" width="9.25" style="54" bestFit="1" customWidth="1"/>
    <col min="14605" max="14843" width="9" style="54"/>
    <col min="14844" max="14844" width="4.125" style="54" customWidth="1"/>
    <col min="14845" max="14845" width="5.875" style="54" customWidth="1"/>
    <col min="14846" max="14846" width="4.5" style="54" customWidth="1"/>
    <col min="14847" max="14856" width="7.625" style="54" customWidth="1"/>
    <col min="14857" max="14857" width="6.625" style="54" customWidth="1"/>
    <col min="14858" max="14858" width="3.125" style="54" customWidth="1"/>
    <col min="14859" max="14859" width="9.125" style="54" bestFit="1" customWidth="1"/>
    <col min="14860" max="14860" width="9.25" style="54" bestFit="1" customWidth="1"/>
    <col min="14861" max="15099" width="9" style="54"/>
    <col min="15100" max="15100" width="4.125" style="54" customWidth="1"/>
    <col min="15101" max="15101" width="5.875" style="54" customWidth="1"/>
    <col min="15102" max="15102" width="4.5" style="54" customWidth="1"/>
    <col min="15103" max="15112" width="7.625" style="54" customWidth="1"/>
    <col min="15113" max="15113" width="6.625" style="54" customWidth="1"/>
    <col min="15114" max="15114" width="3.125" style="54" customWidth="1"/>
    <col min="15115" max="15115" width="9.125" style="54" bestFit="1" customWidth="1"/>
    <col min="15116" max="15116" width="9.25" style="54" bestFit="1" customWidth="1"/>
    <col min="15117" max="15355" width="9" style="54"/>
    <col min="15356" max="15356" width="4.125" style="54" customWidth="1"/>
    <col min="15357" max="15357" width="5.875" style="54" customWidth="1"/>
    <col min="15358" max="15358" width="4.5" style="54" customWidth="1"/>
    <col min="15359" max="15368" width="7.625" style="54" customWidth="1"/>
    <col min="15369" max="15369" width="6.625" style="54" customWidth="1"/>
    <col min="15370" max="15370" width="3.125" style="54" customWidth="1"/>
    <col min="15371" max="15371" width="9.125" style="54" bestFit="1" customWidth="1"/>
    <col min="15372" max="15372" width="9.25" style="54" bestFit="1" customWidth="1"/>
    <col min="15373" max="15611" width="9" style="54"/>
    <col min="15612" max="15612" width="4.125" style="54" customWidth="1"/>
    <col min="15613" max="15613" width="5.875" style="54" customWidth="1"/>
    <col min="15614" max="15614" width="4.5" style="54" customWidth="1"/>
    <col min="15615" max="15624" width="7.625" style="54" customWidth="1"/>
    <col min="15625" max="15625" width="6.625" style="54" customWidth="1"/>
    <col min="15626" max="15626" width="3.125" style="54" customWidth="1"/>
    <col min="15627" max="15627" width="9.125" style="54" bestFit="1" customWidth="1"/>
    <col min="15628" max="15628" width="9.25" style="54" bestFit="1" customWidth="1"/>
    <col min="15629" max="15867" width="9" style="54"/>
    <col min="15868" max="15868" width="4.125" style="54" customWidth="1"/>
    <col min="15869" max="15869" width="5.875" style="54" customWidth="1"/>
    <col min="15870" max="15870" width="4.5" style="54" customWidth="1"/>
    <col min="15871" max="15880" width="7.625" style="54" customWidth="1"/>
    <col min="15881" max="15881" width="6.625" style="54" customWidth="1"/>
    <col min="15882" max="15882" width="3.125" style="54" customWidth="1"/>
    <col min="15883" max="15883" width="9.125" style="54" bestFit="1" customWidth="1"/>
    <col min="15884" max="15884" width="9.25" style="54" bestFit="1" customWidth="1"/>
    <col min="15885" max="16123" width="9" style="54"/>
    <col min="16124" max="16124" width="4.125" style="54" customWidth="1"/>
    <col min="16125" max="16125" width="5.875" style="54" customWidth="1"/>
    <col min="16126" max="16126" width="4.5" style="54" customWidth="1"/>
    <col min="16127" max="16136" width="7.625" style="54" customWidth="1"/>
    <col min="16137" max="16137" width="6.625" style="54" customWidth="1"/>
    <col min="16138" max="16138" width="3.125" style="54" customWidth="1"/>
    <col min="16139" max="16139" width="9.125" style="54" bestFit="1" customWidth="1"/>
    <col min="16140" max="16140" width="9.25" style="54" bestFit="1" customWidth="1"/>
    <col min="16141" max="16384" width="9" style="54"/>
  </cols>
  <sheetData>
    <row r="1" spans="1:13" ht="30" customHeight="1">
      <c r="A1" s="1681" t="s">
        <v>1251</v>
      </c>
      <c r="B1" s="1681"/>
      <c r="C1" s="1681"/>
      <c r="D1" s="1681"/>
      <c r="E1" s="1681"/>
      <c r="F1" s="1681"/>
      <c r="G1" s="1681"/>
      <c r="H1" s="1681"/>
      <c r="I1" s="1681"/>
      <c r="J1" s="1681"/>
      <c r="K1" s="1681"/>
      <c r="L1" s="1681"/>
      <c r="M1" s="1681"/>
    </row>
    <row r="2" spans="1:13" s="87" customFormat="1" ht="25.5" customHeight="1" thickBot="1">
      <c r="A2" s="99" t="s">
        <v>35</v>
      </c>
      <c r="L2" s="1682"/>
      <c r="M2" s="1682"/>
    </row>
    <row r="3" spans="1:13" ht="14.25" customHeight="1">
      <c r="A3" s="88"/>
      <c r="B3" s="1704" t="s">
        <v>1</v>
      </c>
      <c r="C3" s="1705"/>
      <c r="D3" s="1685" t="s">
        <v>2</v>
      </c>
      <c r="E3" s="89"/>
      <c r="F3" s="1688" t="s">
        <v>3</v>
      </c>
      <c r="G3" s="1691" t="s">
        <v>4</v>
      </c>
      <c r="H3" s="5"/>
      <c r="I3" s="1688" t="s">
        <v>5</v>
      </c>
      <c r="J3" s="1688" t="s">
        <v>6</v>
      </c>
      <c r="K3" s="1688" t="s">
        <v>7</v>
      </c>
      <c r="L3" s="1688" t="s">
        <v>8</v>
      </c>
      <c r="M3" s="1692" t="s">
        <v>9</v>
      </c>
    </row>
    <row r="4" spans="1:13" ht="14.25" customHeight="1">
      <c r="A4" s="90"/>
      <c r="B4" s="91"/>
      <c r="C4" s="92"/>
      <c r="D4" s="1686"/>
      <c r="E4" s="93" t="s">
        <v>10</v>
      </c>
      <c r="F4" s="1689"/>
      <c r="G4" s="1689"/>
      <c r="H4" s="10" t="s">
        <v>11</v>
      </c>
      <c r="I4" s="1689"/>
      <c r="J4" s="1689"/>
      <c r="K4" s="1689"/>
      <c r="L4" s="1689"/>
      <c r="M4" s="1693"/>
    </row>
    <row r="5" spans="1:13" ht="14.25" customHeight="1">
      <c r="A5" s="90"/>
      <c r="B5" s="91"/>
      <c r="C5" s="92"/>
      <c r="D5" s="1686"/>
      <c r="E5" s="94" t="s">
        <v>12</v>
      </c>
      <c r="F5" s="1689"/>
      <c r="G5" s="1689"/>
      <c r="H5" s="10" t="s">
        <v>13</v>
      </c>
      <c r="I5" s="1689"/>
      <c r="J5" s="1689"/>
      <c r="K5" s="1689"/>
      <c r="L5" s="1689"/>
      <c r="M5" s="1693"/>
    </row>
    <row r="6" spans="1:13" ht="14.25" customHeight="1" thickBot="1">
      <c r="A6" s="95" t="s">
        <v>14</v>
      </c>
      <c r="B6" s="96"/>
      <c r="C6" s="97"/>
      <c r="D6" s="1687"/>
      <c r="E6" s="98" t="s">
        <v>15</v>
      </c>
      <c r="F6" s="1690"/>
      <c r="G6" s="1690"/>
      <c r="H6" s="16"/>
      <c r="I6" s="1690"/>
      <c r="J6" s="1690"/>
      <c r="K6" s="1690"/>
      <c r="L6" s="1690"/>
      <c r="M6" s="1694"/>
    </row>
    <row r="7" spans="1:13" ht="14.25" customHeight="1">
      <c r="A7" s="1695" t="s">
        <v>16</v>
      </c>
      <c r="B7" s="1706" t="s">
        <v>17</v>
      </c>
      <c r="C7" s="1707"/>
      <c r="D7" s="83">
        <v>26535</v>
      </c>
      <c r="E7" s="84">
        <v>-8.5252344180915607</v>
      </c>
      <c r="F7" s="85">
        <v>13315</v>
      </c>
      <c r="G7" s="85">
        <v>2095</v>
      </c>
      <c r="H7" s="53">
        <v>526</v>
      </c>
      <c r="I7" s="85">
        <v>4051</v>
      </c>
      <c r="J7" s="85">
        <v>1454</v>
      </c>
      <c r="K7" s="85">
        <v>1772</v>
      </c>
      <c r="L7" s="85">
        <v>1598</v>
      </c>
      <c r="M7" s="86">
        <v>2250</v>
      </c>
    </row>
    <row r="8" spans="1:13" ht="14.25" customHeight="1">
      <c r="A8" s="1695"/>
      <c r="B8" s="1708">
        <v>29</v>
      </c>
      <c r="C8" s="1709"/>
      <c r="D8" s="83">
        <v>24958</v>
      </c>
      <c r="E8" s="84">
        <v>-5.9430940267571133</v>
      </c>
      <c r="F8" s="102">
        <v>12452</v>
      </c>
      <c r="G8" s="102">
        <v>2035</v>
      </c>
      <c r="H8" s="103">
        <v>542</v>
      </c>
      <c r="I8" s="102">
        <v>3762</v>
      </c>
      <c r="J8" s="102">
        <v>1441</v>
      </c>
      <c r="K8" s="102">
        <v>1657</v>
      </c>
      <c r="L8" s="102">
        <v>1425</v>
      </c>
      <c r="M8" s="104">
        <v>2186</v>
      </c>
    </row>
    <row r="9" spans="1:13" ht="14.25" customHeight="1">
      <c r="A9" s="1695"/>
      <c r="B9" s="1708">
        <v>30</v>
      </c>
      <c r="C9" s="1709"/>
      <c r="D9" s="83">
        <v>22859</v>
      </c>
      <c r="E9" s="84">
        <v>-8.4101290167481366</v>
      </c>
      <c r="F9" s="102">
        <v>11680</v>
      </c>
      <c r="G9" s="102">
        <v>1739</v>
      </c>
      <c r="H9" s="105">
        <v>473</v>
      </c>
      <c r="I9" s="102">
        <v>3287</v>
      </c>
      <c r="J9" s="102">
        <v>1274</v>
      </c>
      <c r="K9" s="102">
        <v>1525</v>
      </c>
      <c r="L9" s="102">
        <v>1388</v>
      </c>
      <c r="M9" s="104">
        <v>1966</v>
      </c>
    </row>
    <row r="10" spans="1:13" ht="14.25" customHeight="1">
      <c r="A10" s="1695"/>
      <c r="B10" s="1708" t="s">
        <v>18</v>
      </c>
      <c r="C10" s="1709"/>
      <c r="D10" s="83">
        <v>22586</v>
      </c>
      <c r="E10" s="84">
        <v>-1.1942779649153505</v>
      </c>
      <c r="F10" s="102">
        <v>11948</v>
      </c>
      <c r="G10" s="102">
        <v>1674</v>
      </c>
      <c r="H10" s="105">
        <v>420</v>
      </c>
      <c r="I10" s="102">
        <v>3104</v>
      </c>
      <c r="J10" s="102">
        <v>1127</v>
      </c>
      <c r="K10" s="102">
        <v>1439</v>
      </c>
      <c r="L10" s="102">
        <v>1410</v>
      </c>
      <c r="M10" s="104">
        <v>1884</v>
      </c>
    </row>
    <row r="11" spans="1:13" ht="14.25" customHeight="1">
      <c r="A11" s="1695"/>
      <c r="B11" s="1708">
        <v>2</v>
      </c>
      <c r="C11" s="1709"/>
      <c r="D11" s="106">
        <f>SUM(F11:G11,I11:M11)</f>
        <v>22355</v>
      </c>
      <c r="E11" s="107">
        <f>IF(ISERROR((D11-D10)/D10*100),"―",(D11-D10)/D10*100)</f>
        <v>-1.0227574603736826</v>
      </c>
      <c r="F11" s="108">
        <f>SUM(F12:F23)</f>
        <v>12130</v>
      </c>
      <c r="G11" s="108">
        <f t="shared" ref="G11:M11" si="0">SUM(G12:G23)</f>
        <v>1534</v>
      </c>
      <c r="H11" s="109">
        <f t="shared" si="0"/>
        <v>329</v>
      </c>
      <c r="I11" s="108">
        <f t="shared" si="0"/>
        <v>3095</v>
      </c>
      <c r="J11" s="108">
        <f t="shared" si="0"/>
        <v>1042</v>
      </c>
      <c r="K11" s="108">
        <f t="shared" si="0"/>
        <v>1398</v>
      </c>
      <c r="L11" s="108">
        <f t="shared" si="0"/>
        <v>1371</v>
      </c>
      <c r="M11" s="110">
        <f t="shared" si="0"/>
        <v>1785</v>
      </c>
    </row>
    <row r="12" spans="1:13" ht="14.25" customHeight="1">
      <c r="A12" s="1695"/>
      <c r="B12" s="100" t="s">
        <v>19</v>
      </c>
      <c r="C12" s="75" t="s">
        <v>20</v>
      </c>
      <c r="D12" s="111">
        <f>SUM(F12:G12,I12:M12)</f>
        <v>2305</v>
      </c>
      <c r="E12" s="112">
        <v>-2.4132091447925488</v>
      </c>
      <c r="F12" s="113">
        <v>1227</v>
      </c>
      <c r="G12" s="113">
        <v>168</v>
      </c>
      <c r="H12" s="114">
        <v>46</v>
      </c>
      <c r="I12" s="113">
        <v>325</v>
      </c>
      <c r="J12" s="113">
        <v>119</v>
      </c>
      <c r="K12" s="113">
        <v>133</v>
      </c>
      <c r="L12" s="113">
        <v>124</v>
      </c>
      <c r="M12" s="115">
        <v>209</v>
      </c>
    </row>
    <row r="13" spans="1:13" ht="14.25" customHeight="1">
      <c r="A13" s="1695"/>
      <c r="B13" s="100"/>
      <c r="C13" s="75" t="s">
        <v>21</v>
      </c>
      <c r="D13" s="111">
        <f>SUM(F13:G13,I13:M13)</f>
        <v>1814</v>
      </c>
      <c r="E13" s="112">
        <v>-10.24245423057892</v>
      </c>
      <c r="F13" s="113">
        <v>975</v>
      </c>
      <c r="G13" s="113">
        <v>119</v>
      </c>
      <c r="H13" s="114">
        <v>27</v>
      </c>
      <c r="I13" s="113">
        <v>263</v>
      </c>
      <c r="J13" s="113">
        <v>87</v>
      </c>
      <c r="K13" s="113">
        <v>119</v>
      </c>
      <c r="L13" s="113">
        <v>114</v>
      </c>
      <c r="M13" s="115">
        <v>137</v>
      </c>
    </row>
    <row r="14" spans="1:13" ht="14.25" customHeight="1">
      <c r="A14" s="1695"/>
      <c r="B14" s="100"/>
      <c r="C14" s="75" t="s">
        <v>22</v>
      </c>
      <c r="D14" s="111">
        <f t="shared" ref="D14:D22" si="1">SUM(F14:G14,I14:M14)</f>
        <v>1933</v>
      </c>
      <c r="E14" s="112">
        <v>9.0242526790750137</v>
      </c>
      <c r="F14" s="113">
        <v>1065</v>
      </c>
      <c r="G14" s="113">
        <v>112</v>
      </c>
      <c r="H14" s="114">
        <v>19</v>
      </c>
      <c r="I14" s="113">
        <v>298</v>
      </c>
      <c r="J14" s="113">
        <v>68</v>
      </c>
      <c r="K14" s="113">
        <v>127</v>
      </c>
      <c r="L14" s="113">
        <v>113</v>
      </c>
      <c r="M14" s="115">
        <v>150</v>
      </c>
    </row>
    <row r="15" spans="1:13" ht="14.25" customHeight="1">
      <c r="A15" s="1695"/>
      <c r="B15" s="100"/>
      <c r="C15" s="75" t="s">
        <v>23</v>
      </c>
      <c r="D15" s="111">
        <f t="shared" si="1"/>
        <v>1962</v>
      </c>
      <c r="E15" s="112">
        <v>3.481012658227848</v>
      </c>
      <c r="F15" s="113">
        <v>1072</v>
      </c>
      <c r="G15" s="113">
        <v>144</v>
      </c>
      <c r="H15" s="114">
        <v>27</v>
      </c>
      <c r="I15" s="113">
        <v>269</v>
      </c>
      <c r="J15" s="113">
        <v>89</v>
      </c>
      <c r="K15" s="113">
        <v>125</v>
      </c>
      <c r="L15" s="113">
        <v>110</v>
      </c>
      <c r="M15" s="115">
        <v>153</v>
      </c>
    </row>
    <row r="16" spans="1:13" ht="14.25" customHeight="1">
      <c r="A16" s="1695"/>
      <c r="B16" s="100"/>
      <c r="C16" s="75" t="s">
        <v>24</v>
      </c>
      <c r="D16" s="111">
        <f t="shared" si="1"/>
        <v>1729</v>
      </c>
      <c r="E16" s="112">
        <v>0.81632653061224492</v>
      </c>
      <c r="F16" s="113">
        <v>962</v>
      </c>
      <c r="G16" s="113">
        <v>94</v>
      </c>
      <c r="H16" s="114">
        <v>14</v>
      </c>
      <c r="I16" s="113">
        <v>232</v>
      </c>
      <c r="J16" s="113">
        <v>74</v>
      </c>
      <c r="K16" s="113">
        <v>111</v>
      </c>
      <c r="L16" s="113">
        <v>123</v>
      </c>
      <c r="M16" s="115">
        <v>133</v>
      </c>
    </row>
    <row r="17" spans="1:13" ht="14.25" customHeight="1">
      <c r="A17" s="1695"/>
      <c r="B17" s="100"/>
      <c r="C17" s="75" t="s">
        <v>25</v>
      </c>
      <c r="D17" s="111">
        <f t="shared" si="1"/>
        <v>1838</v>
      </c>
      <c r="E17" s="112">
        <v>2.9115341545352744</v>
      </c>
      <c r="F17" s="113">
        <v>995</v>
      </c>
      <c r="G17" s="113">
        <v>122</v>
      </c>
      <c r="H17" s="114">
        <v>34</v>
      </c>
      <c r="I17" s="113">
        <v>249</v>
      </c>
      <c r="J17" s="113">
        <v>85</v>
      </c>
      <c r="K17" s="113">
        <v>116</v>
      </c>
      <c r="L17" s="113">
        <v>108</v>
      </c>
      <c r="M17" s="115">
        <v>163</v>
      </c>
    </row>
    <row r="18" spans="1:13" ht="14.25" customHeight="1">
      <c r="A18" s="1695"/>
      <c r="B18" s="100"/>
      <c r="C18" s="75" t="s">
        <v>26</v>
      </c>
      <c r="D18" s="111">
        <f t="shared" si="1"/>
        <v>1901</v>
      </c>
      <c r="E18" s="112">
        <v>2.7567567567567566</v>
      </c>
      <c r="F18" s="113">
        <v>1047</v>
      </c>
      <c r="G18" s="113">
        <v>117</v>
      </c>
      <c r="H18" s="114">
        <v>25</v>
      </c>
      <c r="I18" s="113">
        <v>236</v>
      </c>
      <c r="J18" s="113">
        <v>75</v>
      </c>
      <c r="K18" s="113">
        <v>122</v>
      </c>
      <c r="L18" s="113">
        <v>134</v>
      </c>
      <c r="M18" s="115">
        <v>170</v>
      </c>
    </row>
    <row r="19" spans="1:13" ht="14.25" customHeight="1">
      <c r="A19" s="1695"/>
      <c r="B19" s="100"/>
      <c r="C19" s="75" t="s">
        <v>27</v>
      </c>
      <c r="D19" s="111">
        <f t="shared" si="1"/>
        <v>1482</v>
      </c>
      <c r="E19" s="112">
        <v>-9.7442143727161987</v>
      </c>
      <c r="F19" s="113">
        <v>817</v>
      </c>
      <c r="G19" s="113">
        <v>95</v>
      </c>
      <c r="H19" s="114">
        <v>24</v>
      </c>
      <c r="I19" s="113">
        <v>196</v>
      </c>
      <c r="J19" s="113">
        <v>76</v>
      </c>
      <c r="K19" s="113">
        <v>103</v>
      </c>
      <c r="L19" s="113">
        <v>101</v>
      </c>
      <c r="M19" s="115">
        <v>94</v>
      </c>
    </row>
    <row r="20" spans="1:13" ht="14.25" customHeight="1">
      <c r="A20" s="1695"/>
      <c r="B20" s="100"/>
      <c r="C20" s="75" t="s">
        <v>28</v>
      </c>
      <c r="D20" s="111">
        <f t="shared" si="1"/>
        <v>1475</v>
      </c>
      <c r="E20" s="112">
        <v>8.6156111929307801</v>
      </c>
      <c r="F20" s="113">
        <v>804</v>
      </c>
      <c r="G20" s="113">
        <v>121</v>
      </c>
      <c r="H20" s="114">
        <v>23</v>
      </c>
      <c r="I20" s="113">
        <v>211</v>
      </c>
      <c r="J20" s="113">
        <v>69</v>
      </c>
      <c r="K20" s="113">
        <v>92</v>
      </c>
      <c r="L20" s="113">
        <v>79</v>
      </c>
      <c r="M20" s="115">
        <v>99</v>
      </c>
    </row>
    <row r="21" spans="1:13" ht="14.25" customHeight="1">
      <c r="A21" s="1695"/>
      <c r="B21" s="100" t="s">
        <v>29</v>
      </c>
      <c r="C21" s="75" t="s">
        <v>30</v>
      </c>
      <c r="D21" s="111">
        <f t="shared" si="1"/>
        <v>1918</v>
      </c>
      <c r="E21" s="112">
        <v>-16.681146828844483</v>
      </c>
      <c r="F21" s="113">
        <v>1010</v>
      </c>
      <c r="G21" s="113">
        <v>137</v>
      </c>
      <c r="H21" s="114">
        <v>28</v>
      </c>
      <c r="I21" s="113">
        <v>269</v>
      </c>
      <c r="J21" s="113">
        <v>104</v>
      </c>
      <c r="K21" s="113">
        <v>123</v>
      </c>
      <c r="L21" s="113">
        <v>115</v>
      </c>
      <c r="M21" s="115">
        <v>160</v>
      </c>
    </row>
    <row r="22" spans="1:13" ht="14.25" customHeight="1">
      <c r="A22" s="1695"/>
      <c r="B22" s="100"/>
      <c r="C22" s="75" t="s">
        <v>31</v>
      </c>
      <c r="D22" s="111">
        <f t="shared" si="1"/>
        <v>1912</v>
      </c>
      <c r="E22" s="112">
        <v>4.4238121245221187</v>
      </c>
      <c r="F22" s="113">
        <v>1011</v>
      </c>
      <c r="G22" s="113">
        <v>150</v>
      </c>
      <c r="H22" s="114">
        <v>32</v>
      </c>
      <c r="I22" s="113">
        <v>277</v>
      </c>
      <c r="J22" s="113">
        <v>84</v>
      </c>
      <c r="K22" s="113">
        <v>104</v>
      </c>
      <c r="L22" s="113">
        <v>129</v>
      </c>
      <c r="M22" s="115">
        <v>157</v>
      </c>
    </row>
    <row r="23" spans="1:13" ht="14.25" customHeight="1" thickBot="1">
      <c r="A23" s="1696"/>
      <c r="B23" s="101"/>
      <c r="C23" s="77" t="s">
        <v>32</v>
      </c>
      <c r="D23" s="116">
        <f>SUM(F23:G23,I23:M23)</f>
        <v>2086</v>
      </c>
      <c r="E23" s="117">
        <v>1.75609756097561</v>
      </c>
      <c r="F23" s="118">
        <v>1145</v>
      </c>
      <c r="G23" s="118">
        <v>155</v>
      </c>
      <c r="H23" s="119">
        <v>30</v>
      </c>
      <c r="I23" s="118">
        <v>270</v>
      </c>
      <c r="J23" s="118">
        <v>112</v>
      </c>
      <c r="K23" s="118">
        <v>123</v>
      </c>
      <c r="L23" s="118">
        <v>121</v>
      </c>
      <c r="M23" s="120">
        <v>160</v>
      </c>
    </row>
    <row r="24" spans="1:13" ht="14.25" customHeight="1">
      <c r="A24" s="1695" t="s">
        <v>33</v>
      </c>
      <c r="B24" s="1706" t="s">
        <v>17</v>
      </c>
      <c r="C24" s="1707"/>
      <c r="D24" s="83">
        <v>14649</v>
      </c>
      <c r="E24" s="84">
        <v>-10.991615020051039</v>
      </c>
      <c r="F24" s="85">
        <v>7196</v>
      </c>
      <c r="G24" s="85">
        <v>1217</v>
      </c>
      <c r="H24" s="53">
        <v>320</v>
      </c>
      <c r="I24" s="85">
        <v>2166</v>
      </c>
      <c r="J24" s="85">
        <v>840</v>
      </c>
      <c r="K24" s="85">
        <v>1013</v>
      </c>
      <c r="L24" s="85">
        <v>971</v>
      </c>
      <c r="M24" s="86">
        <v>1246</v>
      </c>
    </row>
    <row r="25" spans="1:13" ht="14.25" customHeight="1">
      <c r="A25" s="1695"/>
      <c r="B25" s="1708">
        <v>29</v>
      </c>
      <c r="C25" s="1709"/>
      <c r="D25" s="83">
        <v>13716</v>
      </c>
      <c r="E25" s="84">
        <v>-6.369035429039525</v>
      </c>
      <c r="F25" s="102">
        <v>6702</v>
      </c>
      <c r="G25" s="102">
        <v>1158</v>
      </c>
      <c r="H25" s="103">
        <v>310</v>
      </c>
      <c r="I25" s="102">
        <v>2024</v>
      </c>
      <c r="J25" s="102">
        <v>824</v>
      </c>
      <c r="K25" s="102">
        <v>936</v>
      </c>
      <c r="L25" s="102">
        <v>831</v>
      </c>
      <c r="M25" s="104">
        <v>1241</v>
      </c>
    </row>
    <row r="26" spans="1:13" ht="14.25" customHeight="1">
      <c r="A26" s="1695"/>
      <c r="B26" s="1708">
        <v>30</v>
      </c>
      <c r="C26" s="1709"/>
      <c r="D26" s="83">
        <v>12232</v>
      </c>
      <c r="E26" s="84">
        <v>-10.819480898221055</v>
      </c>
      <c r="F26" s="102">
        <v>6061</v>
      </c>
      <c r="G26" s="102">
        <v>970</v>
      </c>
      <c r="H26" s="105">
        <v>258</v>
      </c>
      <c r="I26" s="102">
        <v>1772</v>
      </c>
      <c r="J26" s="102">
        <v>733</v>
      </c>
      <c r="K26" s="102">
        <v>796</v>
      </c>
      <c r="L26" s="102">
        <v>787</v>
      </c>
      <c r="M26" s="104">
        <v>1113</v>
      </c>
    </row>
    <row r="27" spans="1:13" ht="14.25" customHeight="1">
      <c r="A27" s="1695"/>
      <c r="B27" s="1708" t="s">
        <v>18</v>
      </c>
      <c r="C27" s="1709"/>
      <c r="D27" s="83">
        <v>12076</v>
      </c>
      <c r="E27" s="84">
        <v>-1.2753433616742968</v>
      </c>
      <c r="F27" s="102">
        <v>6200</v>
      </c>
      <c r="G27" s="102">
        <v>917</v>
      </c>
      <c r="H27" s="105">
        <v>251</v>
      </c>
      <c r="I27" s="102">
        <v>1653</v>
      </c>
      <c r="J27" s="102">
        <v>642</v>
      </c>
      <c r="K27" s="102">
        <v>774</v>
      </c>
      <c r="L27" s="102">
        <v>801</v>
      </c>
      <c r="M27" s="104">
        <v>1089</v>
      </c>
    </row>
    <row r="28" spans="1:13" ht="14.25" customHeight="1">
      <c r="A28" s="1695"/>
      <c r="B28" s="1708">
        <v>2</v>
      </c>
      <c r="C28" s="1709"/>
      <c r="D28" s="106">
        <f>SUM(F28:G28,I28:M28)</f>
        <v>12088</v>
      </c>
      <c r="E28" s="107">
        <f>IF(ISERROR((D28-D27)/D27*100),"―",(D28-D27)/D27*100)</f>
        <v>9.9370652533951651E-2</v>
      </c>
      <c r="F28" s="108">
        <f>SUM(F29:F40)</f>
        <v>6406</v>
      </c>
      <c r="G28" s="108">
        <f t="shared" ref="G28:M28" si="2">SUM(G29:G40)</f>
        <v>849</v>
      </c>
      <c r="H28" s="109">
        <f t="shared" si="2"/>
        <v>199</v>
      </c>
      <c r="I28" s="108">
        <f t="shared" si="2"/>
        <v>1655</v>
      </c>
      <c r="J28" s="108">
        <f t="shared" si="2"/>
        <v>620</v>
      </c>
      <c r="K28" s="108">
        <f t="shared" si="2"/>
        <v>765</v>
      </c>
      <c r="L28" s="108">
        <f t="shared" si="2"/>
        <v>768</v>
      </c>
      <c r="M28" s="110">
        <f t="shared" si="2"/>
        <v>1025</v>
      </c>
    </row>
    <row r="29" spans="1:13" ht="14.25" customHeight="1">
      <c r="A29" s="1695"/>
      <c r="B29" s="100" t="s">
        <v>19</v>
      </c>
      <c r="C29" s="75" t="s">
        <v>20</v>
      </c>
      <c r="D29" s="111">
        <f>SUM(F29:G29,I29:M29)</f>
        <v>1240</v>
      </c>
      <c r="E29" s="112">
        <v>2.0576131687242798</v>
      </c>
      <c r="F29" s="113">
        <v>645</v>
      </c>
      <c r="G29" s="113">
        <v>91</v>
      </c>
      <c r="H29" s="114">
        <v>26</v>
      </c>
      <c r="I29" s="113">
        <v>165</v>
      </c>
      <c r="J29" s="113">
        <v>73</v>
      </c>
      <c r="K29" s="113">
        <v>71</v>
      </c>
      <c r="L29" s="113">
        <v>76</v>
      </c>
      <c r="M29" s="115">
        <v>119</v>
      </c>
    </row>
    <row r="30" spans="1:13" ht="14.25" customHeight="1">
      <c r="A30" s="1695"/>
      <c r="B30" s="100"/>
      <c r="C30" s="75" t="s">
        <v>21</v>
      </c>
      <c r="D30" s="111">
        <f>SUM(F30:G30,I30:M30)</f>
        <v>995</v>
      </c>
      <c r="E30" s="112">
        <v>-8.5477941176470598</v>
      </c>
      <c r="F30" s="113">
        <v>499</v>
      </c>
      <c r="G30" s="113">
        <v>73</v>
      </c>
      <c r="H30" s="114">
        <v>21</v>
      </c>
      <c r="I30" s="113">
        <v>140</v>
      </c>
      <c r="J30" s="113">
        <v>57</v>
      </c>
      <c r="K30" s="113">
        <v>76</v>
      </c>
      <c r="L30" s="113">
        <v>69</v>
      </c>
      <c r="M30" s="115">
        <v>81</v>
      </c>
    </row>
    <row r="31" spans="1:13" ht="14.25" customHeight="1">
      <c r="A31" s="1695"/>
      <c r="B31" s="100"/>
      <c r="C31" s="75" t="s">
        <v>22</v>
      </c>
      <c r="D31" s="111">
        <f t="shared" ref="D31:D39" si="3">SUM(F31:G31,I31:M31)</f>
        <v>1029</v>
      </c>
      <c r="E31" s="112">
        <v>8.2018927444794958</v>
      </c>
      <c r="F31" s="113">
        <v>562</v>
      </c>
      <c r="G31" s="113">
        <v>65</v>
      </c>
      <c r="H31" s="114">
        <v>13</v>
      </c>
      <c r="I31" s="113">
        <v>152</v>
      </c>
      <c r="J31" s="113">
        <v>38</v>
      </c>
      <c r="K31" s="113">
        <v>64</v>
      </c>
      <c r="L31" s="113">
        <v>56</v>
      </c>
      <c r="M31" s="115">
        <v>92</v>
      </c>
    </row>
    <row r="32" spans="1:13" ht="14.25" customHeight="1">
      <c r="A32" s="1695"/>
      <c r="B32" s="100"/>
      <c r="C32" s="75" t="s">
        <v>23</v>
      </c>
      <c r="D32" s="111">
        <f t="shared" si="3"/>
        <v>1101</v>
      </c>
      <c r="E32" s="112">
        <v>5.1575931232091694</v>
      </c>
      <c r="F32" s="113">
        <v>596</v>
      </c>
      <c r="G32" s="113">
        <v>74</v>
      </c>
      <c r="H32" s="114">
        <v>15</v>
      </c>
      <c r="I32" s="113">
        <v>157</v>
      </c>
      <c r="J32" s="113">
        <v>49</v>
      </c>
      <c r="K32" s="113">
        <v>67</v>
      </c>
      <c r="L32" s="113">
        <v>61</v>
      </c>
      <c r="M32" s="115">
        <v>97</v>
      </c>
    </row>
    <row r="33" spans="1:13" ht="14.25" customHeight="1">
      <c r="A33" s="1695"/>
      <c r="B33" s="100"/>
      <c r="C33" s="75" t="s">
        <v>24</v>
      </c>
      <c r="D33" s="111">
        <f t="shared" si="3"/>
        <v>916</v>
      </c>
      <c r="E33" s="112">
        <v>0.88105726872246704</v>
      </c>
      <c r="F33" s="113">
        <v>493</v>
      </c>
      <c r="G33" s="113">
        <v>46</v>
      </c>
      <c r="H33" s="114">
        <v>8</v>
      </c>
      <c r="I33" s="113">
        <v>142</v>
      </c>
      <c r="J33" s="113">
        <v>39</v>
      </c>
      <c r="K33" s="113">
        <v>66</v>
      </c>
      <c r="L33" s="113">
        <v>64</v>
      </c>
      <c r="M33" s="115">
        <v>66</v>
      </c>
    </row>
    <row r="34" spans="1:13" ht="14.25" customHeight="1">
      <c r="A34" s="1695"/>
      <c r="B34" s="100"/>
      <c r="C34" s="75" t="s">
        <v>25</v>
      </c>
      <c r="D34" s="111">
        <f t="shared" si="3"/>
        <v>1004</v>
      </c>
      <c r="E34" s="112">
        <v>4.9111807732497388</v>
      </c>
      <c r="F34" s="113">
        <v>530</v>
      </c>
      <c r="G34" s="113">
        <v>76</v>
      </c>
      <c r="H34" s="114">
        <v>21</v>
      </c>
      <c r="I34" s="113">
        <v>120</v>
      </c>
      <c r="J34" s="113">
        <v>54</v>
      </c>
      <c r="K34" s="113">
        <v>66</v>
      </c>
      <c r="L34" s="113">
        <v>62</v>
      </c>
      <c r="M34" s="115">
        <v>96</v>
      </c>
    </row>
    <row r="35" spans="1:13" ht="14.25" customHeight="1">
      <c r="A35" s="1695"/>
      <c r="B35" s="100"/>
      <c r="C35" s="75" t="s">
        <v>26</v>
      </c>
      <c r="D35" s="111">
        <f t="shared" si="3"/>
        <v>1067</v>
      </c>
      <c r="E35" s="112">
        <v>6.1691542288557217</v>
      </c>
      <c r="F35" s="113">
        <v>603</v>
      </c>
      <c r="G35" s="113">
        <v>60</v>
      </c>
      <c r="H35" s="114">
        <v>13</v>
      </c>
      <c r="I35" s="113">
        <v>131</v>
      </c>
      <c r="J35" s="113">
        <v>42</v>
      </c>
      <c r="K35" s="113">
        <v>62</v>
      </c>
      <c r="L35" s="113">
        <v>76</v>
      </c>
      <c r="M35" s="115">
        <v>93</v>
      </c>
    </row>
    <row r="36" spans="1:13" ht="14.25" customHeight="1">
      <c r="A36" s="1695"/>
      <c r="B36" s="100"/>
      <c r="C36" s="75" t="s">
        <v>27</v>
      </c>
      <c r="D36" s="111">
        <f t="shared" si="3"/>
        <v>803</v>
      </c>
      <c r="E36" s="112">
        <v>-7.7011494252873565</v>
      </c>
      <c r="F36" s="113">
        <v>433</v>
      </c>
      <c r="G36" s="113">
        <v>56</v>
      </c>
      <c r="H36" s="114">
        <v>15</v>
      </c>
      <c r="I36" s="113">
        <v>99</v>
      </c>
      <c r="J36" s="113">
        <v>46</v>
      </c>
      <c r="K36" s="113">
        <v>50</v>
      </c>
      <c r="L36" s="113">
        <v>62</v>
      </c>
      <c r="M36" s="115">
        <v>57</v>
      </c>
    </row>
    <row r="37" spans="1:13" ht="14.25" customHeight="1">
      <c r="A37" s="1695"/>
      <c r="B37" s="100"/>
      <c r="C37" s="75" t="s">
        <v>28</v>
      </c>
      <c r="D37" s="111">
        <f t="shared" si="3"/>
        <v>805</v>
      </c>
      <c r="E37" s="112">
        <v>4.1397153945666236</v>
      </c>
      <c r="F37" s="113">
        <v>424</v>
      </c>
      <c r="G37" s="113">
        <v>66</v>
      </c>
      <c r="H37" s="114">
        <v>15</v>
      </c>
      <c r="I37" s="113">
        <v>114</v>
      </c>
      <c r="J37" s="113">
        <v>45</v>
      </c>
      <c r="K37" s="113">
        <v>54</v>
      </c>
      <c r="L37" s="113">
        <v>43</v>
      </c>
      <c r="M37" s="115">
        <v>59</v>
      </c>
    </row>
    <row r="38" spans="1:13" ht="14.25" customHeight="1">
      <c r="A38" s="1695"/>
      <c r="B38" s="100" t="s">
        <v>29</v>
      </c>
      <c r="C38" s="75" t="s">
        <v>30</v>
      </c>
      <c r="D38" s="111">
        <f t="shared" si="3"/>
        <v>993</v>
      </c>
      <c r="E38" s="112">
        <v>-17.111853088480803</v>
      </c>
      <c r="F38" s="113">
        <v>505</v>
      </c>
      <c r="G38" s="113">
        <v>78</v>
      </c>
      <c r="H38" s="114">
        <v>23</v>
      </c>
      <c r="I38" s="113">
        <v>139</v>
      </c>
      <c r="J38" s="113">
        <v>61</v>
      </c>
      <c r="K38" s="113">
        <v>60</v>
      </c>
      <c r="L38" s="113">
        <v>65</v>
      </c>
      <c r="M38" s="115">
        <v>85</v>
      </c>
    </row>
    <row r="39" spans="1:13" ht="14.25" customHeight="1">
      <c r="A39" s="1695"/>
      <c r="B39" s="100"/>
      <c r="C39" s="75" t="s">
        <v>31</v>
      </c>
      <c r="D39" s="111">
        <f t="shared" si="3"/>
        <v>1002</v>
      </c>
      <c r="E39" s="112">
        <v>5.4736842105263159</v>
      </c>
      <c r="F39" s="113">
        <v>492</v>
      </c>
      <c r="G39" s="113">
        <v>82</v>
      </c>
      <c r="H39" s="114">
        <v>16</v>
      </c>
      <c r="I39" s="113">
        <v>152</v>
      </c>
      <c r="J39" s="113">
        <v>51</v>
      </c>
      <c r="K39" s="113">
        <v>60</v>
      </c>
      <c r="L39" s="113">
        <v>73</v>
      </c>
      <c r="M39" s="115">
        <v>92</v>
      </c>
    </row>
    <row r="40" spans="1:13" ht="14.25" customHeight="1" thickBot="1">
      <c r="A40" s="1696"/>
      <c r="B40" s="101"/>
      <c r="C40" s="77" t="s">
        <v>32</v>
      </c>
      <c r="D40" s="116">
        <f>SUM(F40:G40,I40:M40)</f>
        <v>1133</v>
      </c>
      <c r="E40" s="117">
        <v>1.7055655296229804</v>
      </c>
      <c r="F40" s="118">
        <v>624</v>
      </c>
      <c r="G40" s="118">
        <v>82</v>
      </c>
      <c r="H40" s="119">
        <v>13</v>
      </c>
      <c r="I40" s="118">
        <v>144</v>
      </c>
      <c r="J40" s="118">
        <v>65</v>
      </c>
      <c r="K40" s="118">
        <v>69</v>
      </c>
      <c r="L40" s="118">
        <v>61</v>
      </c>
      <c r="M40" s="120">
        <v>88</v>
      </c>
    </row>
    <row r="41" spans="1:13" ht="14.25" customHeight="1">
      <c r="A41" s="1703" t="s">
        <v>34</v>
      </c>
      <c r="B41" s="1706" t="s">
        <v>17</v>
      </c>
      <c r="C41" s="1707"/>
      <c r="D41" s="83">
        <v>26311</v>
      </c>
      <c r="E41" s="84">
        <v>-7.8811007632518733</v>
      </c>
      <c r="F41" s="85">
        <v>13210</v>
      </c>
      <c r="G41" s="85">
        <v>2091</v>
      </c>
      <c r="H41" s="53">
        <v>525</v>
      </c>
      <c r="I41" s="85">
        <v>3984</v>
      </c>
      <c r="J41" s="85">
        <v>1439</v>
      </c>
      <c r="K41" s="85">
        <v>1753</v>
      </c>
      <c r="L41" s="85">
        <v>1589</v>
      </c>
      <c r="M41" s="86">
        <v>2245</v>
      </c>
    </row>
    <row r="42" spans="1:13" ht="14.25" customHeight="1">
      <c r="A42" s="1695"/>
      <c r="B42" s="1708">
        <v>29</v>
      </c>
      <c r="C42" s="1709"/>
      <c r="D42" s="83">
        <v>24792</v>
      </c>
      <c r="E42" s="84">
        <v>-5.7732507316331576</v>
      </c>
      <c r="F42" s="102">
        <v>12399</v>
      </c>
      <c r="G42" s="102">
        <v>2032</v>
      </c>
      <c r="H42" s="103">
        <v>541</v>
      </c>
      <c r="I42" s="102">
        <v>3698</v>
      </c>
      <c r="J42" s="102">
        <v>1427</v>
      </c>
      <c r="K42" s="102">
        <v>1638</v>
      </c>
      <c r="L42" s="102">
        <v>1419</v>
      </c>
      <c r="M42" s="104">
        <v>2179</v>
      </c>
    </row>
    <row r="43" spans="1:13" ht="14.25" customHeight="1">
      <c r="A43" s="1695"/>
      <c r="B43" s="1708">
        <v>30</v>
      </c>
      <c r="C43" s="1709"/>
      <c r="D43" s="83">
        <v>22748</v>
      </c>
      <c r="E43" s="84">
        <v>-8.2445950306550504</v>
      </c>
      <c r="F43" s="102">
        <v>11637</v>
      </c>
      <c r="G43" s="102">
        <v>1738</v>
      </c>
      <c r="H43" s="105">
        <v>472</v>
      </c>
      <c r="I43" s="102">
        <v>3246</v>
      </c>
      <c r="J43" s="102">
        <v>1263</v>
      </c>
      <c r="K43" s="102">
        <v>1514</v>
      </c>
      <c r="L43" s="102">
        <v>1386</v>
      </c>
      <c r="M43" s="104">
        <v>1964</v>
      </c>
    </row>
    <row r="44" spans="1:13" ht="14.25" customHeight="1">
      <c r="A44" s="1695"/>
      <c r="B44" s="1708" t="s">
        <v>18</v>
      </c>
      <c r="C44" s="1709"/>
      <c r="D44" s="83">
        <v>22500</v>
      </c>
      <c r="E44" s="84">
        <v>-1.0902057323720766</v>
      </c>
      <c r="F44" s="102">
        <v>11911</v>
      </c>
      <c r="G44" s="102">
        <v>1671</v>
      </c>
      <c r="H44" s="105">
        <v>419</v>
      </c>
      <c r="I44" s="102">
        <v>3074</v>
      </c>
      <c r="J44" s="102">
        <v>1123</v>
      </c>
      <c r="K44" s="102">
        <v>1435</v>
      </c>
      <c r="L44" s="102">
        <v>1406</v>
      </c>
      <c r="M44" s="104">
        <v>1880</v>
      </c>
    </row>
    <row r="45" spans="1:13" ht="14.25" customHeight="1">
      <c r="A45" s="1695"/>
      <c r="B45" s="1708">
        <v>2</v>
      </c>
      <c r="C45" s="1709"/>
      <c r="D45" s="106">
        <f>SUM(F45:G45,I45:M45)</f>
        <v>22253</v>
      </c>
      <c r="E45" s="107">
        <f>IF(ISERROR((D45-D44)/D44*100),"―",(D45-D44)/D44*100)</f>
        <v>-1.0977777777777777</v>
      </c>
      <c r="F45" s="108">
        <f>SUM(F46:F57)</f>
        <v>12099</v>
      </c>
      <c r="G45" s="108">
        <f t="shared" ref="G45:M45" si="4">SUM(G46:G57)</f>
        <v>1534</v>
      </c>
      <c r="H45" s="109">
        <f t="shared" si="4"/>
        <v>329</v>
      </c>
      <c r="I45" s="108">
        <f t="shared" si="4"/>
        <v>3063</v>
      </c>
      <c r="J45" s="108">
        <f t="shared" si="4"/>
        <v>1034</v>
      </c>
      <c r="K45" s="108">
        <f t="shared" si="4"/>
        <v>1387</v>
      </c>
      <c r="L45" s="108">
        <f t="shared" si="4"/>
        <v>1363</v>
      </c>
      <c r="M45" s="110">
        <f t="shared" si="4"/>
        <v>1773</v>
      </c>
    </row>
    <row r="46" spans="1:13" ht="14.25" customHeight="1">
      <c r="A46" s="1695"/>
      <c r="B46" s="100" t="s">
        <v>19</v>
      </c>
      <c r="C46" s="75" t="s">
        <v>20</v>
      </c>
      <c r="D46" s="111">
        <f>SUM(F46:G46,I46:M46)</f>
        <v>2286</v>
      </c>
      <c r="E46" s="121">
        <v>-3.0123037759864237</v>
      </c>
      <c r="F46" s="113">
        <v>1222</v>
      </c>
      <c r="G46" s="113">
        <v>168</v>
      </c>
      <c r="H46" s="114">
        <v>46</v>
      </c>
      <c r="I46" s="113">
        <v>320</v>
      </c>
      <c r="J46" s="113">
        <v>116</v>
      </c>
      <c r="K46" s="113">
        <v>131</v>
      </c>
      <c r="L46" s="113">
        <v>122</v>
      </c>
      <c r="M46" s="115">
        <v>207</v>
      </c>
    </row>
    <row r="47" spans="1:13" ht="14.25" customHeight="1">
      <c r="A47" s="1695"/>
      <c r="B47" s="100"/>
      <c r="C47" s="75" t="s">
        <v>21</v>
      </c>
      <c r="D47" s="111">
        <f>SUM(F47:G47,I47:M47)</f>
        <v>1795</v>
      </c>
      <c r="E47" s="121">
        <v>-10.962301587301587</v>
      </c>
      <c r="F47" s="113">
        <v>971</v>
      </c>
      <c r="G47" s="113">
        <v>119</v>
      </c>
      <c r="H47" s="114">
        <v>27</v>
      </c>
      <c r="I47" s="113">
        <v>253</v>
      </c>
      <c r="J47" s="113">
        <v>87</v>
      </c>
      <c r="K47" s="113">
        <v>119</v>
      </c>
      <c r="L47" s="113">
        <v>112</v>
      </c>
      <c r="M47" s="115">
        <v>134</v>
      </c>
    </row>
    <row r="48" spans="1:13" ht="14.25" customHeight="1">
      <c r="A48" s="1695"/>
      <c r="B48" s="100"/>
      <c r="C48" s="75" t="s">
        <v>22</v>
      </c>
      <c r="D48" s="111">
        <f t="shared" ref="D48:D56" si="5">SUM(F48:G48,I48:M48)</f>
        <v>1923</v>
      </c>
      <c r="E48" s="121">
        <v>8.9518413597733719</v>
      </c>
      <c r="F48" s="113">
        <v>1064</v>
      </c>
      <c r="G48" s="113">
        <v>112</v>
      </c>
      <c r="H48" s="114">
        <v>19</v>
      </c>
      <c r="I48" s="113">
        <v>295</v>
      </c>
      <c r="J48" s="113">
        <v>67</v>
      </c>
      <c r="K48" s="113">
        <v>126</v>
      </c>
      <c r="L48" s="113">
        <v>113</v>
      </c>
      <c r="M48" s="115">
        <v>146</v>
      </c>
    </row>
    <row r="49" spans="1:13" ht="14.25" customHeight="1">
      <c r="A49" s="1695"/>
      <c r="B49" s="100"/>
      <c r="C49" s="75" t="s">
        <v>23</v>
      </c>
      <c r="D49" s="111">
        <f t="shared" si="5"/>
        <v>1953</v>
      </c>
      <c r="E49" s="121">
        <v>3.3333333333333335</v>
      </c>
      <c r="F49" s="113">
        <v>1069</v>
      </c>
      <c r="G49" s="113">
        <v>144</v>
      </c>
      <c r="H49" s="114">
        <v>27</v>
      </c>
      <c r="I49" s="113">
        <v>267</v>
      </c>
      <c r="J49" s="113">
        <v>88</v>
      </c>
      <c r="K49" s="113">
        <v>123</v>
      </c>
      <c r="L49" s="113">
        <v>109</v>
      </c>
      <c r="M49" s="115">
        <v>153</v>
      </c>
    </row>
    <row r="50" spans="1:13" ht="14.25" customHeight="1">
      <c r="A50" s="1695"/>
      <c r="B50" s="100"/>
      <c r="C50" s="75" t="s">
        <v>24</v>
      </c>
      <c r="D50" s="111">
        <f t="shared" si="5"/>
        <v>1721</v>
      </c>
      <c r="E50" s="121">
        <v>0.70216500877706256</v>
      </c>
      <c r="F50" s="113">
        <v>959</v>
      </c>
      <c r="G50" s="113">
        <v>94</v>
      </c>
      <c r="H50" s="114">
        <v>14</v>
      </c>
      <c r="I50" s="113">
        <v>229</v>
      </c>
      <c r="J50" s="113">
        <v>73</v>
      </c>
      <c r="K50" s="113">
        <v>111</v>
      </c>
      <c r="L50" s="113">
        <v>123</v>
      </c>
      <c r="M50" s="115">
        <v>132</v>
      </c>
    </row>
    <row r="51" spans="1:13" ht="14.25" customHeight="1">
      <c r="A51" s="1695"/>
      <c r="B51" s="100"/>
      <c r="C51" s="75" t="s">
        <v>25</v>
      </c>
      <c r="D51" s="111">
        <f t="shared" si="5"/>
        <v>1829</v>
      </c>
      <c r="E51" s="121">
        <v>2.9262802476083283</v>
      </c>
      <c r="F51" s="113">
        <v>992</v>
      </c>
      <c r="G51" s="113">
        <v>122</v>
      </c>
      <c r="H51" s="114">
        <v>34</v>
      </c>
      <c r="I51" s="113">
        <v>246</v>
      </c>
      <c r="J51" s="113">
        <v>85</v>
      </c>
      <c r="K51" s="113">
        <v>114</v>
      </c>
      <c r="L51" s="113">
        <v>107</v>
      </c>
      <c r="M51" s="115">
        <v>163</v>
      </c>
    </row>
    <row r="52" spans="1:13" ht="14.25" customHeight="1">
      <c r="A52" s="1695"/>
      <c r="B52" s="100"/>
      <c r="C52" s="75" t="s">
        <v>26</v>
      </c>
      <c r="D52" s="111">
        <f t="shared" si="5"/>
        <v>1896</v>
      </c>
      <c r="E52" s="121">
        <v>3.1556039173014145</v>
      </c>
      <c r="F52" s="113">
        <v>1045</v>
      </c>
      <c r="G52" s="113">
        <v>117</v>
      </c>
      <c r="H52" s="114">
        <v>25</v>
      </c>
      <c r="I52" s="113">
        <v>235</v>
      </c>
      <c r="J52" s="113">
        <v>74</v>
      </c>
      <c r="K52" s="113">
        <v>121</v>
      </c>
      <c r="L52" s="113">
        <v>134</v>
      </c>
      <c r="M52" s="115">
        <v>170</v>
      </c>
    </row>
    <row r="53" spans="1:13" ht="14.25" customHeight="1">
      <c r="A53" s="1695"/>
      <c r="B53" s="100"/>
      <c r="C53" s="75" t="s">
        <v>27</v>
      </c>
      <c r="D53" s="111">
        <f t="shared" si="5"/>
        <v>1477</v>
      </c>
      <c r="E53" s="121">
        <v>-9.3865030674846626</v>
      </c>
      <c r="F53" s="113">
        <v>813</v>
      </c>
      <c r="G53" s="113">
        <v>95</v>
      </c>
      <c r="H53" s="114">
        <v>24</v>
      </c>
      <c r="I53" s="113">
        <v>196</v>
      </c>
      <c r="J53" s="113">
        <v>75</v>
      </c>
      <c r="K53" s="113">
        <v>103</v>
      </c>
      <c r="L53" s="113">
        <v>101</v>
      </c>
      <c r="M53" s="115">
        <v>94</v>
      </c>
    </row>
    <row r="54" spans="1:13" ht="14.25" customHeight="1">
      <c r="A54" s="1695"/>
      <c r="B54" s="100"/>
      <c r="C54" s="75" t="s">
        <v>28</v>
      </c>
      <c r="D54" s="111">
        <f t="shared" si="5"/>
        <v>1472</v>
      </c>
      <c r="E54" s="121">
        <v>8.956328645447817</v>
      </c>
      <c r="F54" s="113">
        <v>802</v>
      </c>
      <c r="G54" s="113">
        <v>121</v>
      </c>
      <c r="H54" s="114">
        <v>23</v>
      </c>
      <c r="I54" s="113">
        <v>211</v>
      </c>
      <c r="J54" s="113">
        <v>69</v>
      </c>
      <c r="K54" s="113">
        <v>92</v>
      </c>
      <c r="L54" s="113">
        <v>79</v>
      </c>
      <c r="M54" s="115">
        <v>98</v>
      </c>
    </row>
    <row r="55" spans="1:13" ht="14.25" customHeight="1">
      <c r="A55" s="1695"/>
      <c r="B55" s="100" t="s">
        <v>29</v>
      </c>
      <c r="C55" s="75" t="s">
        <v>30</v>
      </c>
      <c r="D55" s="111">
        <f t="shared" si="5"/>
        <v>1912</v>
      </c>
      <c r="E55" s="121">
        <v>-16.760992599042229</v>
      </c>
      <c r="F55" s="113">
        <v>1009</v>
      </c>
      <c r="G55" s="113">
        <v>137</v>
      </c>
      <c r="H55" s="114">
        <v>28</v>
      </c>
      <c r="I55" s="113">
        <v>267</v>
      </c>
      <c r="J55" s="113">
        <v>104</v>
      </c>
      <c r="K55" s="113">
        <v>122</v>
      </c>
      <c r="L55" s="113">
        <v>114</v>
      </c>
      <c r="M55" s="115">
        <v>159</v>
      </c>
    </row>
    <row r="56" spans="1:13" ht="14.25" customHeight="1">
      <c r="A56" s="1695"/>
      <c r="B56" s="100"/>
      <c r="C56" s="75" t="s">
        <v>31</v>
      </c>
      <c r="D56" s="111">
        <f t="shared" si="5"/>
        <v>1908</v>
      </c>
      <c r="E56" s="121">
        <v>4.4906900328587076</v>
      </c>
      <c r="F56" s="113">
        <v>1010</v>
      </c>
      <c r="G56" s="113">
        <v>150</v>
      </c>
      <c r="H56" s="114">
        <v>32</v>
      </c>
      <c r="I56" s="113">
        <v>275</v>
      </c>
      <c r="J56" s="113">
        <v>84</v>
      </c>
      <c r="K56" s="113">
        <v>104</v>
      </c>
      <c r="L56" s="113">
        <v>128</v>
      </c>
      <c r="M56" s="115">
        <v>157</v>
      </c>
    </row>
    <row r="57" spans="1:13" ht="14.25" customHeight="1" thickBot="1">
      <c r="A57" s="1696"/>
      <c r="B57" s="101"/>
      <c r="C57" s="77" t="s">
        <v>32</v>
      </c>
      <c r="D57" s="116">
        <f>SUM(F57:G57,I57:M57)</f>
        <v>2081</v>
      </c>
      <c r="E57" s="122">
        <v>1.8101761252446182</v>
      </c>
      <c r="F57" s="118">
        <v>1143</v>
      </c>
      <c r="G57" s="118">
        <v>155</v>
      </c>
      <c r="H57" s="119">
        <v>30</v>
      </c>
      <c r="I57" s="118">
        <v>269</v>
      </c>
      <c r="J57" s="118">
        <v>112</v>
      </c>
      <c r="K57" s="118">
        <v>121</v>
      </c>
      <c r="L57" s="118">
        <v>121</v>
      </c>
      <c r="M57" s="120">
        <v>160</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zoomScaleNormal="85" zoomScaleSheetLayoutView="100" workbookViewId="0">
      <selection sqref="A1:M1"/>
    </sheetView>
  </sheetViews>
  <sheetFormatPr defaultRowHeight="13.5"/>
  <cols>
    <col min="1" max="1" width="4.125" style="2" customWidth="1"/>
    <col min="2" max="2" width="5.875" style="2" customWidth="1"/>
    <col min="3" max="3" width="4.75" style="2" customWidth="1"/>
    <col min="4" max="4" width="8" style="2" customWidth="1"/>
    <col min="5" max="5" width="8.125" style="2" customWidth="1"/>
    <col min="6" max="13" width="7.625" style="2" customWidth="1"/>
    <col min="14" max="16384" width="9" style="2"/>
  </cols>
  <sheetData>
    <row r="1" spans="1:13" ht="30" customHeight="1">
      <c r="A1" s="1681" t="s">
        <v>1251</v>
      </c>
      <c r="B1" s="1681"/>
      <c r="C1" s="1681"/>
      <c r="D1" s="1681"/>
      <c r="E1" s="1681"/>
      <c r="F1" s="1681"/>
      <c r="G1" s="1681"/>
      <c r="H1" s="1681"/>
      <c r="I1" s="1681"/>
      <c r="J1" s="1681"/>
      <c r="K1" s="1681"/>
      <c r="L1" s="1681"/>
      <c r="M1" s="1681"/>
    </row>
    <row r="2" spans="1:13" ht="31.5" customHeight="1" thickBot="1">
      <c r="A2" s="1" t="s">
        <v>392</v>
      </c>
      <c r="H2" s="157"/>
      <c r="L2" s="157" t="s">
        <v>393</v>
      </c>
      <c r="M2" s="569" t="s">
        <v>394</v>
      </c>
    </row>
    <row r="3" spans="1:13" ht="14.25" customHeight="1">
      <c r="A3" s="3"/>
      <c r="B3" s="1683" t="s">
        <v>1</v>
      </c>
      <c r="C3" s="1684"/>
      <c r="D3" s="1824" t="s">
        <v>2</v>
      </c>
      <c r="E3" s="4"/>
      <c r="F3" s="1688" t="s">
        <v>3</v>
      </c>
      <c r="G3" s="1691" t="s">
        <v>4</v>
      </c>
      <c r="H3" s="5"/>
      <c r="I3" s="1688" t="s">
        <v>5</v>
      </c>
      <c r="J3" s="1688" t="s">
        <v>6</v>
      </c>
      <c r="K3" s="1688" t="s">
        <v>7</v>
      </c>
      <c r="L3" s="1688" t="s">
        <v>8</v>
      </c>
      <c r="M3" s="1692" t="s">
        <v>9</v>
      </c>
    </row>
    <row r="4" spans="1:13" ht="14.25" customHeight="1">
      <c r="A4" s="6"/>
      <c r="B4" s="7"/>
      <c r="C4" s="8"/>
      <c r="D4" s="1825"/>
      <c r="E4" s="9" t="s">
        <v>10</v>
      </c>
      <c r="F4" s="1689"/>
      <c r="G4" s="1689"/>
      <c r="H4" s="10" t="s">
        <v>11</v>
      </c>
      <c r="I4" s="1689"/>
      <c r="J4" s="1689"/>
      <c r="K4" s="1689"/>
      <c r="L4" s="1689"/>
      <c r="M4" s="1693"/>
    </row>
    <row r="5" spans="1:13" ht="14.25" customHeight="1">
      <c r="A5" s="6"/>
      <c r="B5" s="7"/>
      <c r="C5" s="8"/>
      <c r="D5" s="1825"/>
      <c r="E5" s="11" t="s">
        <v>395</v>
      </c>
      <c r="F5" s="1689"/>
      <c r="G5" s="1689"/>
      <c r="H5" s="10" t="s">
        <v>13</v>
      </c>
      <c r="I5" s="1689"/>
      <c r="J5" s="1689"/>
      <c r="K5" s="1689"/>
      <c r="L5" s="1689"/>
      <c r="M5" s="1693"/>
    </row>
    <row r="6" spans="1:13" ht="14.25" customHeight="1" thickBot="1">
      <c r="A6" s="12" t="s">
        <v>14</v>
      </c>
      <c r="B6" s="13"/>
      <c r="C6" s="14"/>
      <c r="D6" s="1826"/>
      <c r="E6" s="15"/>
      <c r="F6" s="1690"/>
      <c r="G6" s="1690"/>
      <c r="H6" s="152"/>
      <c r="I6" s="1690"/>
      <c r="J6" s="1690"/>
      <c r="K6" s="1690"/>
      <c r="L6" s="1690"/>
      <c r="M6" s="1694"/>
    </row>
    <row r="7" spans="1:13" ht="18.75" customHeight="1">
      <c r="A7" s="1703" t="s">
        <v>44</v>
      </c>
      <c r="B7" s="1819" t="s">
        <v>17</v>
      </c>
      <c r="C7" s="1818"/>
      <c r="D7" s="570">
        <v>1.82</v>
      </c>
      <c r="E7" s="571">
        <v>0.17</v>
      </c>
      <c r="F7" s="571">
        <v>1.9</v>
      </c>
      <c r="G7" s="571">
        <v>1.62</v>
      </c>
      <c r="H7" s="572">
        <v>1.28</v>
      </c>
      <c r="I7" s="571">
        <v>1.54</v>
      </c>
      <c r="J7" s="571">
        <v>1.35</v>
      </c>
      <c r="K7" s="571">
        <v>3.2</v>
      </c>
      <c r="L7" s="571">
        <v>1.56</v>
      </c>
      <c r="M7" s="573">
        <v>1.51</v>
      </c>
    </row>
    <row r="8" spans="1:13" ht="18.75" customHeight="1">
      <c r="A8" s="1695"/>
      <c r="B8" s="1697">
        <v>29</v>
      </c>
      <c r="C8" s="1698"/>
      <c r="D8" s="574">
        <v>1.95</v>
      </c>
      <c r="E8" s="575">
        <v>0.13</v>
      </c>
      <c r="F8" s="575">
        <v>1.97</v>
      </c>
      <c r="G8" s="575">
        <v>1.84</v>
      </c>
      <c r="H8" s="576">
        <v>1.24</v>
      </c>
      <c r="I8" s="575">
        <v>1.75</v>
      </c>
      <c r="J8" s="575">
        <v>1.44</v>
      </c>
      <c r="K8" s="575">
        <v>2.76</v>
      </c>
      <c r="L8" s="575">
        <v>1.68</v>
      </c>
      <c r="M8" s="577">
        <v>1.62</v>
      </c>
    </row>
    <row r="9" spans="1:13" ht="18.75" customHeight="1">
      <c r="A9" s="1695"/>
      <c r="B9" s="1697">
        <v>30</v>
      </c>
      <c r="C9" s="1698"/>
      <c r="D9" s="574">
        <v>2.0699999999999998</v>
      </c>
      <c r="E9" s="575">
        <v>0.12</v>
      </c>
      <c r="F9" s="575">
        <v>2.08</v>
      </c>
      <c r="G9" s="575">
        <v>2.0499999999999998</v>
      </c>
      <c r="H9" s="576">
        <v>1.66</v>
      </c>
      <c r="I9" s="575">
        <v>2.25</v>
      </c>
      <c r="J9" s="575">
        <v>1.55</v>
      </c>
      <c r="K9" s="575">
        <v>2.74</v>
      </c>
      <c r="L9" s="575">
        <v>1.74</v>
      </c>
      <c r="M9" s="577">
        <v>1.76</v>
      </c>
    </row>
    <row r="10" spans="1:13" ht="18.75" customHeight="1">
      <c r="A10" s="1695"/>
      <c r="B10" s="1697" t="s">
        <v>18</v>
      </c>
      <c r="C10" s="1698"/>
      <c r="D10" s="574">
        <v>2.0699999999999998</v>
      </c>
      <c r="E10" s="578">
        <v>0</v>
      </c>
      <c r="F10" s="578">
        <v>2</v>
      </c>
      <c r="G10" s="578">
        <v>2.09</v>
      </c>
      <c r="H10" s="579">
        <v>2</v>
      </c>
      <c r="I10" s="578">
        <v>2.33</v>
      </c>
      <c r="J10" s="578">
        <v>1.77</v>
      </c>
      <c r="K10" s="578">
        <v>2.93</v>
      </c>
      <c r="L10" s="578">
        <v>1.65</v>
      </c>
      <c r="M10" s="580">
        <v>1.84</v>
      </c>
    </row>
    <row r="11" spans="1:13" ht="18.75" customHeight="1">
      <c r="A11" s="1695"/>
      <c r="B11" s="1697">
        <v>2</v>
      </c>
      <c r="C11" s="1698"/>
      <c r="D11" s="574">
        <v>1.7850571888734201</v>
      </c>
      <c r="E11" s="578">
        <f>D11-D10</f>
        <v>-0.28494281112657971</v>
      </c>
      <c r="F11" s="578">
        <v>1.6367116767551348</v>
      </c>
      <c r="G11" s="578">
        <v>1.9311102968120191</v>
      </c>
      <c r="H11" s="579">
        <v>2.126689189189189</v>
      </c>
      <c r="I11" s="578">
        <v>1.9450837876034726</v>
      </c>
      <c r="J11" s="578">
        <v>1.8070539419087137</v>
      </c>
      <c r="K11" s="578">
        <v>3.0622030237580993</v>
      </c>
      <c r="L11" s="578">
        <v>1.4596136962247586</v>
      </c>
      <c r="M11" s="580">
        <v>1.5975491776846178</v>
      </c>
    </row>
    <row r="12" spans="1:13" ht="14.25" customHeight="1">
      <c r="A12" s="1695"/>
      <c r="B12" s="7" t="s">
        <v>19</v>
      </c>
      <c r="C12" s="32" t="s">
        <v>20</v>
      </c>
      <c r="D12" s="574">
        <v>1.24</v>
      </c>
      <c r="E12" s="581">
        <v>-0.3600000000000001</v>
      </c>
      <c r="F12" s="581">
        <v>1.05</v>
      </c>
      <c r="G12" s="581">
        <v>1.38</v>
      </c>
      <c r="H12" s="582">
        <v>1.5</v>
      </c>
      <c r="I12" s="581">
        <v>1.65</v>
      </c>
      <c r="J12" s="581">
        <v>1.29</v>
      </c>
      <c r="K12" s="581">
        <v>2.15</v>
      </c>
      <c r="L12" s="581">
        <v>0.95</v>
      </c>
      <c r="M12" s="583">
        <v>1.08</v>
      </c>
    </row>
    <row r="13" spans="1:13" ht="14.25" customHeight="1">
      <c r="A13" s="1695"/>
      <c r="B13" s="7"/>
      <c r="C13" s="32" t="s">
        <v>21</v>
      </c>
      <c r="D13" s="585">
        <v>1.58</v>
      </c>
      <c r="E13" s="586">
        <v>-0.41999999999999993</v>
      </c>
      <c r="F13" s="586">
        <v>1.63</v>
      </c>
      <c r="G13" s="586">
        <v>1.52</v>
      </c>
      <c r="H13" s="587">
        <v>2</v>
      </c>
      <c r="I13" s="586">
        <v>1.43</v>
      </c>
      <c r="J13" s="586">
        <v>1.62</v>
      </c>
      <c r="K13" s="586">
        <v>1.94</v>
      </c>
      <c r="L13" s="586">
        <v>1.22</v>
      </c>
      <c r="M13" s="588">
        <v>1.46</v>
      </c>
    </row>
    <row r="14" spans="1:13" ht="14.25" customHeight="1">
      <c r="A14" s="1695"/>
      <c r="B14" s="7"/>
      <c r="C14" s="32" t="s">
        <v>22</v>
      </c>
      <c r="D14" s="585">
        <v>1.74</v>
      </c>
      <c r="E14" s="586">
        <v>-0.40999999999999992</v>
      </c>
      <c r="F14" s="586">
        <v>1.62</v>
      </c>
      <c r="G14" s="586">
        <v>2.02</v>
      </c>
      <c r="H14" s="587">
        <v>1.88</v>
      </c>
      <c r="I14" s="586">
        <v>1.8</v>
      </c>
      <c r="J14" s="586">
        <v>1.77</v>
      </c>
      <c r="K14" s="586">
        <v>2.97</v>
      </c>
      <c r="L14" s="586">
        <v>1.27</v>
      </c>
      <c r="M14" s="588">
        <v>1.62</v>
      </c>
    </row>
    <row r="15" spans="1:13" ht="14.25" customHeight="1">
      <c r="A15" s="1695"/>
      <c r="B15" s="7"/>
      <c r="C15" s="32" t="s">
        <v>23</v>
      </c>
      <c r="D15" s="585">
        <v>1.69</v>
      </c>
      <c r="E15" s="586">
        <v>-0.4700000000000002</v>
      </c>
      <c r="F15" s="586">
        <v>1.54</v>
      </c>
      <c r="G15" s="586">
        <v>1.73</v>
      </c>
      <c r="H15" s="587">
        <v>1.94</v>
      </c>
      <c r="I15" s="586">
        <v>1.87</v>
      </c>
      <c r="J15" s="586">
        <v>1.72</v>
      </c>
      <c r="K15" s="586">
        <v>2.69</v>
      </c>
      <c r="L15" s="586">
        <v>1.42</v>
      </c>
      <c r="M15" s="588">
        <v>1.6</v>
      </c>
    </row>
    <row r="16" spans="1:13" ht="14.25" customHeight="1">
      <c r="A16" s="1695"/>
      <c r="B16" s="7"/>
      <c r="C16" s="32" t="s">
        <v>24</v>
      </c>
      <c r="D16" s="585">
        <v>1.85</v>
      </c>
      <c r="E16" s="586">
        <v>-0.54999999999999982</v>
      </c>
      <c r="F16" s="586">
        <v>1.62</v>
      </c>
      <c r="G16" s="586">
        <v>1.9</v>
      </c>
      <c r="H16" s="587">
        <v>2.81</v>
      </c>
      <c r="I16" s="586">
        <v>1.96</v>
      </c>
      <c r="J16" s="586">
        <v>2.15</v>
      </c>
      <c r="K16" s="586">
        <v>3.8</v>
      </c>
      <c r="L16" s="586">
        <v>1.2</v>
      </c>
      <c r="M16" s="588">
        <v>2.1</v>
      </c>
    </row>
    <row r="17" spans="1:13" ht="14.25" customHeight="1">
      <c r="A17" s="1695"/>
      <c r="B17" s="7"/>
      <c r="C17" s="32" t="s">
        <v>25</v>
      </c>
      <c r="D17" s="585">
        <v>1.93</v>
      </c>
      <c r="E17" s="586">
        <v>-0.21000000000000019</v>
      </c>
      <c r="F17" s="586">
        <v>1.77</v>
      </c>
      <c r="G17" s="586">
        <v>2.2400000000000002</v>
      </c>
      <c r="H17" s="587">
        <v>1.98</v>
      </c>
      <c r="I17" s="586">
        <v>2.13</v>
      </c>
      <c r="J17" s="586">
        <v>1.6</v>
      </c>
      <c r="K17" s="589">
        <v>3.59</v>
      </c>
      <c r="L17" s="590">
        <v>1.68</v>
      </c>
      <c r="M17" s="591">
        <v>1.53</v>
      </c>
    </row>
    <row r="18" spans="1:13" ht="14.25" customHeight="1">
      <c r="A18" s="1695"/>
      <c r="B18" s="7"/>
      <c r="C18" s="32" t="s">
        <v>26</v>
      </c>
      <c r="D18" s="585">
        <v>1.77</v>
      </c>
      <c r="E18" s="586">
        <v>-0.50999999999999979</v>
      </c>
      <c r="F18" s="586">
        <v>1.4</v>
      </c>
      <c r="G18" s="586">
        <v>1.99</v>
      </c>
      <c r="H18" s="587">
        <v>2.38</v>
      </c>
      <c r="I18" s="586">
        <v>2.2999999999999998</v>
      </c>
      <c r="J18" s="586">
        <v>2.08</v>
      </c>
      <c r="K18" s="586">
        <v>3.7</v>
      </c>
      <c r="L18" s="586">
        <v>1.66</v>
      </c>
      <c r="M18" s="588">
        <v>1.65</v>
      </c>
    </row>
    <row r="19" spans="1:13" ht="14.25" customHeight="1">
      <c r="A19" s="1695"/>
      <c r="B19" s="7"/>
      <c r="C19" s="32" t="s">
        <v>27</v>
      </c>
      <c r="D19" s="585">
        <v>2.2999999999999998</v>
      </c>
      <c r="E19" s="586">
        <v>-0.20999999999999996</v>
      </c>
      <c r="F19" s="586">
        <v>2.04</v>
      </c>
      <c r="G19" s="586">
        <v>2.5299999999999998</v>
      </c>
      <c r="H19" s="587">
        <v>2.52</v>
      </c>
      <c r="I19" s="586">
        <v>2.48</v>
      </c>
      <c r="J19" s="586">
        <v>2.5499999999999998</v>
      </c>
      <c r="K19" s="586">
        <v>4.18</v>
      </c>
      <c r="L19" s="586">
        <v>1.73</v>
      </c>
      <c r="M19" s="588">
        <v>2.34</v>
      </c>
    </row>
    <row r="20" spans="1:13" ht="14.25" customHeight="1">
      <c r="A20" s="1695"/>
      <c r="B20" s="7"/>
      <c r="C20" s="32" t="s">
        <v>28</v>
      </c>
      <c r="D20" s="585">
        <v>2.36</v>
      </c>
      <c r="E20" s="586">
        <v>-0.35000000000000009</v>
      </c>
      <c r="F20" s="586">
        <v>2.27</v>
      </c>
      <c r="G20" s="586">
        <v>2.4900000000000002</v>
      </c>
      <c r="H20" s="587">
        <v>2.38</v>
      </c>
      <c r="I20" s="586">
        <v>2.36</v>
      </c>
      <c r="J20" s="586">
        <v>2.37</v>
      </c>
      <c r="K20" s="586">
        <v>3.84</v>
      </c>
      <c r="L20" s="586">
        <v>2.25</v>
      </c>
      <c r="M20" s="588">
        <v>1.8</v>
      </c>
    </row>
    <row r="21" spans="1:13" ht="14.25" customHeight="1">
      <c r="A21" s="1695"/>
      <c r="B21" s="7" t="s">
        <v>29</v>
      </c>
      <c r="C21" s="32" t="s">
        <v>30</v>
      </c>
      <c r="D21" s="585">
        <v>1.77</v>
      </c>
      <c r="E21" s="586">
        <v>0.14000000000000012</v>
      </c>
      <c r="F21" s="586">
        <v>1.61</v>
      </c>
      <c r="G21" s="586">
        <v>2.06</v>
      </c>
      <c r="H21" s="587">
        <v>2.15</v>
      </c>
      <c r="I21" s="586">
        <v>1.96</v>
      </c>
      <c r="J21" s="586">
        <v>1.8</v>
      </c>
      <c r="K21" s="586">
        <v>2.86</v>
      </c>
      <c r="L21" s="586">
        <v>1.37</v>
      </c>
      <c r="M21" s="588">
        <v>1.64</v>
      </c>
    </row>
    <row r="22" spans="1:13" ht="14.25" customHeight="1">
      <c r="A22" s="1695"/>
      <c r="B22" s="7"/>
      <c r="C22" s="32" t="s">
        <v>31</v>
      </c>
      <c r="D22" s="585">
        <v>1.86</v>
      </c>
      <c r="E22" s="586">
        <v>-0.24999999999999978</v>
      </c>
      <c r="F22" s="586">
        <v>1.75</v>
      </c>
      <c r="G22" s="586">
        <v>2.2200000000000002</v>
      </c>
      <c r="H22" s="587">
        <v>2.48</v>
      </c>
      <c r="I22" s="586">
        <v>1.94</v>
      </c>
      <c r="J22" s="586">
        <v>1.96</v>
      </c>
      <c r="K22" s="586">
        <v>3.23</v>
      </c>
      <c r="L22" s="586">
        <v>1.43</v>
      </c>
      <c r="M22" s="588">
        <v>1.57</v>
      </c>
    </row>
    <row r="23" spans="1:13" ht="14.25" customHeight="1" thickBot="1">
      <c r="A23" s="1696"/>
      <c r="B23" s="13"/>
      <c r="C23" s="39" t="s">
        <v>32</v>
      </c>
      <c r="D23" s="592">
        <v>1.76</v>
      </c>
      <c r="E23" s="593">
        <v>6.0000000000000053E-2</v>
      </c>
      <c r="F23" s="593">
        <v>1.73</v>
      </c>
      <c r="G23" s="593">
        <v>1.67</v>
      </c>
      <c r="H23" s="594">
        <v>2.2000000000000002</v>
      </c>
      <c r="I23" s="593">
        <v>1.87</v>
      </c>
      <c r="J23" s="593">
        <v>1.47</v>
      </c>
      <c r="K23" s="593">
        <v>2.71</v>
      </c>
      <c r="L23" s="593">
        <v>1.77</v>
      </c>
      <c r="M23" s="595">
        <v>1.36</v>
      </c>
    </row>
    <row r="24" spans="1:13" ht="17.25" customHeight="1"/>
    <row r="25" spans="1:13" ht="17.25" customHeight="1"/>
    <row r="26" spans="1:13" ht="17.25" customHeight="1"/>
    <row r="27" spans="1:13" ht="31.5" customHeight="1" thickBot="1">
      <c r="A27" s="1" t="s">
        <v>396</v>
      </c>
      <c r="H27" s="157"/>
      <c r="L27" s="157" t="s">
        <v>397</v>
      </c>
      <c r="M27" s="569" t="s">
        <v>394</v>
      </c>
    </row>
    <row r="28" spans="1:13" ht="14.25" customHeight="1">
      <c r="A28" s="3"/>
      <c r="B28" s="1683" t="s">
        <v>1</v>
      </c>
      <c r="C28" s="1684"/>
      <c r="D28" s="1685" t="s">
        <v>2</v>
      </c>
      <c r="E28" s="4"/>
      <c r="F28" s="1688" t="s">
        <v>3</v>
      </c>
      <c r="G28" s="1691" t="s">
        <v>4</v>
      </c>
      <c r="H28" s="5"/>
      <c r="I28" s="1688" t="s">
        <v>5</v>
      </c>
      <c r="J28" s="1688" t="s">
        <v>6</v>
      </c>
      <c r="K28" s="1688" t="s">
        <v>7</v>
      </c>
      <c r="L28" s="1688" t="s">
        <v>8</v>
      </c>
      <c r="M28" s="1692" t="s">
        <v>9</v>
      </c>
    </row>
    <row r="29" spans="1:13" ht="14.25" customHeight="1">
      <c r="A29" s="6"/>
      <c r="B29" s="7"/>
      <c r="C29" s="8"/>
      <c r="D29" s="1686"/>
      <c r="E29" s="9" t="s">
        <v>10</v>
      </c>
      <c r="F29" s="1689"/>
      <c r="G29" s="1689"/>
      <c r="H29" s="10" t="s">
        <v>11</v>
      </c>
      <c r="I29" s="1689"/>
      <c r="J29" s="1689"/>
      <c r="K29" s="1689"/>
      <c r="L29" s="1689"/>
      <c r="M29" s="1693"/>
    </row>
    <row r="30" spans="1:13" ht="14.25" customHeight="1">
      <c r="A30" s="6"/>
      <c r="B30" s="7"/>
      <c r="C30" s="8"/>
      <c r="D30" s="1686"/>
      <c r="E30" s="11" t="s">
        <v>395</v>
      </c>
      <c r="F30" s="1689"/>
      <c r="G30" s="1689"/>
      <c r="H30" s="10" t="s">
        <v>13</v>
      </c>
      <c r="I30" s="1689"/>
      <c r="J30" s="1689"/>
      <c r="K30" s="1689"/>
      <c r="L30" s="1689"/>
      <c r="M30" s="1693"/>
    </row>
    <row r="31" spans="1:13" ht="14.25" customHeight="1" thickBot="1">
      <c r="A31" s="12" t="s">
        <v>14</v>
      </c>
      <c r="B31" s="13"/>
      <c r="C31" s="14"/>
      <c r="D31" s="1687"/>
      <c r="E31" s="15"/>
      <c r="F31" s="1690"/>
      <c r="G31" s="1690"/>
      <c r="H31" s="152"/>
      <c r="I31" s="1690"/>
      <c r="J31" s="1690"/>
      <c r="K31" s="1690"/>
      <c r="L31" s="1690"/>
      <c r="M31" s="1694"/>
    </row>
    <row r="32" spans="1:13" ht="18.75" customHeight="1">
      <c r="A32" s="1703" t="s">
        <v>44</v>
      </c>
      <c r="B32" s="1819" t="s">
        <v>17</v>
      </c>
      <c r="C32" s="1818"/>
      <c r="D32" s="596">
        <v>1.18</v>
      </c>
      <c r="E32" s="571">
        <v>0.1</v>
      </c>
      <c r="F32" s="571">
        <v>1.19</v>
      </c>
      <c r="G32" s="571">
        <v>1.1200000000000001</v>
      </c>
      <c r="H32" s="597">
        <v>0.78</v>
      </c>
      <c r="I32" s="571">
        <v>1.02</v>
      </c>
      <c r="J32" s="571">
        <v>0.84</v>
      </c>
      <c r="K32" s="571">
        <v>2.31</v>
      </c>
      <c r="L32" s="571">
        <v>1.07</v>
      </c>
      <c r="M32" s="573">
        <v>0.99</v>
      </c>
    </row>
    <row r="33" spans="1:14" ht="18.75" customHeight="1">
      <c r="A33" s="1695"/>
      <c r="B33" s="1697">
        <v>29</v>
      </c>
      <c r="C33" s="1698"/>
      <c r="D33" s="596">
        <v>1.29</v>
      </c>
      <c r="E33" s="575">
        <v>0.11</v>
      </c>
      <c r="F33" s="575">
        <v>1.31</v>
      </c>
      <c r="G33" s="575">
        <v>1.24</v>
      </c>
      <c r="H33" s="576">
        <v>0.78</v>
      </c>
      <c r="I33" s="575">
        <v>1.2</v>
      </c>
      <c r="J33" s="575">
        <v>0.95</v>
      </c>
      <c r="K33" s="575">
        <v>2.06</v>
      </c>
      <c r="L33" s="575">
        <v>1.1499999999999999</v>
      </c>
      <c r="M33" s="577">
        <v>1.21</v>
      </c>
    </row>
    <row r="34" spans="1:14" ht="18.75" customHeight="1">
      <c r="A34" s="1695"/>
      <c r="B34" s="1697">
        <v>30</v>
      </c>
      <c r="C34" s="1698"/>
      <c r="D34" s="598">
        <v>1.36</v>
      </c>
      <c r="E34" s="578">
        <v>7.0000000000000007E-2</v>
      </c>
      <c r="F34" s="578">
        <v>1.33</v>
      </c>
      <c r="G34" s="578">
        <v>1.32</v>
      </c>
      <c r="H34" s="599">
        <v>0.99</v>
      </c>
      <c r="I34" s="578">
        <v>1.57</v>
      </c>
      <c r="J34" s="578">
        <v>1.06</v>
      </c>
      <c r="K34" s="578">
        <v>2.0299999999999998</v>
      </c>
      <c r="L34" s="578">
        <v>1.1200000000000001</v>
      </c>
      <c r="M34" s="580">
        <v>1.17</v>
      </c>
    </row>
    <row r="35" spans="1:14" ht="18.75" customHeight="1">
      <c r="A35" s="1695"/>
      <c r="B35" s="1697" t="s">
        <v>18</v>
      </c>
      <c r="C35" s="1698"/>
      <c r="D35" s="598">
        <v>1.36</v>
      </c>
      <c r="E35" s="578">
        <v>0</v>
      </c>
      <c r="F35" s="578">
        <v>1.28</v>
      </c>
      <c r="G35" s="578">
        <v>1.39</v>
      </c>
      <c r="H35" s="599">
        <v>1.27</v>
      </c>
      <c r="I35" s="578">
        <v>1.7</v>
      </c>
      <c r="J35" s="578">
        <v>1.19</v>
      </c>
      <c r="K35" s="578">
        <v>2.09</v>
      </c>
      <c r="L35" s="578">
        <v>1.02</v>
      </c>
      <c r="M35" s="580">
        <v>1.21</v>
      </c>
    </row>
    <row r="36" spans="1:14" ht="18.75" customHeight="1">
      <c r="A36" s="1695"/>
      <c r="B36" s="1697">
        <v>2</v>
      </c>
      <c r="C36" s="1698"/>
      <c r="D36" s="598">
        <v>1</v>
      </c>
      <c r="E36" s="578">
        <f>D36-D35</f>
        <v>-0.3600000000000001</v>
      </c>
      <c r="F36" s="578">
        <v>0.87</v>
      </c>
      <c r="G36" s="578">
        <v>1</v>
      </c>
      <c r="H36" s="599">
        <v>0.97</v>
      </c>
      <c r="I36" s="578">
        <v>1.24</v>
      </c>
      <c r="J36" s="578">
        <v>1.1299999999999999</v>
      </c>
      <c r="K36" s="578">
        <v>1.88</v>
      </c>
      <c r="L36" s="578">
        <v>0.83</v>
      </c>
      <c r="M36" s="580">
        <v>1.02</v>
      </c>
    </row>
    <row r="37" spans="1:14" ht="14.25" customHeight="1">
      <c r="A37" s="1695"/>
      <c r="B37" s="7" t="s">
        <v>19</v>
      </c>
      <c r="C37" s="32" t="s">
        <v>20</v>
      </c>
      <c r="D37" s="574">
        <v>1.04</v>
      </c>
      <c r="E37" s="581">
        <v>-0.30000000000000004</v>
      </c>
      <c r="F37" s="581">
        <v>0.94</v>
      </c>
      <c r="G37" s="581">
        <v>1.01</v>
      </c>
      <c r="H37" s="600">
        <v>0.94</v>
      </c>
      <c r="I37" s="581">
        <v>1.33</v>
      </c>
      <c r="J37" s="581">
        <v>1.0900000000000001</v>
      </c>
      <c r="K37" s="581">
        <v>1.76</v>
      </c>
      <c r="L37" s="581">
        <v>0.78</v>
      </c>
      <c r="M37" s="583">
        <v>0.98</v>
      </c>
    </row>
    <row r="38" spans="1:14" ht="14.25" customHeight="1">
      <c r="A38" s="1695"/>
      <c r="B38" s="7"/>
      <c r="C38" s="32" t="s">
        <v>21</v>
      </c>
      <c r="D38" s="585">
        <v>0.94</v>
      </c>
      <c r="E38" s="586">
        <v>-0.40000000000000013</v>
      </c>
      <c r="F38" s="586">
        <v>0.87</v>
      </c>
      <c r="G38" s="586">
        <v>0.85</v>
      </c>
      <c r="H38" s="601">
        <v>0.87</v>
      </c>
      <c r="I38" s="586">
        <v>1.1100000000000001</v>
      </c>
      <c r="J38" s="586">
        <v>1.05</v>
      </c>
      <c r="K38" s="586">
        <v>1.59</v>
      </c>
      <c r="L38" s="586">
        <v>0.72</v>
      </c>
      <c r="M38" s="588">
        <v>0.88</v>
      </c>
    </row>
    <row r="39" spans="1:14" ht="14.25" customHeight="1">
      <c r="A39" s="1695"/>
      <c r="B39" s="7"/>
      <c r="C39" s="32" t="s">
        <v>22</v>
      </c>
      <c r="D39" s="585">
        <v>0.96</v>
      </c>
      <c r="E39" s="586">
        <v>-0.41000000000000014</v>
      </c>
      <c r="F39" s="586">
        <v>0.88</v>
      </c>
      <c r="G39" s="586">
        <v>0.91</v>
      </c>
      <c r="H39" s="601">
        <v>0.94</v>
      </c>
      <c r="I39" s="586">
        <v>1.1299999999999999</v>
      </c>
      <c r="J39" s="586">
        <v>1.06</v>
      </c>
      <c r="K39" s="586">
        <v>1.66</v>
      </c>
      <c r="L39" s="586">
        <v>0.71</v>
      </c>
      <c r="M39" s="588">
        <v>0.92</v>
      </c>
    </row>
    <row r="40" spans="1:14" ht="14.25" customHeight="1">
      <c r="A40" s="1695"/>
      <c r="B40" s="7"/>
      <c r="C40" s="32" t="s">
        <v>23</v>
      </c>
      <c r="D40" s="585">
        <v>0.98</v>
      </c>
      <c r="E40" s="586">
        <v>-0.39000000000000012</v>
      </c>
      <c r="F40" s="586">
        <v>0.91</v>
      </c>
      <c r="G40" s="586">
        <v>0.9</v>
      </c>
      <c r="H40" s="601">
        <v>0.9</v>
      </c>
      <c r="I40" s="586">
        <v>1.18</v>
      </c>
      <c r="J40" s="586">
        <v>0.99</v>
      </c>
      <c r="K40" s="586">
        <v>1.61</v>
      </c>
      <c r="L40" s="586">
        <v>0.72</v>
      </c>
      <c r="M40" s="588">
        <v>0.92</v>
      </c>
      <c r="N40" s="584"/>
    </row>
    <row r="41" spans="1:14" ht="14.25" customHeight="1">
      <c r="A41" s="1695"/>
      <c r="B41" s="7"/>
      <c r="C41" s="32" t="s">
        <v>24</v>
      </c>
      <c r="D41" s="585">
        <v>0.97</v>
      </c>
      <c r="E41" s="586">
        <v>-0.41999999999999993</v>
      </c>
      <c r="F41" s="586">
        <v>0.86</v>
      </c>
      <c r="G41" s="586">
        <v>0.88</v>
      </c>
      <c r="H41" s="601">
        <v>0.92</v>
      </c>
      <c r="I41" s="586">
        <v>1.19</v>
      </c>
      <c r="J41" s="586">
        <v>1.04</v>
      </c>
      <c r="K41" s="586">
        <v>1.89</v>
      </c>
      <c r="L41" s="586">
        <v>0.71</v>
      </c>
      <c r="M41" s="588">
        <v>1.05</v>
      </c>
    </row>
    <row r="42" spans="1:14" ht="14.25" customHeight="1">
      <c r="A42" s="1695"/>
      <c r="B42" s="7"/>
      <c r="C42" s="32" t="s">
        <v>25</v>
      </c>
      <c r="D42" s="585">
        <v>0.96</v>
      </c>
      <c r="E42" s="586">
        <v>-0.43999999999999995</v>
      </c>
      <c r="F42" s="586">
        <v>0.82</v>
      </c>
      <c r="G42" s="586">
        <v>0.92</v>
      </c>
      <c r="H42" s="601">
        <v>0.88</v>
      </c>
      <c r="I42" s="586">
        <v>1.19</v>
      </c>
      <c r="J42" s="586">
        <v>1.01</v>
      </c>
      <c r="K42" s="586">
        <v>2.0099999999999998</v>
      </c>
      <c r="L42" s="586">
        <v>0.74</v>
      </c>
      <c r="M42" s="588">
        <v>1.07</v>
      </c>
    </row>
    <row r="43" spans="1:14" ht="14.25" customHeight="1">
      <c r="A43" s="1695"/>
      <c r="B43" s="7"/>
      <c r="C43" s="32" t="s">
        <v>26</v>
      </c>
      <c r="D43" s="585">
        <v>0.98</v>
      </c>
      <c r="E43" s="586">
        <v>-0.43999999999999995</v>
      </c>
      <c r="F43" s="586">
        <v>0.79</v>
      </c>
      <c r="G43" s="586">
        <v>0.98</v>
      </c>
      <c r="H43" s="601">
        <v>0.94</v>
      </c>
      <c r="I43" s="586">
        <v>1.28</v>
      </c>
      <c r="J43" s="586">
        <v>1.08</v>
      </c>
      <c r="K43" s="586">
        <v>2.2000000000000002</v>
      </c>
      <c r="L43" s="586">
        <v>0.84</v>
      </c>
      <c r="M43" s="588">
        <v>1.1100000000000001</v>
      </c>
    </row>
    <row r="44" spans="1:14" ht="14.25" customHeight="1">
      <c r="A44" s="1695"/>
      <c r="B44" s="7"/>
      <c r="C44" s="32" t="s">
        <v>27</v>
      </c>
      <c r="D44" s="585">
        <v>1.03</v>
      </c>
      <c r="E44" s="586">
        <v>-0.43999999999999995</v>
      </c>
      <c r="F44" s="586">
        <v>0.82</v>
      </c>
      <c r="G44" s="586">
        <v>1.08</v>
      </c>
      <c r="H44" s="601">
        <v>0.98</v>
      </c>
      <c r="I44" s="586">
        <v>1.36</v>
      </c>
      <c r="J44" s="586">
        <v>1.25</v>
      </c>
      <c r="K44" s="586">
        <v>2.25</v>
      </c>
      <c r="L44" s="586">
        <v>0.9</v>
      </c>
      <c r="M44" s="588">
        <v>1.0900000000000001</v>
      </c>
    </row>
    <row r="45" spans="1:14" ht="14.25" customHeight="1">
      <c r="A45" s="1695"/>
      <c r="B45" s="7"/>
      <c r="C45" s="32" t="s">
        <v>28</v>
      </c>
      <c r="D45" s="585">
        <v>1.05</v>
      </c>
      <c r="E45" s="586">
        <v>-0.49</v>
      </c>
      <c r="F45" s="586">
        <v>0.86</v>
      </c>
      <c r="G45" s="586">
        <v>1.1100000000000001</v>
      </c>
      <c r="H45" s="601">
        <v>1.04</v>
      </c>
      <c r="I45" s="586">
        <v>1.35</v>
      </c>
      <c r="J45" s="586">
        <v>1.36</v>
      </c>
      <c r="K45" s="586">
        <v>2.14</v>
      </c>
      <c r="L45" s="586">
        <v>0.98</v>
      </c>
      <c r="M45" s="588">
        <v>1.0900000000000001</v>
      </c>
    </row>
    <row r="46" spans="1:14" ht="14.25" customHeight="1">
      <c r="A46" s="1695"/>
      <c r="B46" s="7" t="s">
        <v>29</v>
      </c>
      <c r="C46" s="32" t="s">
        <v>30</v>
      </c>
      <c r="D46" s="585">
        <v>1.04</v>
      </c>
      <c r="E46" s="586">
        <v>-0.29000000000000004</v>
      </c>
      <c r="F46" s="586">
        <v>0.87</v>
      </c>
      <c r="G46" s="586">
        <v>1.1299999999999999</v>
      </c>
      <c r="H46" s="601">
        <v>1.07</v>
      </c>
      <c r="I46" s="586">
        <v>1.3</v>
      </c>
      <c r="J46" s="586">
        <v>1.28</v>
      </c>
      <c r="K46" s="586">
        <v>1.81</v>
      </c>
      <c r="L46" s="586">
        <v>0.94</v>
      </c>
      <c r="M46" s="588">
        <v>1.1100000000000001</v>
      </c>
      <c r="N46" s="602"/>
    </row>
    <row r="47" spans="1:14" ht="14.25" customHeight="1">
      <c r="A47" s="1695"/>
      <c r="B47" s="7"/>
      <c r="C47" s="32" t="s">
        <v>31</v>
      </c>
      <c r="D47" s="585">
        <v>1.05</v>
      </c>
      <c r="E47" s="586">
        <v>-0.21999999999999997</v>
      </c>
      <c r="F47" s="586">
        <v>0.91</v>
      </c>
      <c r="G47" s="586">
        <v>1.1399999999999999</v>
      </c>
      <c r="H47" s="601">
        <v>1.06</v>
      </c>
      <c r="I47" s="586">
        <v>1.25</v>
      </c>
      <c r="J47" s="586">
        <v>1.27</v>
      </c>
      <c r="K47" s="586">
        <v>1.83</v>
      </c>
      <c r="L47" s="586">
        <v>0.9</v>
      </c>
      <c r="M47" s="588">
        <v>1.05</v>
      </c>
    </row>
    <row r="48" spans="1:14" ht="14.25" customHeight="1" thickBot="1">
      <c r="A48" s="1696"/>
      <c r="B48" s="13"/>
      <c r="C48" s="39" t="s">
        <v>32</v>
      </c>
      <c r="D48" s="592">
        <v>1.05</v>
      </c>
      <c r="E48" s="593">
        <v>-0.12999999999999989</v>
      </c>
      <c r="F48" s="593">
        <v>0.93</v>
      </c>
      <c r="G48" s="593">
        <v>1.1200000000000001</v>
      </c>
      <c r="H48" s="604">
        <v>1.1399999999999999</v>
      </c>
      <c r="I48" s="593">
        <v>1.24</v>
      </c>
      <c r="J48" s="593">
        <v>1.1599999999999999</v>
      </c>
      <c r="K48" s="593">
        <v>1.8</v>
      </c>
      <c r="L48" s="593">
        <v>1.01</v>
      </c>
      <c r="M48" s="595">
        <v>1.03</v>
      </c>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31">
    <mergeCell ref="K3:K6"/>
    <mergeCell ref="L3:L6"/>
    <mergeCell ref="M3:M6"/>
    <mergeCell ref="A7:A23"/>
    <mergeCell ref="B7:C7"/>
    <mergeCell ref="B8:C8"/>
    <mergeCell ref="B9:C9"/>
    <mergeCell ref="B10:C10"/>
    <mergeCell ref="B11:C11"/>
    <mergeCell ref="B3:C3"/>
    <mergeCell ref="D3:D6"/>
    <mergeCell ref="F3:F6"/>
    <mergeCell ref="G3:G6"/>
    <mergeCell ref="I3:I6"/>
    <mergeCell ref="J3:J6"/>
    <mergeCell ref="A1:M1"/>
    <mergeCell ref="K28:K31"/>
    <mergeCell ref="L28:L31"/>
    <mergeCell ref="M28:M31"/>
    <mergeCell ref="A32:A48"/>
    <mergeCell ref="B32:C32"/>
    <mergeCell ref="B33:C33"/>
    <mergeCell ref="B34:C34"/>
    <mergeCell ref="B35:C35"/>
    <mergeCell ref="B36:C36"/>
    <mergeCell ref="B28:C28"/>
    <mergeCell ref="D28:D31"/>
    <mergeCell ref="F28:F31"/>
    <mergeCell ref="G28:G31"/>
    <mergeCell ref="I28:I31"/>
    <mergeCell ref="J28:J31"/>
  </mergeCells>
  <phoneticPr fontId="3"/>
  <printOptions horizontalCentered="1"/>
  <pageMargins left="0" right="0" top="0.55118110236220474" bottom="0.39370078740157483" header="0.51181102362204722" footer="0.31496062992125984"/>
  <pageSetup paperSize="9" scale="99" orientation="portrait" blackAndWhite="1"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Normal="100" zoomScaleSheetLayoutView="100" workbookViewId="0">
      <pane xSplit="4" ySplit="7" topLeftCell="E8" activePane="bottomRight" state="frozen"/>
      <selection sqref="A1:M1"/>
      <selection pane="topRight" sqref="A1:M1"/>
      <selection pane="bottomLeft" sqref="A1:M1"/>
      <selection pane="bottomRight" sqref="A1:M1"/>
    </sheetView>
  </sheetViews>
  <sheetFormatPr defaultRowHeight="13.5"/>
  <cols>
    <col min="1" max="2" width="3.5" style="605" customWidth="1"/>
    <col min="3" max="3" width="9.375" style="605" customWidth="1"/>
    <col min="4" max="12" width="7.75" style="605" customWidth="1"/>
    <col min="13" max="13" width="9" style="605"/>
    <col min="14" max="14" width="9" style="605" customWidth="1"/>
    <col min="15" max="252" width="9" style="605"/>
    <col min="253" max="254" width="3.5" style="605" customWidth="1"/>
    <col min="255" max="255" width="9.375" style="605" customWidth="1"/>
    <col min="256" max="264" width="7.75" style="605" customWidth="1"/>
    <col min="265" max="265" width="9" style="605"/>
    <col min="266" max="266" width="9.5" style="605" bestFit="1" customWidth="1"/>
    <col min="267" max="269" width="9" style="605"/>
    <col min="270" max="270" width="9" style="605" customWidth="1"/>
    <col min="271" max="508" width="9" style="605"/>
    <col min="509" max="510" width="3.5" style="605" customWidth="1"/>
    <col min="511" max="511" width="9.375" style="605" customWidth="1"/>
    <col min="512" max="520" width="7.75" style="605" customWidth="1"/>
    <col min="521" max="521" width="9" style="605"/>
    <col min="522" max="522" width="9.5" style="605" bestFit="1" customWidth="1"/>
    <col min="523" max="525" width="9" style="605"/>
    <col min="526" max="526" width="9" style="605" customWidth="1"/>
    <col min="527" max="764" width="9" style="605"/>
    <col min="765" max="766" width="3.5" style="605" customWidth="1"/>
    <col min="767" max="767" width="9.375" style="605" customWidth="1"/>
    <col min="768" max="776" width="7.75" style="605" customWidth="1"/>
    <col min="777" max="777" width="9" style="605"/>
    <col min="778" max="778" width="9.5" style="605" bestFit="1" customWidth="1"/>
    <col min="779" max="781" width="9" style="605"/>
    <col min="782" max="782" width="9" style="605" customWidth="1"/>
    <col min="783" max="1020" width="9" style="605"/>
    <col min="1021" max="1022" width="3.5" style="605" customWidth="1"/>
    <col min="1023" max="1023" width="9.375" style="605" customWidth="1"/>
    <col min="1024" max="1032" width="7.75" style="605" customWidth="1"/>
    <col min="1033" max="1033" width="9" style="605"/>
    <col min="1034" max="1034" width="9.5" style="605" bestFit="1" customWidth="1"/>
    <col min="1035" max="1037" width="9" style="605"/>
    <col min="1038" max="1038" width="9" style="605" customWidth="1"/>
    <col min="1039" max="1276" width="9" style="605"/>
    <col min="1277" max="1278" width="3.5" style="605" customWidth="1"/>
    <col min="1279" max="1279" width="9.375" style="605" customWidth="1"/>
    <col min="1280" max="1288" width="7.75" style="605" customWidth="1"/>
    <col min="1289" max="1289" width="9" style="605"/>
    <col min="1290" max="1290" width="9.5" style="605" bestFit="1" customWidth="1"/>
    <col min="1291" max="1293" width="9" style="605"/>
    <col min="1294" max="1294" width="9" style="605" customWidth="1"/>
    <col min="1295" max="1532" width="9" style="605"/>
    <col min="1533" max="1534" width="3.5" style="605" customWidth="1"/>
    <col min="1535" max="1535" width="9.375" style="605" customWidth="1"/>
    <col min="1536" max="1544" width="7.75" style="605" customWidth="1"/>
    <col min="1545" max="1545" width="9" style="605"/>
    <col min="1546" max="1546" width="9.5" style="605" bestFit="1" customWidth="1"/>
    <col min="1547" max="1549" width="9" style="605"/>
    <col min="1550" max="1550" width="9" style="605" customWidth="1"/>
    <col min="1551" max="1788" width="9" style="605"/>
    <col min="1789" max="1790" width="3.5" style="605" customWidth="1"/>
    <col min="1791" max="1791" width="9.375" style="605" customWidth="1"/>
    <col min="1792" max="1800" width="7.75" style="605" customWidth="1"/>
    <col min="1801" max="1801" width="9" style="605"/>
    <col min="1802" max="1802" width="9.5" style="605" bestFit="1" customWidth="1"/>
    <col min="1803" max="1805" width="9" style="605"/>
    <col min="1806" max="1806" width="9" style="605" customWidth="1"/>
    <col min="1807" max="2044" width="9" style="605"/>
    <col min="2045" max="2046" width="3.5" style="605" customWidth="1"/>
    <col min="2047" max="2047" width="9.375" style="605" customWidth="1"/>
    <col min="2048" max="2056" width="7.75" style="605" customWidth="1"/>
    <col min="2057" max="2057" width="9" style="605"/>
    <col min="2058" max="2058" width="9.5" style="605" bestFit="1" customWidth="1"/>
    <col min="2059" max="2061" width="9" style="605"/>
    <col min="2062" max="2062" width="9" style="605" customWidth="1"/>
    <col min="2063" max="2300" width="9" style="605"/>
    <col min="2301" max="2302" width="3.5" style="605" customWidth="1"/>
    <col min="2303" max="2303" width="9.375" style="605" customWidth="1"/>
    <col min="2304" max="2312" width="7.75" style="605" customWidth="1"/>
    <col min="2313" max="2313" width="9" style="605"/>
    <col min="2314" max="2314" width="9.5" style="605" bestFit="1" customWidth="1"/>
    <col min="2315" max="2317" width="9" style="605"/>
    <col min="2318" max="2318" width="9" style="605" customWidth="1"/>
    <col min="2319" max="2556" width="9" style="605"/>
    <col min="2557" max="2558" width="3.5" style="605" customWidth="1"/>
    <col min="2559" max="2559" width="9.375" style="605" customWidth="1"/>
    <col min="2560" max="2568" width="7.75" style="605" customWidth="1"/>
    <col min="2569" max="2569" width="9" style="605"/>
    <col min="2570" max="2570" width="9.5" style="605" bestFit="1" customWidth="1"/>
    <col min="2571" max="2573" width="9" style="605"/>
    <col min="2574" max="2574" width="9" style="605" customWidth="1"/>
    <col min="2575" max="2812" width="9" style="605"/>
    <col min="2813" max="2814" width="3.5" style="605" customWidth="1"/>
    <col min="2815" max="2815" width="9.375" style="605" customWidth="1"/>
    <col min="2816" max="2824" width="7.75" style="605" customWidth="1"/>
    <col min="2825" max="2825" width="9" style="605"/>
    <col min="2826" max="2826" width="9.5" style="605" bestFit="1" customWidth="1"/>
    <col min="2827" max="2829" width="9" style="605"/>
    <col min="2830" max="2830" width="9" style="605" customWidth="1"/>
    <col min="2831" max="3068" width="9" style="605"/>
    <col min="3069" max="3070" width="3.5" style="605" customWidth="1"/>
    <col min="3071" max="3071" width="9.375" style="605" customWidth="1"/>
    <col min="3072" max="3080" width="7.75" style="605" customWidth="1"/>
    <col min="3081" max="3081" width="9" style="605"/>
    <col min="3082" max="3082" width="9.5" style="605" bestFit="1" customWidth="1"/>
    <col min="3083" max="3085" width="9" style="605"/>
    <col min="3086" max="3086" width="9" style="605" customWidth="1"/>
    <col min="3087" max="3324" width="9" style="605"/>
    <col min="3325" max="3326" width="3.5" style="605" customWidth="1"/>
    <col min="3327" max="3327" width="9.375" style="605" customWidth="1"/>
    <col min="3328" max="3336" width="7.75" style="605" customWidth="1"/>
    <col min="3337" max="3337" width="9" style="605"/>
    <col min="3338" max="3338" width="9.5" style="605" bestFit="1" customWidth="1"/>
    <col min="3339" max="3341" width="9" style="605"/>
    <col min="3342" max="3342" width="9" style="605" customWidth="1"/>
    <col min="3343" max="3580" width="9" style="605"/>
    <col min="3581" max="3582" width="3.5" style="605" customWidth="1"/>
    <col min="3583" max="3583" width="9.375" style="605" customWidth="1"/>
    <col min="3584" max="3592" width="7.75" style="605" customWidth="1"/>
    <col min="3593" max="3593" width="9" style="605"/>
    <col min="3594" max="3594" width="9.5" style="605" bestFit="1" customWidth="1"/>
    <col min="3595" max="3597" width="9" style="605"/>
    <col min="3598" max="3598" width="9" style="605" customWidth="1"/>
    <col min="3599" max="3836" width="9" style="605"/>
    <col min="3837" max="3838" width="3.5" style="605" customWidth="1"/>
    <col min="3839" max="3839" width="9.375" style="605" customWidth="1"/>
    <col min="3840" max="3848" width="7.75" style="605" customWidth="1"/>
    <col min="3849" max="3849" width="9" style="605"/>
    <col min="3850" max="3850" width="9.5" style="605" bestFit="1" customWidth="1"/>
    <col min="3851" max="3853" width="9" style="605"/>
    <col min="3854" max="3854" width="9" style="605" customWidth="1"/>
    <col min="3855" max="4092" width="9" style="605"/>
    <col min="4093" max="4094" width="3.5" style="605" customWidth="1"/>
    <col min="4095" max="4095" width="9.375" style="605" customWidth="1"/>
    <col min="4096" max="4104" width="7.75" style="605" customWidth="1"/>
    <col min="4105" max="4105" width="9" style="605"/>
    <col min="4106" max="4106" width="9.5" style="605" bestFit="1" customWidth="1"/>
    <col min="4107" max="4109" width="9" style="605"/>
    <col min="4110" max="4110" width="9" style="605" customWidth="1"/>
    <col min="4111" max="4348" width="9" style="605"/>
    <col min="4349" max="4350" width="3.5" style="605" customWidth="1"/>
    <col min="4351" max="4351" width="9.375" style="605" customWidth="1"/>
    <col min="4352" max="4360" width="7.75" style="605" customWidth="1"/>
    <col min="4361" max="4361" width="9" style="605"/>
    <col min="4362" max="4362" width="9.5" style="605" bestFit="1" customWidth="1"/>
    <col min="4363" max="4365" width="9" style="605"/>
    <col min="4366" max="4366" width="9" style="605" customWidth="1"/>
    <col min="4367" max="4604" width="9" style="605"/>
    <col min="4605" max="4606" width="3.5" style="605" customWidth="1"/>
    <col min="4607" max="4607" width="9.375" style="605" customWidth="1"/>
    <col min="4608" max="4616" width="7.75" style="605" customWidth="1"/>
    <col min="4617" max="4617" width="9" style="605"/>
    <col min="4618" max="4618" width="9.5" style="605" bestFit="1" customWidth="1"/>
    <col min="4619" max="4621" width="9" style="605"/>
    <col min="4622" max="4622" width="9" style="605" customWidth="1"/>
    <col min="4623" max="4860" width="9" style="605"/>
    <col min="4861" max="4862" width="3.5" style="605" customWidth="1"/>
    <col min="4863" max="4863" width="9.375" style="605" customWidth="1"/>
    <col min="4864" max="4872" width="7.75" style="605" customWidth="1"/>
    <col min="4873" max="4873" width="9" style="605"/>
    <col min="4874" max="4874" width="9.5" style="605" bestFit="1" customWidth="1"/>
    <col min="4875" max="4877" width="9" style="605"/>
    <col min="4878" max="4878" width="9" style="605" customWidth="1"/>
    <col min="4879" max="5116" width="9" style="605"/>
    <col min="5117" max="5118" width="3.5" style="605" customWidth="1"/>
    <col min="5119" max="5119" width="9.375" style="605" customWidth="1"/>
    <col min="5120" max="5128" width="7.75" style="605" customWidth="1"/>
    <col min="5129" max="5129" width="9" style="605"/>
    <col min="5130" max="5130" width="9.5" style="605" bestFit="1" customWidth="1"/>
    <col min="5131" max="5133" width="9" style="605"/>
    <col min="5134" max="5134" width="9" style="605" customWidth="1"/>
    <col min="5135" max="5372" width="9" style="605"/>
    <col min="5373" max="5374" width="3.5" style="605" customWidth="1"/>
    <col min="5375" max="5375" width="9.375" style="605" customWidth="1"/>
    <col min="5376" max="5384" width="7.75" style="605" customWidth="1"/>
    <col min="5385" max="5385" width="9" style="605"/>
    <col min="5386" max="5386" width="9.5" style="605" bestFit="1" customWidth="1"/>
    <col min="5387" max="5389" width="9" style="605"/>
    <col min="5390" max="5390" width="9" style="605" customWidth="1"/>
    <col min="5391" max="5628" width="9" style="605"/>
    <col min="5629" max="5630" width="3.5" style="605" customWidth="1"/>
    <col min="5631" max="5631" width="9.375" style="605" customWidth="1"/>
    <col min="5632" max="5640" width="7.75" style="605" customWidth="1"/>
    <col min="5641" max="5641" width="9" style="605"/>
    <col min="5642" max="5642" width="9.5" style="605" bestFit="1" customWidth="1"/>
    <col min="5643" max="5645" width="9" style="605"/>
    <col min="5646" max="5646" width="9" style="605" customWidth="1"/>
    <col min="5647" max="5884" width="9" style="605"/>
    <col min="5885" max="5886" width="3.5" style="605" customWidth="1"/>
    <col min="5887" max="5887" width="9.375" style="605" customWidth="1"/>
    <col min="5888" max="5896" width="7.75" style="605" customWidth="1"/>
    <col min="5897" max="5897" width="9" style="605"/>
    <col min="5898" max="5898" width="9.5" style="605" bestFit="1" customWidth="1"/>
    <col min="5899" max="5901" width="9" style="605"/>
    <col min="5902" max="5902" width="9" style="605" customWidth="1"/>
    <col min="5903" max="6140" width="9" style="605"/>
    <col min="6141" max="6142" width="3.5" style="605" customWidth="1"/>
    <col min="6143" max="6143" width="9.375" style="605" customWidth="1"/>
    <col min="6144" max="6152" width="7.75" style="605" customWidth="1"/>
    <col min="6153" max="6153" width="9" style="605"/>
    <col min="6154" max="6154" width="9.5" style="605" bestFit="1" customWidth="1"/>
    <col min="6155" max="6157" width="9" style="605"/>
    <col min="6158" max="6158" width="9" style="605" customWidth="1"/>
    <col min="6159" max="6396" width="9" style="605"/>
    <col min="6397" max="6398" width="3.5" style="605" customWidth="1"/>
    <col min="6399" max="6399" width="9.375" style="605" customWidth="1"/>
    <col min="6400" max="6408" width="7.75" style="605" customWidth="1"/>
    <col min="6409" max="6409" width="9" style="605"/>
    <col min="6410" max="6410" width="9.5" style="605" bestFit="1" customWidth="1"/>
    <col min="6411" max="6413" width="9" style="605"/>
    <col min="6414" max="6414" width="9" style="605" customWidth="1"/>
    <col min="6415" max="6652" width="9" style="605"/>
    <col min="6653" max="6654" width="3.5" style="605" customWidth="1"/>
    <col min="6655" max="6655" width="9.375" style="605" customWidth="1"/>
    <col min="6656" max="6664" width="7.75" style="605" customWidth="1"/>
    <col min="6665" max="6665" width="9" style="605"/>
    <col min="6666" max="6666" width="9.5" style="605" bestFit="1" customWidth="1"/>
    <col min="6667" max="6669" width="9" style="605"/>
    <col min="6670" max="6670" width="9" style="605" customWidth="1"/>
    <col min="6671" max="6908" width="9" style="605"/>
    <col min="6909" max="6910" width="3.5" style="605" customWidth="1"/>
    <col min="6911" max="6911" width="9.375" style="605" customWidth="1"/>
    <col min="6912" max="6920" width="7.75" style="605" customWidth="1"/>
    <col min="6921" max="6921" width="9" style="605"/>
    <col min="6922" max="6922" width="9.5" style="605" bestFit="1" customWidth="1"/>
    <col min="6923" max="6925" width="9" style="605"/>
    <col min="6926" max="6926" width="9" style="605" customWidth="1"/>
    <col min="6927" max="7164" width="9" style="605"/>
    <col min="7165" max="7166" width="3.5" style="605" customWidth="1"/>
    <col min="7167" max="7167" width="9.375" style="605" customWidth="1"/>
    <col min="7168" max="7176" width="7.75" style="605" customWidth="1"/>
    <col min="7177" max="7177" width="9" style="605"/>
    <col min="7178" max="7178" width="9.5" style="605" bestFit="1" customWidth="1"/>
    <col min="7179" max="7181" width="9" style="605"/>
    <col min="7182" max="7182" width="9" style="605" customWidth="1"/>
    <col min="7183" max="7420" width="9" style="605"/>
    <col min="7421" max="7422" width="3.5" style="605" customWidth="1"/>
    <col min="7423" max="7423" width="9.375" style="605" customWidth="1"/>
    <col min="7424" max="7432" width="7.75" style="605" customWidth="1"/>
    <col min="7433" max="7433" width="9" style="605"/>
    <col min="7434" max="7434" width="9.5" style="605" bestFit="1" customWidth="1"/>
    <col min="7435" max="7437" width="9" style="605"/>
    <col min="7438" max="7438" width="9" style="605" customWidth="1"/>
    <col min="7439" max="7676" width="9" style="605"/>
    <col min="7677" max="7678" width="3.5" style="605" customWidth="1"/>
    <col min="7679" max="7679" width="9.375" style="605" customWidth="1"/>
    <col min="7680" max="7688" width="7.75" style="605" customWidth="1"/>
    <col min="7689" max="7689" width="9" style="605"/>
    <col min="7690" max="7690" width="9.5" style="605" bestFit="1" customWidth="1"/>
    <col min="7691" max="7693" width="9" style="605"/>
    <col min="7694" max="7694" width="9" style="605" customWidth="1"/>
    <col min="7695" max="7932" width="9" style="605"/>
    <col min="7933" max="7934" width="3.5" style="605" customWidth="1"/>
    <col min="7935" max="7935" width="9.375" style="605" customWidth="1"/>
    <col min="7936" max="7944" width="7.75" style="605" customWidth="1"/>
    <col min="7945" max="7945" width="9" style="605"/>
    <col min="7946" max="7946" width="9.5" style="605" bestFit="1" customWidth="1"/>
    <col min="7947" max="7949" width="9" style="605"/>
    <col min="7950" max="7950" width="9" style="605" customWidth="1"/>
    <col min="7951" max="8188" width="9" style="605"/>
    <col min="8189" max="8190" width="3.5" style="605" customWidth="1"/>
    <col min="8191" max="8191" width="9.375" style="605" customWidth="1"/>
    <col min="8192" max="8200" width="7.75" style="605" customWidth="1"/>
    <col min="8201" max="8201" width="9" style="605"/>
    <col min="8202" max="8202" width="9.5" style="605" bestFit="1" customWidth="1"/>
    <col min="8203" max="8205" width="9" style="605"/>
    <col min="8206" max="8206" width="9" style="605" customWidth="1"/>
    <col min="8207" max="8444" width="9" style="605"/>
    <col min="8445" max="8446" width="3.5" style="605" customWidth="1"/>
    <col min="8447" max="8447" width="9.375" style="605" customWidth="1"/>
    <col min="8448" max="8456" width="7.75" style="605" customWidth="1"/>
    <col min="8457" max="8457" width="9" style="605"/>
    <col min="8458" max="8458" width="9.5" style="605" bestFit="1" customWidth="1"/>
    <col min="8459" max="8461" width="9" style="605"/>
    <col min="8462" max="8462" width="9" style="605" customWidth="1"/>
    <col min="8463" max="8700" width="9" style="605"/>
    <col min="8701" max="8702" width="3.5" style="605" customWidth="1"/>
    <col min="8703" max="8703" width="9.375" style="605" customWidth="1"/>
    <col min="8704" max="8712" width="7.75" style="605" customWidth="1"/>
    <col min="8713" max="8713" width="9" style="605"/>
    <col min="8714" max="8714" width="9.5" style="605" bestFit="1" customWidth="1"/>
    <col min="8715" max="8717" width="9" style="605"/>
    <col min="8718" max="8718" width="9" style="605" customWidth="1"/>
    <col min="8719" max="8956" width="9" style="605"/>
    <col min="8957" max="8958" width="3.5" style="605" customWidth="1"/>
    <col min="8959" max="8959" width="9.375" style="605" customWidth="1"/>
    <col min="8960" max="8968" width="7.75" style="605" customWidth="1"/>
    <col min="8969" max="8969" width="9" style="605"/>
    <col min="8970" max="8970" width="9.5" style="605" bestFit="1" customWidth="1"/>
    <col min="8971" max="8973" width="9" style="605"/>
    <col min="8974" max="8974" width="9" style="605" customWidth="1"/>
    <col min="8975" max="9212" width="9" style="605"/>
    <col min="9213" max="9214" width="3.5" style="605" customWidth="1"/>
    <col min="9215" max="9215" width="9.375" style="605" customWidth="1"/>
    <col min="9216" max="9224" width="7.75" style="605" customWidth="1"/>
    <col min="9225" max="9225" width="9" style="605"/>
    <col min="9226" max="9226" width="9.5" style="605" bestFit="1" customWidth="1"/>
    <col min="9227" max="9229" width="9" style="605"/>
    <col min="9230" max="9230" width="9" style="605" customWidth="1"/>
    <col min="9231" max="9468" width="9" style="605"/>
    <col min="9469" max="9470" width="3.5" style="605" customWidth="1"/>
    <col min="9471" max="9471" width="9.375" style="605" customWidth="1"/>
    <col min="9472" max="9480" width="7.75" style="605" customWidth="1"/>
    <col min="9481" max="9481" width="9" style="605"/>
    <col min="9482" max="9482" width="9.5" style="605" bestFit="1" customWidth="1"/>
    <col min="9483" max="9485" width="9" style="605"/>
    <col min="9486" max="9486" width="9" style="605" customWidth="1"/>
    <col min="9487" max="9724" width="9" style="605"/>
    <col min="9725" max="9726" width="3.5" style="605" customWidth="1"/>
    <col min="9727" max="9727" width="9.375" style="605" customWidth="1"/>
    <col min="9728" max="9736" width="7.75" style="605" customWidth="1"/>
    <col min="9737" max="9737" width="9" style="605"/>
    <col min="9738" max="9738" width="9.5" style="605" bestFit="1" customWidth="1"/>
    <col min="9739" max="9741" width="9" style="605"/>
    <col min="9742" max="9742" width="9" style="605" customWidth="1"/>
    <col min="9743" max="9980" width="9" style="605"/>
    <col min="9981" max="9982" width="3.5" style="605" customWidth="1"/>
    <col min="9983" max="9983" width="9.375" style="605" customWidth="1"/>
    <col min="9984" max="9992" width="7.75" style="605" customWidth="1"/>
    <col min="9993" max="9993" width="9" style="605"/>
    <col min="9994" max="9994" width="9.5" style="605" bestFit="1" customWidth="1"/>
    <col min="9995" max="9997" width="9" style="605"/>
    <col min="9998" max="9998" width="9" style="605" customWidth="1"/>
    <col min="9999" max="10236" width="9" style="605"/>
    <col min="10237" max="10238" width="3.5" style="605" customWidth="1"/>
    <col min="10239" max="10239" width="9.375" style="605" customWidth="1"/>
    <col min="10240" max="10248" width="7.75" style="605" customWidth="1"/>
    <col min="10249" max="10249" width="9" style="605"/>
    <col min="10250" max="10250" width="9.5" style="605" bestFit="1" customWidth="1"/>
    <col min="10251" max="10253" width="9" style="605"/>
    <col min="10254" max="10254" width="9" style="605" customWidth="1"/>
    <col min="10255" max="10492" width="9" style="605"/>
    <col min="10493" max="10494" width="3.5" style="605" customWidth="1"/>
    <col min="10495" max="10495" width="9.375" style="605" customWidth="1"/>
    <col min="10496" max="10504" width="7.75" style="605" customWidth="1"/>
    <col min="10505" max="10505" width="9" style="605"/>
    <col min="10506" max="10506" width="9.5" style="605" bestFit="1" customWidth="1"/>
    <col min="10507" max="10509" width="9" style="605"/>
    <col min="10510" max="10510" width="9" style="605" customWidth="1"/>
    <col min="10511" max="10748" width="9" style="605"/>
    <col min="10749" max="10750" width="3.5" style="605" customWidth="1"/>
    <col min="10751" max="10751" width="9.375" style="605" customWidth="1"/>
    <col min="10752" max="10760" width="7.75" style="605" customWidth="1"/>
    <col min="10761" max="10761" width="9" style="605"/>
    <col min="10762" max="10762" width="9.5" style="605" bestFit="1" customWidth="1"/>
    <col min="10763" max="10765" width="9" style="605"/>
    <col min="10766" max="10766" width="9" style="605" customWidth="1"/>
    <col min="10767" max="11004" width="9" style="605"/>
    <col min="11005" max="11006" width="3.5" style="605" customWidth="1"/>
    <col min="11007" max="11007" width="9.375" style="605" customWidth="1"/>
    <col min="11008" max="11016" width="7.75" style="605" customWidth="1"/>
    <col min="11017" max="11017" width="9" style="605"/>
    <col min="11018" max="11018" width="9.5" style="605" bestFit="1" customWidth="1"/>
    <col min="11019" max="11021" width="9" style="605"/>
    <col min="11022" max="11022" width="9" style="605" customWidth="1"/>
    <col min="11023" max="11260" width="9" style="605"/>
    <col min="11261" max="11262" width="3.5" style="605" customWidth="1"/>
    <col min="11263" max="11263" width="9.375" style="605" customWidth="1"/>
    <col min="11264" max="11272" width="7.75" style="605" customWidth="1"/>
    <col min="11273" max="11273" width="9" style="605"/>
    <col min="11274" max="11274" width="9.5" style="605" bestFit="1" customWidth="1"/>
    <col min="11275" max="11277" width="9" style="605"/>
    <col min="11278" max="11278" width="9" style="605" customWidth="1"/>
    <col min="11279" max="11516" width="9" style="605"/>
    <col min="11517" max="11518" width="3.5" style="605" customWidth="1"/>
    <col min="11519" max="11519" width="9.375" style="605" customWidth="1"/>
    <col min="11520" max="11528" width="7.75" style="605" customWidth="1"/>
    <col min="11529" max="11529" width="9" style="605"/>
    <col min="11530" max="11530" width="9.5" style="605" bestFit="1" customWidth="1"/>
    <col min="11531" max="11533" width="9" style="605"/>
    <col min="11534" max="11534" width="9" style="605" customWidth="1"/>
    <col min="11535" max="11772" width="9" style="605"/>
    <col min="11773" max="11774" width="3.5" style="605" customWidth="1"/>
    <col min="11775" max="11775" width="9.375" style="605" customWidth="1"/>
    <col min="11776" max="11784" width="7.75" style="605" customWidth="1"/>
    <col min="11785" max="11785" width="9" style="605"/>
    <col min="11786" max="11786" width="9.5" style="605" bestFit="1" customWidth="1"/>
    <col min="11787" max="11789" width="9" style="605"/>
    <col min="11790" max="11790" width="9" style="605" customWidth="1"/>
    <col min="11791" max="12028" width="9" style="605"/>
    <col min="12029" max="12030" width="3.5" style="605" customWidth="1"/>
    <col min="12031" max="12031" width="9.375" style="605" customWidth="1"/>
    <col min="12032" max="12040" width="7.75" style="605" customWidth="1"/>
    <col min="12041" max="12041" width="9" style="605"/>
    <col min="12042" max="12042" width="9.5" style="605" bestFit="1" customWidth="1"/>
    <col min="12043" max="12045" width="9" style="605"/>
    <col min="12046" max="12046" width="9" style="605" customWidth="1"/>
    <col min="12047" max="12284" width="9" style="605"/>
    <col min="12285" max="12286" width="3.5" style="605" customWidth="1"/>
    <col min="12287" max="12287" width="9.375" style="605" customWidth="1"/>
    <col min="12288" max="12296" width="7.75" style="605" customWidth="1"/>
    <col min="12297" max="12297" width="9" style="605"/>
    <col min="12298" max="12298" width="9.5" style="605" bestFit="1" customWidth="1"/>
    <col min="12299" max="12301" width="9" style="605"/>
    <col min="12302" max="12302" width="9" style="605" customWidth="1"/>
    <col min="12303" max="12540" width="9" style="605"/>
    <col min="12541" max="12542" width="3.5" style="605" customWidth="1"/>
    <col min="12543" max="12543" width="9.375" style="605" customWidth="1"/>
    <col min="12544" max="12552" width="7.75" style="605" customWidth="1"/>
    <col min="12553" max="12553" width="9" style="605"/>
    <col min="12554" max="12554" width="9.5" style="605" bestFit="1" customWidth="1"/>
    <col min="12555" max="12557" width="9" style="605"/>
    <col min="12558" max="12558" width="9" style="605" customWidth="1"/>
    <col min="12559" max="12796" width="9" style="605"/>
    <col min="12797" max="12798" width="3.5" style="605" customWidth="1"/>
    <col min="12799" max="12799" width="9.375" style="605" customWidth="1"/>
    <col min="12800" max="12808" width="7.75" style="605" customWidth="1"/>
    <col min="12809" max="12809" width="9" style="605"/>
    <col min="12810" max="12810" width="9.5" style="605" bestFit="1" customWidth="1"/>
    <col min="12811" max="12813" width="9" style="605"/>
    <col min="12814" max="12814" width="9" style="605" customWidth="1"/>
    <col min="12815" max="13052" width="9" style="605"/>
    <col min="13053" max="13054" width="3.5" style="605" customWidth="1"/>
    <col min="13055" max="13055" width="9.375" style="605" customWidth="1"/>
    <col min="13056" max="13064" width="7.75" style="605" customWidth="1"/>
    <col min="13065" max="13065" width="9" style="605"/>
    <col min="13066" max="13066" width="9.5" style="605" bestFit="1" customWidth="1"/>
    <col min="13067" max="13069" width="9" style="605"/>
    <col min="13070" max="13070" width="9" style="605" customWidth="1"/>
    <col min="13071" max="13308" width="9" style="605"/>
    <col min="13309" max="13310" width="3.5" style="605" customWidth="1"/>
    <col min="13311" max="13311" width="9.375" style="605" customWidth="1"/>
    <col min="13312" max="13320" width="7.75" style="605" customWidth="1"/>
    <col min="13321" max="13321" width="9" style="605"/>
    <col min="13322" max="13322" width="9.5" style="605" bestFit="1" customWidth="1"/>
    <col min="13323" max="13325" width="9" style="605"/>
    <col min="13326" max="13326" width="9" style="605" customWidth="1"/>
    <col min="13327" max="13564" width="9" style="605"/>
    <col min="13565" max="13566" width="3.5" style="605" customWidth="1"/>
    <col min="13567" max="13567" width="9.375" style="605" customWidth="1"/>
    <col min="13568" max="13576" width="7.75" style="605" customWidth="1"/>
    <col min="13577" max="13577" width="9" style="605"/>
    <col min="13578" max="13578" width="9.5" style="605" bestFit="1" customWidth="1"/>
    <col min="13579" max="13581" width="9" style="605"/>
    <col min="13582" max="13582" width="9" style="605" customWidth="1"/>
    <col min="13583" max="13820" width="9" style="605"/>
    <col min="13821" max="13822" width="3.5" style="605" customWidth="1"/>
    <col min="13823" max="13823" width="9.375" style="605" customWidth="1"/>
    <col min="13824" max="13832" width="7.75" style="605" customWidth="1"/>
    <col min="13833" max="13833" width="9" style="605"/>
    <col min="13834" max="13834" width="9.5" style="605" bestFit="1" customWidth="1"/>
    <col min="13835" max="13837" width="9" style="605"/>
    <col min="13838" max="13838" width="9" style="605" customWidth="1"/>
    <col min="13839" max="14076" width="9" style="605"/>
    <col min="14077" max="14078" width="3.5" style="605" customWidth="1"/>
    <col min="14079" max="14079" width="9.375" style="605" customWidth="1"/>
    <col min="14080" max="14088" width="7.75" style="605" customWidth="1"/>
    <col min="14089" max="14089" width="9" style="605"/>
    <col min="14090" max="14090" width="9.5" style="605" bestFit="1" customWidth="1"/>
    <col min="14091" max="14093" width="9" style="605"/>
    <col min="14094" max="14094" width="9" style="605" customWidth="1"/>
    <col min="14095" max="14332" width="9" style="605"/>
    <col min="14333" max="14334" width="3.5" style="605" customWidth="1"/>
    <col min="14335" max="14335" width="9.375" style="605" customWidth="1"/>
    <col min="14336" max="14344" width="7.75" style="605" customWidth="1"/>
    <col min="14345" max="14345" width="9" style="605"/>
    <col min="14346" max="14346" width="9.5" style="605" bestFit="1" customWidth="1"/>
    <col min="14347" max="14349" width="9" style="605"/>
    <col min="14350" max="14350" width="9" style="605" customWidth="1"/>
    <col min="14351" max="14588" width="9" style="605"/>
    <col min="14589" max="14590" width="3.5" style="605" customWidth="1"/>
    <col min="14591" max="14591" width="9.375" style="605" customWidth="1"/>
    <col min="14592" max="14600" width="7.75" style="605" customWidth="1"/>
    <col min="14601" max="14601" width="9" style="605"/>
    <col min="14602" max="14602" width="9.5" style="605" bestFit="1" customWidth="1"/>
    <col min="14603" max="14605" width="9" style="605"/>
    <col min="14606" max="14606" width="9" style="605" customWidth="1"/>
    <col min="14607" max="14844" width="9" style="605"/>
    <col min="14845" max="14846" width="3.5" style="605" customWidth="1"/>
    <col min="14847" max="14847" width="9.375" style="605" customWidth="1"/>
    <col min="14848" max="14856" width="7.75" style="605" customWidth="1"/>
    <col min="14857" max="14857" width="9" style="605"/>
    <col min="14858" max="14858" width="9.5" style="605" bestFit="1" customWidth="1"/>
    <col min="14859" max="14861" width="9" style="605"/>
    <col min="14862" max="14862" width="9" style="605" customWidth="1"/>
    <col min="14863" max="15100" width="9" style="605"/>
    <col min="15101" max="15102" width="3.5" style="605" customWidth="1"/>
    <col min="15103" max="15103" width="9.375" style="605" customWidth="1"/>
    <col min="15104" max="15112" width="7.75" style="605" customWidth="1"/>
    <col min="15113" max="15113" width="9" style="605"/>
    <col min="15114" max="15114" width="9.5" style="605" bestFit="1" customWidth="1"/>
    <col min="15115" max="15117" width="9" style="605"/>
    <col min="15118" max="15118" width="9" style="605" customWidth="1"/>
    <col min="15119" max="15356" width="9" style="605"/>
    <col min="15357" max="15358" width="3.5" style="605" customWidth="1"/>
    <col min="15359" max="15359" width="9.375" style="605" customWidth="1"/>
    <col min="15360" max="15368" width="7.75" style="605" customWidth="1"/>
    <col min="15369" max="15369" width="9" style="605"/>
    <col min="15370" max="15370" width="9.5" style="605" bestFit="1" customWidth="1"/>
    <col min="15371" max="15373" width="9" style="605"/>
    <col min="15374" max="15374" width="9" style="605" customWidth="1"/>
    <col min="15375" max="15612" width="9" style="605"/>
    <col min="15613" max="15614" width="3.5" style="605" customWidth="1"/>
    <col min="15615" max="15615" width="9.375" style="605" customWidth="1"/>
    <col min="15616" max="15624" width="7.75" style="605" customWidth="1"/>
    <col min="15625" max="15625" width="9" style="605"/>
    <col min="15626" max="15626" width="9.5" style="605" bestFit="1" customWidth="1"/>
    <col min="15627" max="15629" width="9" style="605"/>
    <col min="15630" max="15630" width="9" style="605" customWidth="1"/>
    <col min="15631" max="15868" width="9" style="605"/>
    <col min="15869" max="15870" width="3.5" style="605" customWidth="1"/>
    <col min="15871" max="15871" width="9.375" style="605" customWidth="1"/>
    <col min="15872" max="15880" width="7.75" style="605" customWidth="1"/>
    <col min="15881" max="15881" width="9" style="605"/>
    <col min="15882" max="15882" width="9.5" style="605" bestFit="1" customWidth="1"/>
    <col min="15883" max="15885" width="9" style="605"/>
    <col min="15886" max="15886" width="9" style="605" customWidth="1"/>
    <col min="15887" max="16124" width="9" style="605"/>
    <col min="16125" max="16126" width="3.5" style="605" customWidth="1"/>
    <col min="16127" max="16127" width="9.375" style="605" customWidth="1"/>
    <col min="16128" max="16136" width="7.75" style="605" customWidth="1"/>
    <col min="16137" max="16137" width="9" style="605"/>
    <col min="16138" max="16138" width="9.5" style="605" bestFit="1" customWidth="1"/>
    <col min="16139" max="16141" width="9" style="605"/>
    <col min="16142" max="16142" width="9" style="605" customWidth="1"/>
    <col min="16143" max="16384" width="9" style="605"/>
  </cols>
  <sheetData>
    <row r="1" spans="1:13" ht="30" customHeight="1">
      <c r="A1" s="1827" t="s">
        <v>1251</v>
      </c>
      <c r="B1" s="1827"/>
      <c r="C1" s="1827"/>
      <c r="D1" s="1827"/>
      <c r="E1" s="1827"/>
      <c r="F1" s="1827"/>
      <c r="G1" s="1827"/>
      <c r="H1" s="1827"/>
      <c r="I1" s="1827"/>
      <c r="J1" s="1827"/>
      <c r="K1" s="1827"/>
      <c r="L1" s="1827"/>
      <c r="M1" s="1634"/>
    </row>
    <row r="2" spans="1:13" ht="5.25" customHeight="1">
      <c r="A2" s="1836"/>
      <c r="B2" s="1836"/>
      <c r="C2" s="1836"/>
      <c r="D2" s="1836"/>
      <c r="E2" s="1836"/>
      <c r="F2" s="1836"/>
      <c r="G2" s="1836"/>
      <c r="H2" s="1836"/>
      <c r="I2" s="1836"/>
      <c r="J2" s="1836"/>
      <c r="K2" s="1836"/>
      <c r="L2" s="1836"/>
    </row>
    <row r="3" spans="1:13" ht="19.5" customHeight="1" thickBot="1">
      <c r="A3" s="606" t="s">
        <v>398</v>
      </c>
    </row>
    <row r="4" spans="1:13">
      <c r="A4" s="607"/>
      <c r="B4" s="608"/>
      <c r="C4" s="609" t="s">
        <v>1</v>
      </c>
      <c r="D4" s="1837" t="s">
        <v>399</v>
      </c>
      <c r="E4" s="1837" t="s">
        <v>3</v>
      </c>
      <c r="F4" s="1839" t="s">
        <v>4</v>
      </c>
      <c r="G4" s="610"/>
      <c r="H4" s="1837" t="s">
        <v>5</v>
      </c>
      <c r="I4" s="1837" t="s">
        <v>6</v>
      </c>
      <c r="J4" s="1837" t="s">
        <v>7</v>
      </c>
      <c r="K4" s="1837" t="s">
        <v>8</v>
      </c>
      <c r="L4" s="1840" t="s">
        <v>9</v>
      </c>
    </row>
    <row r="5" spans="1:13">
      <c r="A5" s="611"/>
      <c r="B5" s="612"/>
      <c r="C5" s="613"/>
      <c r="D5" s="1838"/>
      <c r="E5" s="1838"/>
      <c r="F5" s="1838"/>
      <c r="G5" s="614" t="s">
        <v>11</v>
      </c>
      <c r="H5" s="1838"/>
      <c r="I5" s="1838"/>
      <c r="J5" s="1838"/>
      <c r="K5" s="1838"/>
      <c r="L5" s="1841"/>
    </row>
    <row r="6" spans="1:13">
      <c r="A6" s="615" t="s">
        <v>400</v>
      </c>
      <c r="B6" s="616"/>
      <c r="C6" s="617"/>
      <c r="D6" s="1838"/>
      <c r="E6" s="1838"/>
      <c r="F6" s="1838"/>
      <c r="G6" s="618" t="s">
        <v>13</v>
      </c>
      <c r="H6" s="1838"/>
      <c r="I6" s="1838"/>
      <c r="J6" s="1838"/>
      <c r="K6" s="1838"/>
      <c r="L6" s="1841"/>
    </row>
    <row r="7" spans="1:13" ht="25.5" customHeight="1">
      <c r="A7" s="1828" t="s">
        <v>401</v>
      </c>
      <c r="B7" s="1831" t="s">
        <v>402</v>
      </c>
      <c r="C7" s="620" t="s">
        <v>399</v>
      </c>
      <c r="D7" s="621">
        <f>SUM(E7:L7)-G7</f>
        <v>93857</v>
      </c>
      <c r="E7" s="622">
        <f>SUM(E8:E18)</f>
        <v>47004</v>
      </c>
      <c r="F7" s="622">
        <f t="shared" ref="F7:L7" si="0">SUM(F8:F18)</f>
        <v>6907</v>
      </c>
      <c r="G7" s="623">
        <f t="shared" si="0"/>
        <v>1701</v>
      </c>
      <c r="H7" s="622">
        <f t="shared" si="0"/>
        <v>14546</v>
      </c>
      <c r="I7" s="622">
        <f t="shared" si="0"/>
        <v>5241</v>
      </c>
      <c r="J7" s="622">
        <f t="shared" si="0"/>
        <v>9414</v>
      </c>
      <c r="K7" s="622">
        <f t="shared" si="0"/>
        <v>4618</v>
      </c>
      <c r="L7" s="624">
        <f t="shared" si="0"/>
        <v>6127</v>
      </c>
    </row>
    <row r="8" spans="1:13" ht="18" customHeight="1">
      <c r="A8" s="1829"/>
      <c r="B8" s="1832"/>
      <c r="C8" s="625" t="s">
        <v>403</v>
      </c>
      <c r="D8" s="621">
        <f>SUM(E8:L8)-G8</f>
        <v>9946</v>
      </c>
      <c r="E8" s="325">
        <v>5012</v>
      </c>
      <c r="F8" s="185">
        <v>737</v>
      </c>
      <c r="G8" s="501">
        <v>174</v>
      </c>
      <c r="H8" s="185">
        <v>1364</v>
      </c>
      <c r="I8" s="185">
        <v>564</v>
      </c>
      <c r="J8" s="185">
        <v>1182</v>
      </c>
      <c r="K8" s="185">
        <v>508</v>
      </c>
      <c r="L8" s="305">
        <v>579</v>
      </c>
    </row>
    <row r="9" spans="1:13" ht="18" customHeight="1">
      <c r="A9" s="1829"/>
      <c r="B9" s="1832"/>
      <c r="C9" s="626" t="s">
        <v>404</v>
      </c>
      <c r="D9" s="627">
        <f>SUM(E9:L9)-G9</f>
        <v>10991</v>
      </c>
      <c r="E9" s="187">
        <v>5514</v>
      </c>
      <c r="F9" s="188">
        <v>797</v>
      </c>
      <c r="G9" s="218">
        <v>189</v>
      </c>
      <c r="H9" s="188">
        <v>1637</v>
      </c>
      <c r="I9" s="188">
        <v>619</v>
      </c>
      <c r="J9" s="188">
        <v>1224</v>
      </c>
      <c r="K9" s="188">
        <v>536</v>
      </c>
      <c r="L9" s="307">
        <v>664</v>
      </c>
    </row>
    <row r="10" spans="1:13" ht="18" customHeight="1">
      <c r="A10" s="1829"/>
      <c r="B10" s="1832"/>
      <c r="C10" s="626" t="s">
        <v>405</v>
      </c>
      <c r="D10" s="627">
        <f t="shared" ref="D10:D17" si="1">SUM(E10:L10)-G10</f>
        <v>10903</v>
      </c>
      <c r="E10" s="187">
        <v>5466</v>
      </c>
      <c r="F10" s="188">
        <v>791</v>
      </c>
      <c r="G10" s="218">
        <v>189</v>
      </c>
      <c r="H10" s="188">
        <v>1632</v>
      </c>
      <c r="I10" s="188">
        <v>618</v>
      </c>
      <c r="J10" s="188">
        <v>1199</v>
      </c>
      <c r="K10" s="188">
        <v>533</v>
      </c>
      <c r="L10" s="307">
        <v>664</v>
      </c>
    </row>
    <row r="11" spans="1:13" ht="18" customHeight="1">
      <c r="A11" s="1829"/>
      <c r="B11" s="1832"/>
      <c r="C11" s="626" t="s">
        <v>406</v>
      </c>
      <c r="D11" s="627">
        <f t="shared" si="1"/>
        <v>10540</v>
      </c>
      <c r="E11" s="187">
        <v>5290</v>
      </c>
      <c r="F11" s="188">
        <v>773</v>
      </c>
      <c r="G11" s="218">
        <v>185</v>
      </c>
      <c r="H11" s="188">
        <v>1543</v>
      </c>
      <c r="I11" s="188">
        <v>591</v>
      </c>
      <c r="J11" s="188">
        <v>1165</v>
      </c>
      <c r="K11" s="188">
        <v>522</v>
      </c>
      <c r="L11" s="307">
        <v>656</v>
      </c>
    </row>
    <row r="12" spans="1:13" ht="18" customHeight="1">
      <c r="A12" s="1829"/>
      <c r="B12" s="1832"/>
      <c r="C12" s="626" t="s">
        <v>407</v>
      </c>
      <c r="D12" s="627">
        <f t="shared" si="1"/>
        <v>9610</v>
      </c>
      <c r="E12" s="187">
        <v>4887</v>
      </c>
      <c r="F12" s="188">
        <v>725</v>
      </c>
      <c r="G12" s="218">
        <v>171</v>
      </c>
      <c r="H12" s="188">
        <v>1444</v>
      </c>
      <c r="I12" s="188">
        <v>538</v>
      </c>
      <c r="J12" s="188">
        <v>930</v>
      </c>
      <c r="K12" s="473">
        <v>479</v>
      </c>
      <c r="L12" s="307">
        <v>607</v>
      </c>
    </row>
    <row r="13" spans="1:13" ht="18" customHeight="1">
      <c r="A13" s="1829"/>
      <c r="B13" s="1832"/>
      <c r="C13" s="626" t="s">
        <v>408</v>
      </c>
      <c r="D13" s="627">
        <f t="shared" si="1"/>
        <v>8639</v>
      </c>
      <c r="E13" s="187">
        <v>4440</v>
      </c>
      <c r="F13" s="188">
        <v>638</v>
      </c>
      <c r="G13" s="218">
        <v>162</v>
      </c>
      <c r="H13" s="188">
        <v>1322</v>
      </c>
      <c r="I13" s="188">
        <v>469</v>
      </c>
      <c r="J13" s="188">
        <v>772</v>
      </c>
      <c r="K13" s="188">
        <v>426</v>
      </c>
      <c r="L13" s="307">
        <v>572</v>
      </c>
    </row>
    <row r="14" spans="1:13" ht="18" customHeight="1">
      <c r="A14" s="1829"/>
      <c r="B14" s="1832"/>
      <c r="C14" s="626" t="s">
        <v>409</v>
      </c>
      <c r="D14" s="627">
        <f t="shared" si="1"/>
        <v>8112</v>
      </c>
      <c r="E14" s="187">
        <v>4190</v>
      </c>
      <c r="F14" s="188">
        <v>583</v>
      </c>
      <c r="G14" s="218">
        <v>157</v>
      </c>
      <c r="H14" s="188">
        <v>1271</v>
      </c>
      <c r="I14" s="188">
        <v>418</v>
      </c>
      <c r="J14" s="188">
        <v>717</v>
      </c>
      <c r="K14" s="188">
        <v>388</v>
      </c>
      <c r="L14" s="307">
        <v>545</v>
      </c>
    </row>
    <row r="15" spans="1:13" ht="18" customHeight="1">
      <c r="A15" s="1829"/>
      <c r="B15" s="1832"/>
      <c r="C15" s="626" t="s">
        <v>410</v>
      </c>
      <c r="D15" s="627">
        <f t="shared" si="1"/>
        <v>8014</v>
      </c>
      <c r="E15" s="187">
        <v>4157</v>
      </c>
      <c r="F15" s="188">
        <v>569</v>
      </c>
      <c r="G15" s="218">
        <v>157</v>
      </c>
      <c r="H15" s="188">
        <v>1262</v>
      </c>
      <c r="I15" s="188">
        <v>403</v>
      </c>
      <c r="J15" s="188">
        <v>702</v>
      </c>
      <c r="K15" s="188">
        <v>381</v>
      </c>
      <c r="L15" s="307">
        <v>540</v>
      </c>
    </row>
    <row r="16" spans="1:13" ht="18" customHeight="1">
      <c r="A16" s="1829"/>
      <c r="B16" s="1832"/>
      <c r="C16" s="626" t="s">
        <v>411</v>
      </c>
      <c r="D16" s="627">
        <f t="shared" si="1"/>
        <v>8004</v>
      </c>
      <c r="E16" s="187">
        <v>4156</v>
      </c>
      <c r="F16" s="188">
        <v>564</v>
      </c>
      <c r="G16" s="218">
        <v>155</v>
      </c>
      <c r="H16" s="188">
        <v>1262</v>
      </c>
      <c r="I16" s="188">
        <v>400</v>
      </c>
      <c r="J16" s="188">
        <v>701</v>
      </c>
      <c r="K16" s="188">
        <v>381</v>
      </c>
      <c r="L16" s="307">
        <v>540</v>
      </c>
    </row>
    <row r="17" spans="1:13" ht="18" customHeight="1">
      <c r="A17" s="1829"/>
      <c r="B17" s="1832"/>
      <c r="C17" s="626" t="s">
        <v>412</v>
      </c>
      <c r="D17" s="627">
        <f t="shared" si="1"/>
        <v>5057</v>
      </c>
      <c r="E17" s="187">
        <v>2297</v>
      </c>
      <c r="F17" s="188">
        <v>396</v>
      </c>
      <c r="G17" s="218">
        <v>82</v>
      </c>
      <c r="H17" s="188">
        <v>945</v>
      </c>
      <c r="I17" s="188">
        <v>320</v>
      </c>
      <c r="J17" s="188">
        <v>444</v>
      </c>
      <c r="K17" s="188">
        <v>252</v>
      </c>
      <c r="L17" s="307">
        <v>403</v>
      </c>
    </row>
    <row r="18" spans="1:13" ht="18" customHeight="1">
      <c r="A18" s="1830"/>
      <c r="B18" s="1833"/>
      <c r="C18" s="628" t="s">
        <v>413</v>
      </c>
      <c r="D18" s="629">
        <f>SUM(E18:L18)-G18</f>
        <v>4041</v>
      </c>
      <c r="E18" s="630">
        <v>1595</v>
      </c>
      <c r="F18" s="275">
        <v>334</v>
      </c>
      <c r="G18" s="631">
        <v>80</v>
      </c>
      <c r="H18" s="275">
        <v>864</v>
      </c>
      <c r="I18" s="275">
        <v>301</v>
      </c>
      <c r="J18" s="275">
        <v>378</v>
      </c>
      <c r="K18" s="188">
        <v>212</v>
      </c>
      <c r="L18" s="632">
        <v>357</v>
      </c>
    </row>
    <row r="19" spans="1:13" ht="25.5" customHeight="1">
      <c r="A19" s="1735" t="s">
        <v>414</v>
      </c>
      <c r="B19" s="1831" t="s">
        <v>399</v>
      </c>
      <c r="C19" s="633" t="s">
        <v>399</v>
      </c>
      <c r="D19" s="627">
        <f>SUM(E19:L19)-G19</f>
        <v>103821</v>
      </c>
      <c r="E19" s="634">
        <f>SUM(E20:E30)</f>
        <v>59435</v>
      </c>
      <c r="F19" s="622">
        <f t="shared" ref="F19:L19" si="2">SUM(F20:F30)</f>
        <v>7585</v>
      </c>
      <c r="G19" s="623">
        <f>SUM(G20:G30)</f>
        <v>1854</v>
      </c>
      <c r="H19" s="622">
        <f t="shared" si="2"/>
        <v>12673</v>
      </c>
      <c r="I19" s="622">
        <f t="shared" si="2"/>
        <v>4336</v>
      </c>
      <c r="J19" s="622">
        <f t="shared" si="2"/>
        <v>6013</v>
      </c>
      <c r="K19" s="622">
        <f t="shared" si="2"/>
        <v>6218</v>
      </c>
      <c r="L19" s="624">
        <f t="shared" si="2"/>
        <v>7561</v>
      </c>
    </row>
    <row r="20" spans="1:13" ht="18" customHeight="1">
      <c r="A20" s="1736"/>
      <c r="B20" s="1832"/>
      <c r="C20" s="625" t="s">
        <v>403</v>
      </c>
      <c r="D20" s="621">
        <f>SUM(E20:L20)-G20</f>
        <v>1445</v>
      </c>
      <c r="E20" s="325">
        <v>797</v>
      </c>
      <c r="F20" s="185">
        <v>86</v>
      </c>
      <c r="G20" s="501">
        <v>3</v>
      </c>
      <c r="H20" s="185">
        <v>242</v>
      </c>
      <c r="I20" s="185">
        <v>74</v>
      </c>
      <c r="J20" s="185">
        <v>111</v>
      </c>
      <c r="K20" s="185">
        <v>45</v>
      </c>
      <c r="L20" s="305">
        <v>90</v>
      </c>
    </row>
    <row r="21" spans="1:13" ht="18" customHeight="1">
      <c r="A21" s="1736"/>
      <c r="B21" s="1832"/>
      <c r="C21" s="626" t="s">
        <v>404</v>
      </c>
      <c r="D21" s="627">
        <f>SUM(E21:L21)-G21</f>
        <v>10712</v>
      </c>
      <c r="E21" s="187">
        <v>5950</v>
      </c>
      <c r="F21" s="188">
        <v>582</v>
      </c>
      <c r="G21" s="218">
        <v>77</v>
      </c>
      <c r="H21" s="188">
        <v>1561</v>
      </c>
      <c r="I21" s="188">
        <v>565</v>
      </c>
      <c r="J21" s="188">
        <v>720</v>
      </c>
      <c r="K21" s="188">
        <v>573</v>
      </c>
      <c r="L21" s="307">
        <v>761</v>
      </c>
    </row>
    <row r="22" spans="1:13" ht="18" customHeight="1">
      <c r="A22" s="1736"/>
      <c r="B22" s="1832"/>
      <c r="C22" s="626" t="s">
        <v>405</v>
      </c>
      <c r="D22" s="627">
        <f t="shared" ref="D22:D29" si="3">SUM(E22:L22)-G22</f>
        <v>12509</v>
      </c>
      <c r="E22" s="187">
        <v>7438</v>
      </c>
      <c r="F22" s="188">
        <v>779</v>
      </c>
      <c r="G22" s="218">
        <v>152</v>
      </c>
      <c r="H22" s="188">
        <v>1390</v>
      </c>
      <c r="I22" s="188">
        <v>478</v>
      </c>
      <c r="J22" s="188">
        <v>689</v>
      </c>
      <c r="K22" s="188">
        <v>735</v>
      </c>
      <c r="L22" s="307">
        <v>1000</v>
      </c>
    </row>
    <row r="23" spans="1:13" ht="18" customHeight="1">
      <c r="A23" s="1736"/>
      <c r="B23" s="1832"/>
      <c r="C23" s="626" t="s">
        <v>406</v>
      </c>
      <c r="D23" s="627">
        <f t="shared" si="3"/>
        <v>9775</v>
      </c>
      <c r="E23" s="187">
        <v>5695</v>
      </c>
      <c r="F23" s="188">
        <v>590</v>
      </c>
      <c r="G23" s="218">
        <v>116</v>
      </c>
      <c r="H23" s="188">
        <v>1110</v>
      </c>
      <c r="I23" s="188">
        <v>356</v>
      </c>
      <c r="J23" s="188">
        <v>661</v>
      </c>
      <c r="K23" s="188">
        <v>504</v>
      </c>
      <c r="L23" s="307">
        <v>859</v>
      </c>
    </row>
    <row r="24" spans="1:13" ht="18" customHeight="1">
      <c r="A24" s="1736"/>
      <c r="B24" s="1832"/>
      <c r="C24" s="626" t="s">
        <v>407</v>
      </c>
      <c r="D24" s="627">
        <f t="shared" si="3"/>
        <v>9245</v>
      </c>
      <c r="E24" s="187">
        <v>5240</v>
      </c>
      <c r="F24" s="188">
        <v>641</v>
      </c>
      <c r="G24" s="218">
        <v>176</v>
      </c>
      <c r="H24" s="188">
        <v>1139</v>
      </c>
      <c r="I24" s="188">
        <v>379</v>
      </c>
      <c r="J24" s="188">
        <v>649</v>
      </c>
      <c r="K24" s="188">
        <v>474</v>
      </c>
      <c r="L24" s="307">
        <v>723</v>
      </c>
      <c r="M24" s="635"/>
    </row>
    <row r="25" spans="1:13" ht="18" customHeight="1">
      <c r="A25" s="1736"/>
      <c r="B25" s="1832"/>
      <c r="C25" s="626" t="s">
        <v>408</v>
      </c>
      <c r="D25" s="627">
        <f t="shared" si="3"/>
        <v>10073</v>
      </c>
      <c r="E25" s="187">
        <v>5732</v>
      </c>
      <c r="F25" s="188">
        <v>738</v>
      </c>
      <c r="G25" s="218">
        <v>163</v>
      </c>
      <c r="H25" s="188">
        <v>1257</v>
      </c>
      <c r="I25" s="188">
        <v>423</v>
      </c>
      <c r="J25" s="188">
        <v>644</v>
      </c>
      <c r="K25" s="188">
        <v>626</v>
      </c>
      <c r="L25" s="307">
        <v>653</v>
      </c>
    </row>
    <row r="26" spans="1:13" ht="18" customHeight="1">
      <c r="A26" s="1736"/>
      <c r="B26" s="1832"/>
      <c r="C26" s="626" t="s">
        <v>409</v>
      </c>
      <c r="D26" s="627">
        <f t="shared" si="3"/>
        <v>12976</v>
      </c>
      <c r="E26" s="187">
        <v>7611</v>
      </c>
      <c r="F26" s="188">
        <v>1010</v>
      </c>
      <c r="G26" s="218">
        <v>232</v>
      </c>
      <c r="H26" s="188">
        <v>1513</v>
      </c>
      <c r="I26" s="188">
        <v>563</v>
      </c>
      <c r="J26" s="188">
        <v>710</v>
      </c>
      <c r="K26" s="188">
        <v>773</v>
      </c>
      <c r="L26" s="307">
        <v>796</v>
      </c>
    </row>
    <row r="27" spans="1:13" ht="18" customHeight="1">
      <c r="A27" s="1736"/>
      <c r="B27" s="1832"/>
      <c r="C27" s="626" t="s">
        <v>410</v>
      </c>
      <c r="D27" s="627">
        <f t="shared" si="3"/>
        <v>12224</v>
      </c>
      <c r="E27" s="187">
        <v>7293</v>
      </c>
      <c r="F27" s="188">
        <v>979</v>
      </c>
      <c r="G27" s="218">
        <v>278</v>
      </c>
      <c r="H27" s="188">
        <v>1449</v>
      </c>
      <c r="I27" s="188">
        <v>424</v>
      </c>
      <c r="J27" s="188">
        <v>624</v>
      </c>
      <c r="K27" s="188">
        <v>709</v>
      </c>
      <c r="L27" s="307">
        <v>746</v>
      </c>
    </row>
    <row r="28" spans="1:13" ht="18" customHeight="1">
      <c r="A28" s="1736"/>
      <c r="B28" s="1832"/>
      <c r="C28" s="626" t="s">
        <v>411</v>
      </c>
      <c r="D28" s="627">
        <f t="shared" si="3"/>
        <v>11121</v>
      </c>
      <c r="E28" s="187">
        <v>6423</v>
      </c>
      <c r="F28" s="188">
        <v>870</v>
      </c>
      <c r="G28" s="218">
        <v>230</v>
      </c>
      <c r="H28" s="188">
        <v>1326</v>
      </c>
      <c r="I28" s="188">
        <v>467</v>
      </c>
      <c r="J28" s="188">
        <v>524</v>
      </c>
      <c r="K28" s="188">
        <v>781</v>
      </c>
      <c r="L28" s="307">
        <v>730</v>
      </c>
    </row>
    <row r="29" spans="1:13" ht="18" customHeight="1">
      <c r="A29" s="1736"/>
      <c r="B29" s="1832"/>
      <c r="C29" s="626" t="s">
        <v>412</v>
      </c>
      <c r="D29" s="627">
        <f t="shared" si="3"/>
        <v>8801</v>
      </c>
      <c r="E29" s="187">
        <v>4588</v>
      </c>
      <c r="F29" s="188">
        <v>805</v>
      </c>
      <c r="G29" s="218">
        <v>199</v>
      </c>
      <c r="H29" s="188">
        <v>1192</v>
      </c>
      <c r="I29" s="188">
        <v>403</v>
      </c>
      <c r="J29" s="188">
        <v>488</v>
      </c>
      <c r="K29" s="188">
        <v>598</v>
      </c>
      <c r="L29" s="307">
        <v>727</v>
      </c>
    </row>
    <row r="30" spans="1:13" ht="18" customHeight="1">
      <c r="A30" s="1736"/>
      <c r="B30" s="1833"/>
      <c r="C30" s="628" t="s">
        <v>413</v>
      </c>
      <c r="D30" s="629">
        <f>SUM(E30:L30)-G30</f>
        <v>4940</v>
      </c>
      <c r="E30" s="630">
        <v>2668</v>
      </c>
      <c r="F30" s="275">
        <v>505</v>
      </c>
      <c r="G30" s="631">
        <v>228</v>
      </c>
      <c r="H30" s="275">
        <v>494</v>
      </c>
      <c r="I30" s="275">
        <v>204</v>
      </c>
      <c r="J30" s="275">
        <v>193</v>
      </c>
      <c r="K30" s="275">
        <v>400</v>
      </c>
      <c r="L30" s="307">
        <v>476</v>
      </c>
    </row>
    <row r="31" spans="1:13" ht="25.5" customHeight="1">
      <c r="A31" s="1736"/>
      <c r="B31" s="1831" t="s">
        <v>415</v>
      </c>
      <c r="C31" s="620" t="s">
        <v>399</v>
      </c>
      <c r="D31" s="627">
        <f>SUM(E31:L31)-G31</f>
        <v>58523</v>
      </c>
      <c r="E31" s="622">
        <f t="shared" ref="E31:L31" si="4">SUM(E32:E42)</f>
        <v>32592</v>
      </c>
      <c r="F31" s="622">
        <f t="shared" si="4"/>
        <v>4513</v>
      </c>
      <c r="G31" s="623">
        <f>SUM(G32:G42)</f>
        <v>1285</v>
      </c>
      <c r="H31" s="622">
        <f t="shared" si="4"/>
        <v>7007</v>
      </c>
      <c r="I31" s="622">
        <f t="shared" si="4"/>
        <v>2789</v>
      </c>
      <c r="J31" s="622">
        <f t="shared" si="4"/>
        <v>3380</v>
      </c>
      <c r="K31" s="622">
        <f t="shared" si="4"/>
        <v>3756</v>
      </c>
      <c r="L31" s="624">
        <f t="shared" si="4"/>
        <v>4486</v>
      </c>
    </row>
    <row r="32" spans="1:13" ht="18" customHeight="1">
      <c r="A32" s="1736"/>
      <c r="B32" s="1832"/>
      <c r="C32" s="625" t="s">
        <v>403</v>
      </c>
      <c r="D32" s="621">
        <f>SUM(E32:L32)-G32</f>
        <v>746</v>
      </c>
      <c r="E32" s="325">
        <v>384</v>
      </c>
      <c r="F32" s="185">
        <v>51</v>
      </c>
      <c r="G32" s="501">
        <v>1</v>
      </c>
      <c r="H32" s="185">
        <v>102</v>
      </c>
      <c r="I32" s="185">
        <v>52</v>
      </c>
      <c r="J32" s="185">
        <v>78</v>
      </c>
      <c r="K32" s="185">
        <v>24</v>
      </c>
      <c r="L32" s="305">
        <v>55</v>
      </c>
    </row>
    <row r="33" spans="1:13" ht="18" customHeight="1">
      <c r="A33" s="1736"/>
      <c r="B33" s="1832"/>
      <c r="C33" s="626" t="s">
        <v>404</v>
      </c>
      <c r="D33" s="627">
        <f>SUM(E33:L33)-G33</f>
        <v>5265</v>
      </c>
      <c r="E33" s="187">
        <v>2866</v>
      </c>
      <c r="F33" s="188">
        <v>247</v>
      </c>
      <c r="G33" s="218">
        <v>42</v>
      </c>
      <c r="H33" s="188">
        <v>855</v>
      </c>
      <c r="I33" s="188">
        <v>299</v>
      </c>
      <c r="J33" s="188">
        <v>329</v>
      </c>
      <c r="K33" s="188">
        <v>287</v>
      </c>
      <c r="L33" s="307">
        <v>382</v>
      </c>
    </row>
    <row r="34" spans="1:13" ht="18" customHeight="1">
      <c r="A34" s="1736"/>
      <c r="B34" s="1832"/>
      <c r="C34" s="626" t="s">
        <v>405</v>
      </c>
      <c r="D34" s="627">
        <f t="shared" ref="D34:D41" si="5">SUM(E34:L34)-G34</f>
        <v>6256</v>
      </c>
      <c r="E34" s="187">
        <v>3483</v>
      </c>
      <c r="F34" s="188">
        <v>390</v>
      </c>
      <c r="G34" s="218">
        <v>112</v>
      </c>
      <c r="H34" s="188">
        <v>745</v>
      </c>
      <c r="I34" s="188">
        <v>300</v>
      </c>
      <c r="J34" s="188">
        <v>383</v>
      </c>
      <c r="K34" s="188">
        <v>445</v>
      </c>
      <c r="L34" s="307">
        <v>510</v>
      </c>
    </row>
    <row r="35" spans="1:13" ht="18" customHeight="1">
      <c r="A35" s="1736"/>
      <c r="B35" s="1832"/>
      <c r="C35" s="626" t="s">
        <v>406</v>
      </c>
      <c r="D35" s="627">
        <f t="shared" si="5"/>
        <v>4870</v>
      </c>
      <c r="E35" s="187">
        <v>2699</v>
      </c>
      <c r="F35" s="188">
        <v>333</v>
      </c>
      <c r="G35" s="218">
        <v>63</v>
      </c>
      <c r="H35" s="188">
        <v>528</v>
      </c>
      <c r="I35" s="188">
        <v>218</v>
      </c>
      <c r="J35" s="188">
        <v>342</v>
      </c>
      <c r="K35" s="188">
        <v>258</v>
      </c>
      <c r="L35" s="307">
        <v>492</v>
      </c>
    </row>
    <row r="36" spans="1:13" ht="18" customHeight="1">
      <c r="A36" s="1736"/>
      <c r="B36" s="1832"/>
      <c r="C36" s="626" t="s">
        <v>407</v>
      </c>
      <c r="D36" s="627">
        <f t="shared" si="5"/>
        <v>4862</v>
      </c>
      <c r="E36" s="187">
        <v>2661</v>
      </c>
      <c r="F36" s="188">
        <v>311</v>
      </c>
      <c r="G36" s="218">
        <v>108</v>
      </c>
      <c r="H36" s="188">
        <v>609</v>
      </c>
      <c r="I36" s="188">
        <v>242</v>
      </c>
      <c r="J36" s="188">
        <v>375</v>
      </c>
      <c r="K36" s="188">
        <v>284</v>
      </c>
      <c r="L36" s="307">
        <v>380</v>
      </c>
      <c r="M36" s="635"/>
    </row>
    <row r="37" spans="1:13" ht="18" customHeight="1">
      <c r="A37" s="1736"/>
      <c r="B37" s="1832"/>
      <c r="C37" s="626" t="s">
        <v>408</v>
      </c>
      <c r="D37" s="627">
        <f t="shared" si="5"/>
        <v>5378</v>
      </c>
      <c r="E37" s="187">
        <v>3070</v>
      </c>
      <c r="F37" s="188">
        <v>420</v>
      </c>
      <c r="G37" s="218">
        <v>94</v>
      </c>
      <c r="H37" s="188">
        <v>606</v>
      </c>
      <c r="I37" s="188">
        <v>259</v>
      </c>
      <c r="J37" s="188">
        <v>314</v>
      </c>
      <c r="K37" s="188">
        <v>363</v>
      </c>
      <c r="L37" s="307">
        <v>346</v>
      </c>
    </row>
    <row r="38" spans="1:13" ht="18" customHeight="1">
      <c r="A38" s="1736"/>
      <c r="B38" s="1832"/>
      <c r="C38" s="626" t="s">
        <v>409</v>
      </c>
      <c r="D38" s="627">
        <f t="shared" si="5"/>
        <v>6964</v>
      </c>
      <c r="E38" s="187">
        <v>4092</v>
      </c>
      <c r="F38" s="188">
        <v>602</v>
      </c>
      <c r="G38" s="218">
        <v>167</v>
      </c>
      <c r="H38" s="188">
        <v>746</v>
      </c>
      <c r="I38" s="188">
        <v>335</v>
      </c>
      <c r="J38" s="188">
        <v>339</v>
      </c>
      <c r="K38" s="188">
        <v>389</v>
      </c>
      <c r="L38" s="307">
        <v>461</v>
      </c>
    </row>
    <row r="39" spans="1:13" ht="18" customHeight="1">
      <c r="A39" s="1736"/>
      <c r="B39" s="1832"/>
      <c r="C39" s="626" t="s">
        <v>410</v>
      </c>
      <c r="D39" s="627">
        <f t="shared" si="5"/>
        <v>6751</v>
      </c>
      <c r="E39" s="187">
        <v>3928</v>
      </c>
      <c r="F39" s="188">
        <v>571</v>
      </c>
      <c r="G39" s="218">
        <v>182</v>
      </c>
      <c r="H39" s="188">
        <v>800</v>
      </c>
      <c r="I39" s="188">
        <v>261</v>
      </c>
      <c r="J39" s="188">
        <v>358</v>
      </c>
      <c r="K39" s="188">
        <v>422</v>
      </c>
      <c r="L39" s="307">
        <v>411</v>
      </c>
    </row>
    <row r="40" spans="1:13" ht="18" customHeight="1">
      <c r="A40" s="1736"/>
      <c r="B40" s="1832"/>
      <c r="C40" s="626" t="s">
        <v>411</v>
      </c>
      <c r="D40" s="627">
        <f t="shared" si="5"/>
        <v>6617</v>
      </c>
      <c r="E40" s="187">
        <v>3727</v>
      </c>
      <c r="F40" s="188">
        <v>552</v>
      </c>
      <c r="G40" s="218">
        <v>173</v>
      </c>
      <c r="H40" s="188">
        <v>786</v>
      </c>
      <c r="I40" s="188">
        <v>331</v>
      </c>
      <c r="J40" s="188">
        <v>299</v>
      </c>
      <c r="K40" s="188">
        <v>458</v>
      </c>
      <c r="L40" s="307">
        <v>464</v>
      </c>
    </row>
    <row r="41" spans="1:13" ht="18" customHeight="1">
      <c r="A41" s="1736"/>
      <c r="B41" s="1832"/>
      <c r="C41" s="626" t="s">
        <v>412</v>
      </c>
      <c r="D41" s="627">
        <f t="shared" si="5"/>
        <v>6620</v>
      </c>
      <c r="E41" s="187">
        <v>3366</v>
      </c>
      <c r="F41" s="188">
        <v>630</v>
      </c>
      <c r="G41" s="218">
        <v>150</v>
      </c>
      <c r="H41" s="188">
        <v>830</v>
      </c>
      <c r="I41" s="188">
        <v>324</v>
      </c>
      <c r="J41" s="188">
        <v>392</v>
      </c>
      <c r="K41" s="188">
        <v>478</v>
      </c>
      <c r="L41" s="307">
        <v>600</v>
      </c>
    </row>
    <row r="42" spans="1:13" ht="18" customHeight="1" thickBot="1">
      <c r="A42" s="1834"/>
      <c r="B42" s="1835"/>
      <c r="C42" s="636" t="s">
        <v>413</v>
      </c>
      <c r="D42" s="637">
        <f>SUM(E42:L42)-G42</f>
        <v>4194</v>
      </c>
      <c r="E42" s="290">
        <v>2316</v>
      </c>
      <c r="F42" s="287">
        <v>406</v>
      </c>
      <c r="G42" s="638">
        <v>193</v>
      </c>
      <c r="H42" s="287">
        <v>400</v>
      </c>
      <c r="I42" s="287">
        <v>168</v>
      </c>
      <c r="J42" s="287">
        <v>171</v>
      </c>
      <c r="K42" s="287">
        <v>348</v>
      </c>
      <c r="L42" s="328">
        <v>385</v>
      </c>
    </row>
    <row r="44" spans="1:13">
      <c r="D44" s="635"/>
      <c r="E44" s="635"/>
    </row>
    <row r="45" spans="1:13">
      <c r="D45" s="635"/>
    </row>
  </sheetData>
  <mergeCells count="15">
    <mergeCell ref="A1:L1"/>
    <mergeCell ref="A7:A18"/>
    <mergeCell ref="B7:B18"/>
    <mergeCell ref="A19:A42"/>
    <mergeCell ref="B19:B30"/>
    <mergeCell ref="B31:B42"/>
    <mergeCell ref="A2:L2"/>
    <mergeCell ref="D4:D6"/>
    <mergeCell ref="E4:E6"/>
    <mergeCell ref="F4:F6"/>
    <mergeCell ref="H4:H6"/>
    <mergeCell ref="I4:I6"/>
    <mergeCell ref="J4:J6"/>
    <mergeCell ref="K4:K6"/>
    <mergeCell ref="L4:L6"/>
  </mergeCells>
  <phoneticPr fontId="3"/>
  <printOptions horizontalCentered="1"/>
  <pageMargins left="0" right="0" top="0.55118110236220474" bottom="0.39370078740157483" header="0.51181102362204722" footer="0.31496062992125984"/>
  <pageSetup paperSize="9" firstPageNumber="70" orientation="portrait" blackAndWhite="1"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view="pageBreakPreview" zoomScaleNormal="100" zoomScaleSheetLayoutView="100" workbookViewId="0">
      <pane xSplit="3" ySplit="6" topLeftCell="D7" activePane="bottomRight" state="frozen"/>
      <selection sqref="A1:M1"/>
      <selection pane="topRight" sqref="A1:M1"/>
      <selection pane="bottomLeft" sqref="A1:M1"/>
      <selection pane="bottomRight" sqref="A1:M1"/>
    </sheetView>
  </sheetViews>
  <sheetFormatPr defaultRowHeight="13.5"/>
  <cols>
    <col min="1" max="2" width="3.5" style="619" customWidth="1"/>
    <col min="3" max="3" width="9.375" style="619" customWidth="1"/>
    <col min="4" max="12" width="7.75" style="619" customWidth="1"/>
    <col min="13" max="252" width="9" style="619"/>
    <col min="253" max="254" width="3.5" style="619" customWidth="1"/>
    <col min="255" max="255" width="9.375" style="619" customWidth="1"/>
    <col min="256" max="264" width="7.75" style="619" customWidth="1"/>
    <col min="265" max="508" width="9" style="619"/>
    <col min="509" max="510" width="3.5" style="619" customWidth="1"/>
    <col min="511" max="511" width="9.375" style="619" customWidth="1"/>
    <col min="512" max="520" width="7.75" style="619" customWidth="1"/>
    <col min="521" max="764" width="9" style="619"/>
    <col min="765" max="766" width="3.5" style="619" customWidth="1"/>
    <col min="767" max="767" width="9.375" style="619" customWidth="1"/>
    <col min="768" max="776" width="7.75" style="619" customWidth="1"/>
    <col min="777" max="1020" width="9" style="619"/>
    <col min="1021" max="1022" width="3.5" style="619" customWidth="1"/>
    <col min="1023" max="1023" width="9.375" style="619" customWidth="1"/>
    <col min="1024" max="1032" width="7.75" style="619" customWidth="1"/>
    <col min="1033" max="1276" width="9" style="619"/>
    <col min="1277" max="1278" width="3.5" style="619" customWidth="1"/>
    <col min="1279" max="1279" width="9.375" style="619" customWidth="1"/>
    <col min="1280" max="1288" width="7.75" style="619" customWidth="1"/>
    <col min="1289" max="1532" width="9" style="619"/>
    <col min="1533" max="1534" width="3.5" style="619" customWidth="1"/>
    <col min="1535" max="1535" width="9.375" style="619" customWidth="1"/>
    <col min="1536" max="1544" width="7.75" style="619" customWidth="1"/>
    <col min="1545" max="1788" width="9" style="619"/>
    <col min="1789" max="1790" width="3.5" style="619" customWidth="1"/>
    <col min="1791" max="1791" width="9.375" style="619" customWidth="1"/>
    <col min="1792" max="1800" width="7.75" style="619" customWidth="1"/>
    <col min="1801" max="2044" width="9" style="619"/>
    <col min="2045" max="2046" width="3.5" style="619" customWidth="1"/>
    <col min="2047" max="2047" width="9.375" style="619" customWidth="1"/>
    <col min="2048" max="2056" width="7.75" style="619" customWidth="1"/>
    <col min="2057" max="2300" width="9" style="619"/>
    <col min="2301" max="2302" width="3.5" style="619" customWidth="1"/>
    <col min="2303" max="2303" width="9.375" style="619" customWidth="1"/>
    <col min="2304" max="2312" width="7.75" style="619" customWidth="1"/>
    <col min="2313" max="2556" width="9" style="619"/>
    <col min="2557" max="2558" width="3.5" style="619" customWidth="1"/>
    <col min="2559" max="2559" width="9.375" style="619" customWidth="1"/>
    <col min="2560" max="2568" width="7.75" style="619" customWidth="1"/>
    <col min="2569" max="2812" width="9" style="619"/>
    <col min="2813" max="2814" width="3.5" style="619" customWidth="1"/>
    <col min="2815" max="2815" width="9.375" style="619" customWidth="1"/>
    <col min="2816" max="2824" width="7.75" style="619" customWidth="1"/>
    <col min="2825" max="3068" width="9" style="619"/>
    <col min="3069" max="3070" width="3.5" style="619" customWidth="1"/>
    <col min="3071" max="3071" width="9.375" style="619" customWidth="1"/>
    <col min="3072" max="3080" width="7.75" style="619" customWidth="1"/>
    <col min="3081" max="3324" width="9" style="619"/>
    <col min="3325" max="3326" width="3.5" style="619" customWidth="1"/>
    <col min="3327" max="3327" width="9.375" style="619" customWidth="1"/>
    <col min="3328" max="3336" width="7.75" style="619" customWidth="1"/>
    <col min="3337" max="3580" width="9" style="619"/>
    <col min="3581" max="3582" width="3.5" style="619" customWidth="1"/>
    <col min="3583" max="3583" width="9.375" style="619" customWidth="1"/>
    <col min="3584" max="3592" width="7.75" style="619" customWidth="1"/>
    <col min="3593" max="3836" width="9" style="619"/>
    <col min="3837" max="3838" width="3.5" style="619" customWidth="1"/>
    <col min="3839" max="3839" width="9.375" style="619" customWidth="1"/>
    <col min="3840" max="3848" width="7.75" style="619" customWidth="1"/>
    <col min="3849" max="4092" width="9" style="619"/>
    <col min="4093" max="4094" width="3.5" style="619" customWidth="1"/>
    <col min="4095" max="4095" width="9.375" style="619" customWidth="1"/>
    <col min="4096" max="4104" width="7.75" style="619" customWidth="1"/>
    <col min="4105" max="4348" width="9" style="619"/>
    <col min="4349" max="4350" width="3.5" style="619" customWidth="1"/>
    <col min="4351" max="4351" width="9.375" style="619" customWidth="1"/>
    <col min="4352" max="4360" width="7.75" style="619" customWidth="1"/>
    <col min="4361" max="4604" width="9" style="619"/>
    <col min="4605" max="4606" width="3.5" style="619" customWidth="1"/>
    <col min="4607" max="4607" width="9.375" style="619" customWidth="1"/>
    <col min="4608" max="4616" width="7.75" style="619" customWidth="1"/>
    <col min="4617" max="4860" width="9" style="619"/>
    <col min="4861" max="4862" width="3.5" style="619" customWidth="1"/>
    <col min="4863" max="4863" width="9.375" style="619" customWidth="1"/>
    <col min="4864" max="4872" width="7.75" style="619" customWidth="1"/>
    <col min="4873" max="5116" width="9" style="619"/>
    <col min="5117" max="5118" width="3.5" style="619" customWidth="1"/>
    <col min="5119" max="5119" width="9.375" style="619" customWidth="1"/>
    <col min="5120" max="5128" width="7.75" style="619" customWidth="1"/>
    <col min="5129" max="5372" width="9" style="619"/>
    <col min="5373" max="5374" width="3.5" style="619" customWidth="1"/>
    <col min="5375" max="5375" width="9.375" style="619" customWidth="1"/>
    <col min="5376" max="5384" width="7.75" style="619" customWidth="1"/>
    <col min="5385" max="5628" width="9" style="619"/>
    <col min="5629" max="5630" width="3.5" style="619" customWidth="1"/>
    <col min="5631" max="5631" width="9.375" style="619" customWidth="1"/>
    <col min="5632" max="5640" width="7.75" style="619" customWidth="1"/>
    <col min="5641" max="5884" width="9" style="619"/>
    <col min="5885" max="5886" width="3.5" style="619" customWidth="1"/>
    <col min="5887" max="5887" width="9.375" style="619" customWidth="1"/>
    <col min="5888" max="5896" width="7.75" style="619" customWidth="1"/>
    <col min="5897" max="6140" width="9" style="619"/>
    <col min="6141" max="6142" width="3.5" style="619" customWidth="1"/>
    <col min="6143" max="6143" width="9.375" style="619" customWidth="1"/>
    <col min="6144" max="6152" width="7.75" style="619" customWidth="1"/>
    <col min="6153" max="6396" width="9" style="619"/>
    <col min="6397" max="6398" width="3.5" style="619" customWidth="1"/>
    <col min="6399" max="6399" width="9.375" style="619" customWidth="1"/>
    <col min="6400" max="6408" width="7.75" style="619" customWidth="1"/>
    <col min="6409" max="6652" width="9" style="619"/>
    <col min="6653" max="6654" width="3.5" style="619" customWidth="1"/>
    <col min="6655" max="6655" width="9.375" style="619" customWidth="1"/>
    <col min="6656" max="6664" width="7.75" style="619" customWidth="1"/>
    <col min="6665" max="6908" width="9" style="619"/>
    <col min="6909" max="6910" width="3.5" style="619" customWidth="1"/>
    <col min="6911" max="6911" width="9.375" style="619" customWidth="1"/>
    <col min="6912" max="6920" width="7.75" style="619" customWidth="1"/>
    <col min="6921" max="7164" width="9" style="619"/>
    <col min="7165" max="7166" width="3.5" style="619" customWidth="1"/>
    <col min="7167" max="7167" width="9.375" style="619" customWidth="1"/>
    <col min="7168" max="7176" width="7.75" style="619" customWidth="1"/>
    <col min="7177" max="7420" width="9" style="619"/>
    <col min="7421" max="7422" width="3.5" style="619" customWidth="1"/>
    <col min="7423" max="7423" width="9.375" style="619" customWidth="1"/>
    <col min="7424" max="7432" width="7.75" style="619" customWidth="1"/>
    <col min="7433" max="7676" width="9" style="619"/>
    <col min="7677" max="7678" width="3.5" style="619" customWidth="1"/>
    <col min="7679" max="7679" width="9.375" style="619" customWidth="1"/>
    <col min="7680" max="7688" width="7.75" style="619" customWidth="1"/>
    <col min="7689" max="7932" width="9" style="619"/>
    <col min="7933" max="7934" width="3.5" style="619" customWidth="1"/>
    <col min="7935" max="7935" width="9.375" style="619" customWidth="1"/>
    <col min="7936" max="7944" width="7.75" style="619" customWidth="1"/>
    <col min="7945" max="8188" width="9" style="619"/>
    <col min="8189" max="8190" width="3.5" style="619" customWidth="1"/>
    <col min="8191" max="8191" width="9.375" style="619" customWidth="1"/>
    <col min="8192" max="8200" width="7.75" style="619" customWidth="1"/>
    <col min="8201" max="8444" width="9" style="619"/>
    <col min="8445" max="8446" width="3.5" style="619" customWidth="1"/>
    <col min="8447" max="8447" width="9.375" style="619" customWidth="1"/>
    <col min="8448" max="8456" width="7.75" style="619" customWidth="1"/>
    <col min="8457" max="8700" width="9" style="619"/>
    <col min="8701" max="8702" width="3.5" style="619" customWidth="1"/>
    <col min="8703" max="8703" width="9.375" style="619" customWidth="1"/>
    <col min="8704" max="8712" width="7.75" style="619" customWidth="1"/>
    <col min="8713" max="8956" width="9" style="619"/>
    <col min="8957" max="8958" width="3.5" style="619" customWidth="1"/>
    <col min="8959" max="8959" width="9.375" style="619" customWidth="1"/>
    <col min="8960" max="8968" width="7.75" style="619" customWidth="1"/>
    <col min="8969" max="9212" width="9" style="619"/>
    <col min="9213" max="9214" width="3.5" style="619" customWidth="1"/>
    <col min="9215" max="9215" width="9.375" style="619" customWidth="1"/>
    <col min="9216" max="9224" width="7.75" style="619" customWidth="1"/>
    <col min="9225" max="9468" width="9" style="619"/>
    <col min="9469" max="9470" width="3.5" style="619" customWidth="1"/>
    <col min="9471" max="9471" width="9.375" style="619" customWidth="1"/>
    <col min="9472" max="9480" width="7.75" style="619" customWidth="1"/>
    <col min="9481" max="9724" width="9" style="619"/>
    <col min="9725" max="9726" width="3.5" style="619" customWidth="1"/>
    <col min="9727" max="9727" width="9.375" style="619" customWidth="1"/>
    <col min="9728" max="9736" width="7.75" style="619" customWidth="1"/>
    <col min="9737" max="9980" width="9" style="619"/>
    <col min="9981" max="9982" width="3.5" style="619" customWidth="1"/>
    <col min="9983" max="9983" width="9.375" style="619" customWidth="1"/>
    <col min="9984" max="9992" width="7.75" style="619" customWidth="1"/>
    <col min="9993" max="10236" width="9" style="619"/>
    <col min="10237" max="10238" width="3.5" style="619" customWidth="1"/>
    <col min="10239" max="10239" width="9.375" style="619" customWidth="1"/>
    <col min="10240" max="10248" width="7.75" style="619" customWidth="1"/>
    <col min="10249" max="10492" width="9" style="619"/>
    <col min="10493" max="10494" width="3.5" style="619" customWidth="1"/>
    <col min="10495" max="10495" width="9.375" style="619" customWidth="1"/>
    <col min="10496" max="10504" width="7.75" style="619" customWidth="1"/>
    <col min="10505" max="10748" width="9" style="619"/>
    <col min="10749" max="10750" width="3.5" style="619" customWidth="1"/>
    <col min="10751" max="10751" width="9.375" style="619" customWidth="1"/>
    <col min="10752" max="10760" width="7.75" style="619" customWidth="1"/>
    <col min="10761" max="11004" width="9" style="619"/>
    <col min="11005" max="11006" width="3.5" style="619" customWidth="1"/>
    <col min="11007" max="11007" width="9.375" style="619" customWidth="1"/>
    <col min="11008" max="11016" width="7.75" style="619" customWidth="1"/>
    <col min="11017" max="11260" width="9" style="619"/>
    <col min="11261" max="11262" width="3.5" style="619" customWidth="1"/>
    <col min="11263" max="11263" width="9.375" style="619" customWidth="1"/>
    <col min="11264" max="11272" width="7.75" style="619" customWidth="1"/>
    <col min="11273" max="11516" width="9" style="619"/>
    <col min="11517" max="11518" width="3.5" style="619" customWidth="1"/>
    <col min="11519" max="11519" width="9.375" style="619" customWidth="1"/>
    <col min="11520" max="11528" width="7.75" style="619" customWidth="1"/>
    <col min="11529" max="11772" width="9" style="619"/>
    <col min="11773" max="11774" width="3.5" style="619" customWidth="1"/>
    <col min="11775" max="11775" width="9.375" style="619" customWidth="1"/>
    <col min="11776" max="11784" width="7.75" style="619" customWidth="1"/>
    <col min="11785" max="12028" width="9" style="619"/>
    <col min="12029" max="12030" width="3.5" style="619" customWidth="1"/>
    <col min="12031" max="12031" width="9.375" style="619" customWidth="1"/>
    <col min="12032" max="12040" width="7.75" style="619" customWidth="1"/>
    <col min="12041" max="12284" width="9" style="619"/>
    <col min="12285" max="12286" width="3.5" style="619" customWidth="1"/>
    <col min="12287" max="12287" width="9.375" style="619" customWidth="1"/>
    <col min="12288" max="12296" width="7.75" style="619" customWidth="1"/>
    <col min="12297" max="12540" width="9" style="619"/>
    <col min="12541" max="12542" width="3.5" style="619" customWidth="1"/>
    <col min="12543" max="12543" width="9.375" style="619" customWidth="1"/>
    <col min="12544" max="12552" width="7.75" style="619" customWidth="1"/>
    <col min="12553" max="12796" width="9" style="619"/>
    <col min="12797" max="12798" width="3.5" style="619" customWidth="1"/>
    <col min="12799" max="12799" width="9.375" style="619" customWidth="1"/>
    <col min="12800" max="12808" width="7.75" style="619" customWidth="1"/>
    <col min="12809" max="13052" width="9" style="619"/>
    <col min="13053" max="13054" width="3.5" style="619" customWidth="1"/>
    <col min="13055" max="13055" width="9.375" style="619" customWidth="1"/>
    <col min="13056" max="13064" width="7.75" style="619" customWidth="1"/>
    <col min="13065" max="13308" width="9" style="619"/>
    <col min="13309" max="13310" width="3.5" style="619" customWidth="1"/>
    <col min="13311" max="13311" width="9.375" style="619" customWidth="1"/>
    <col min="13312" max="13320" width="7.75" style="619" customWidth="1"/>
    <col min="13321" max="13564" width="9" style="619"/>
    <col min="13565" max="13566" width="3.5" style="619" customWidth="1"/>
    <col min="13567" max="13567" width="9.375" style="619" customWidth="1"/>
    <col min="13568" max="13576" width="7.75" style="619" customWidth="1"/>
    <col min="13577" max="13820" width="9" style="619"/>
    <col min="13821" max="13822" width="3.5" style="619" customWidth="1"/>
    <col min="13823" max="13823" width="9.375" style="619" customWidth="1"/>
    <col min="13824" max="13832" width="7.75" style="619" customWidth="1"/>
    <col min="13833" max="14076" width="9" style="619"/>
    <col min="14077" max="14078" width="3.5" style="619" customWidth="1"/>
    <col min="14079" max="14079" width="9.375" style="619" customWidth="1"/>
    <col min="14080" max="14088" width="7.75" style="619" customWidth="1"/>
    <col min="14089" max="14332" width="9" style="619"/>
    <col min="14333" max="14334" width="3.5" style="619" customWidth="1"/>
    <col min="14335" max="14335" width="9.375" style="619" customWidth="1"/>
    <col min="14336" max="14344" width="7.75" style="619" customWidth="1"/>
    <col min="14345" max="14588" width="9" style="619"/>
    <col min="14589" max="14590" width="3.5" style="619" customWidth="1"/>
    <col min="14591" max="14591" width="9.375" style="619" customWidth="1"/>
    <col min="14592" max="14600" width="7.75" style="619" customWidth="1"/>
    <col min="14601" max="14844" width="9" style="619"/>
    <col min="14845" max="14846" width="3.5" style="619" customWidth="1"/>
    <col min="14847" max="14847" width="9.375" style="619" customWidth="1"/>
    <col min="14848" max="14856" width="7.75" style="619" customWidth="1"/>
    <col min="14857" max="15100" width="9" style="619"/>
    <col min="15101" max="15102" width="3.5" style="619" customWidth="1"/>
    <col min="15103" max="15103" width="9.375" style="619" customWidth="1"/>
    <col min="15104" max="15112" width="7.75" style="619" customWidth="1"/>
    <col min="15113" max="15356" width="9" style="619"/>
    <col min="15357" max="15358" width="3.5" style="619" customWidth="1"/>
    <col min="15359" max="15359" width="9.375" style="619" customWidth="1"/>
    <col min="15360" max="15368" width="7.75" style="619" customWidth="1"/>
    <col min="15369" max="15612" width="9" style="619"/>
    <col min="15613" max="15614" width="3.5" style="619" customWidth="1"/>
    <col min="15615" max="15615" width="9.375" style="619" customWidth="1"/>
    <col min="15616" max="15624" width="7.75" style="619" customWidth="1"/>
    <col min="15625" max="15868" width="9" style="619"/>
    <col min="15869" max="15870" width="3.5" style="619" customWidth="1"/>
    <col min="15871" max="15871" width="9.375" style="619" customWidth="1"/>
    <col min="15872" max="15880" width="7.75" style="619" customWidth="1"/>
    <col min="15881" max="16124" width="9" style="619"/>
    <col min="16125" max="16126" width="3.5" style="619" customWidth="1"/>
    <col min="16127" max="16127" width="9.375" style="619" customWidth="1"/>
    <col min="16128" max="16136" width="7.75" style="619" customWidth="1"/>
    <col min="16137" max="16384" width="9" style="619"/>
  </cols>
  <sheetData>
    <row r="1" spans="1:13" ht="30" customHeight="1">
      <c r="A1" s="1681" t="s">
        <v>1251</v>
      </c>
      <c r="B1" s="1681"/>
      <c r="C1" s="1681"/>
      <c r="D1" s="1681"/>
      <c r="E1" s="1681"/>
      <c r="F1" s="1681"/>
      <c r="G1" s="1681"/>
      <c r="H1" s="1681"/>
      <c r="I1" s="1681"/>
      <c r="J1" s="1681"/>
      <c r="K1" s="1681"/>
      <c r="L1" s="1681"/>
      <c r="M1" s="1635"/>
    </row>
    <row r="2" spans="1:13" ht="4.5" customHeight="1">
      <c r="A2" s="1851"/>
      <c r="B2" s="1851"/>
      <c r="C2" s="1851"/>
      <c r="D2" s="1851"/>
      <c r="E2" s="1851"/>
      <c r="F2" s="1851"/>
      <c r="G2" s="1851"/>
      <c r="H2" s="1851"/>
      <c r="I2" s="1851"/>
      <c r="J2" s="1851"/>
      <c r="K2" s="1851"/>
      <c r="L2" s="1851"/>
    </row>
    <row r="3" spans="1:13" ht="18.75" customHeight="1" thickBot="1">
      <c r="A3" s="639" t="s">
        <v>416</v>
      </c>
    </row>
    <row r="4" spans="1:13">
      <c r="A4" s="607"/>
      <c r="B4" s="608"/>
      <c r="C4" s="609" t="s">
        <v>1</v>
      </c>
      <c r="D4" s="1852" t="s">
        <v>399</v>
      </c>
      <c r="E4" s="1852" t="s">
        <v>3</v>
      </c>
      <c r="F4" s="1854" t="s">
        <v>4</v>
      </c>
      <c r="G4" s="610"/>
      <c r="H4" s="1852" t="s">
        <v>5</v>
      </c>
      <c r="I4" s="1852" t="s">
        <v>6</v>
      </c>
      <c r="J4" s="1852" t="s">
        <v>7</v>
      </c>
      <c r="K4" s="1852" t="s">
        <v>8</v>
      </c>
      <c r="L4" s="1855" t="s">
        <v>9</v>
      </c>
    </row>
    <row r="5" spans="1:13">
      <c r="A5" s="611"/>
      <c r="B5" s="612"/>
      <c r="C5" s="613"/>
      <c r="D5" s="1853"/>
      <c r="E5" s="1853"/>
      <c r="F5" s="1853"/>
      <c r="G5" s="614" t="s">
        <v>11</v>
      </c>
      <c r="H5" s="1853"/>
      <c r="I5" s="1853"/>
      <c r="J5" s="1853"/>
      <c r="K5" s="1853"/>
      <c r="L5" s="1856"/>
    </row>
    <row r="6" spans="1:13">
      <c r="A6" s="615" t="s">
        <v>400</v>
      </c>
      <c r="B6" s="616"/>
      <c r="C6" s="617"/>
      <c r="D6" s="1853"/>
      <c r="E6" s="1853"/>
      <c r="F6" s="1853"/>
      <c r="G6" s="618" t="s">
        <v>13</v>
      </c>
      <c r="H6" s="1853"/>
      <c r="I6" s="1853"/>
      <c r="J6" s="1853"/>
      <c r="K6" s="1853"/>
      <c r="L6" s="1856"/>
    </row>
    <row r="7" spans="1:13" ht="14.25" customHeight="1">
      <c r="A7" s="1842" t="s">
        <v>417</v>
      </c>
      <c r="B7" s="1846" t="s">
        <v>418</v>
      </c>
      <c r="C7" s="640" t="s">
        <v>399</v>
      </c>
      <c r="D7" s="621">
        <f>SUM(E7:L7)-G7</f>
        <v>51407</v>
      </c>
      <c r="E7" s="622">
        <f>SUM(E8:E18)</f>
        <v>31678</v>
      </c>
      <c r="F7" s="622">
        <f t="shared" ref="F7:L7" si="0">SUM(F8:F18)</f>
        <v>3234</v>
      </c>
      <c r="G7" s="623">
        <f>SUM(G8:G18)</f>
        <v>786</v>
      </c>
      <c r="H7" s="622">
        <f t="shared" si="0"/>
        <v>5633</v>
      </c>
      <c r="I7" s="622">
        <f t="shared" si="0"/>
        <v>2031</v>
      </c>
      <c r="J7" s="622">
        <f t="shared" si="0"/>
        <v>2685</v>
      </c>
      <c r="K7" s="622">
        <f t="shared" si="0"/>
        <v>2570</v>
      </c>
      <c r="L7" s="624">
        <f t="shared" si="0"/>
        <v>3576</v>
      </c>
      <c r="M7" s="641"/>
    </row>
    <row r="8" spans="1:13" ht="14.25" customHeight="1">
      <c r="A8" s="1843"/>
      <c r="B8" s="1847"/>
      <c r="C8" s="642" t="s">
        <v>403</v>
      </c>
      <c r="D8" s="621">
        <f>SUM(E8:L8)-G8</f>
        <v>156</v>
      </c>
      <c r="E8" s="325">
        <v>108</v>
      </c>
      <c r="F8" s="185">
        <v>1</v>
      </c>
      <c r="G8" s="501">
        <v>0</v>
      </c>
      <c r="H8" s="185">
        <v>16</v>
      </c>
      <c r="I8" s="185">
        <v>13</v>
      </c>
      <c r="J8" s="185">
        <v>3</v>
      </c>
      <c r="K8" s="185">
        <v>6</v>
      </c>
      <c r="L8" s="305">
        <v>9</v>
      </c>
    </row>
    <row r="9" spans="1:13" ht="14.25" customHeight="1">
      <c r="A9" s="1843"/>
      <c r="B9" s="1847"/>
      <c r="C9" s="643" t="s">
        <v>404</v>
      </c>
      <c r="D9" s="627">
        <f>SUM(E9:L9)-G9</f>
        <v>4506</v>
      </c>
      <c r="E9" s="187">
        <v>2721</v>
      </c>
      <c r="F9" s="188">
        <v>193</v>
      </c>
      <c r="G9" s="218">
        <v>24</v>
      </c>
      <c r="H9" s="188">
        <v>539</v>
      </c>
      <c r="I9" s="188">
        <v>206</v>
      </c>
      <c r="J9" s="188">
        <v>323</v>
      </c>
      <c r="K9" s="188">
        <v>204</v>
      </c>
      <c r="L9" s="307">
        <v>320</v>
      </c>
      <c r="M9" s="641"/>
    </row>
    <row r="10" spans="1:13" ht="14.25" customHeight="1">
      <c r="A10" s="1843"/>
      <c r="B10" s="1847"/>
      <c r="C10" s="643" t="s">
        <v>405</v>
      </c>
      <c r="D10" s="627">
        <f t="shared" ref="D10:D18" si="1">SUM(E10:L10)-G10</f>
        <v>6776</v>
      </c>
      <c r="E10" s="187">
        <v>4240</v>
      </c>
      <c r="F10" s="188">
        <v>349</v>
      </c>
      <c r="G10" s="218">
        <v>74</v>
      </c>
      <c r="H10" s="188">
        <v>646</v>
      </c>
      <c r="I10" s="188">
        <v>256</v>
      </c>
      <c r="J10" s="188">
        <v>355</v>
      </c>
      <c r="K10" s="188">
        <v>361</v>
      </c>
      <c r="L10" s="307">
        <v>569</v>
      </c>
    </row>
    <row r="11" spans="1:13" ht="14.25" customHeight="1">
      <c r="A11" s="1843"/>
      <c r="B11" s="1847"/>
      <c r="C11" s="643" t="s">
        <v>406</v>
      </c>
      <c r="D11" s="627">
        <f t="shared" si="1"/>
        <v>5184</v>
      </c>
      <c r="E11" s="187">
        <v>3205</v>
      </c>
      <c r="F11" s="188">
        <v>308</v>
      </c>
      <c r="G11" s="218">
        <v>71</v>
      </c>
      <c r="H11" s="188">
        <v>534</v>
      </c>
      <c r="I11" s="188">
        <v>186</v>
      </c>
      <c r="J11" s="188">
        <v>329</v>
      </c>
      <c r="K11" s="188">
        <v>230</v>
      </c>
      <c r="L11" s="307">
        <v>392</v>
      </c>
    </row>
    <row r="12" spans="1:13" ht="14.25" customHeight="1">
      <c r="A12" s="1843"/>
      <c r="B12" s="1847"/>
      <c r="C12" s="643" t="s">
        <v>407</v>
      </c>
      <c r="D12" s="627">
        <f t="shared" si="1"/>
        <v>4755</v>
      </c>
      <c r="E12" s="187">
        <v>2898</v>
      </c>
      <c r="F12" s="188">
        <v>285</v>
      </c>
      <c r="G12" s="218">
        <v>81</v>
      </c>
      <c r="H12" s="188">
        <v>496</v>
      </c>
      <c r="I12" s="188">
        <v>184</v>
      </c>
      <c r="J12" s="188">
        <v>323</v>
      </c>
      <c r="K12" s="188">
        <v>191</v>
      </c>
      <c r="L12" s="307">
        <v>378</v>
      </c>
    </row>
    <row r="13" spans="1:13" ht="14.25" customHeight="1">
      <c r="A13" s="1843"/>
      <c r="B13" s="1847"/>
      <c r="C13" s="643" t="s">
        <v>408</v>
      </c>
      <c r="D13" s="627">
        <f t="shared" si="1"/>
        <v>5032</v>
      </c>
      <c r="E13" s="187">
        <v>3104</v>
      </c>
      <c r="F13" s="188">
        <v>343</v>
      </c>
      <c r="G13" s="218">
        <v>75</v>
      </c>
      <c r="H13" s="188">
        <v>564</v>
      </c>
      <c r="I13" s="188">
        <v>202</v>
      </c>
      <c r="J13" s="188">
        <v>274</v>
      </c>
      <c r="K13" s="188">
        <v>253</v>
      </c>
      <c r="L13" s="307">
        <v>292</v>
      </c>
    </row>
    <row r="14" spans="1:13" ht="14.25" customHeight="1">
      <c r="A14" s="1843"/>
      <c r="B14" s="1847"/>
      <c r="C14" s="643" t="s">
        <v>409</v>
      </c>
      <c r="D14" s="627">
        <f t="shared" si="1"/>
        <v>6499</v>
      </c>
      <c r="E14" s="187">
        <v>4117</v>
      </c>
      <c r="F14" s="188">
        <v>399</v>
      </c>
      <c r="G14" s="218">
        <v>101</v>
      </c>
      <c r="H14" s="188">
        <v>644</v>
      </c>
      <c r="I14" s="188">
        <v>299</v>
      </c>
      <c r="J14" s="188">
        <v>335</v>
      </c>
      <c r="K14" s="188">
        <v>329</v>
      </c>
      <c r="L14" s="307">
        <v>376</v>
      </c>
    </row>
    <row r="15" spans="1:13" ht="14.25" customHeight="1">
      <c r="A15" s="1843"/>
      <c r="B15" s="1847"/>
      <c r="C15" s="643" t="s">
        <v>410</v>
      </c>
      <c r="D15" s="627">
        <f t="shared" si="1"/>
        <v>6114</v>
      </c>
      <c r="E15" s="187">
        <v>3961</v>
      </c>
      <c r="F15" s="188">
        <v>464</v>
      </c>
      <c r="G15" s="218">
        <v>117</v>
      </c>
      <c r="H15" s="188">
        <v>689</v>
      </c>
      <c r="I15" s="188">
        <v>176</v>
      </c>
      <c r="J15" s="188">
        <v>206</v>
      </c>
      <c r="K15" s="188">
        <v>274</v>
      </c>
      <c r="L15" s="307">
        <v>344</v>
      </c>
    </row>
    <row r="16" spans="1:13" ht="14.25" customHeight="1">
      <c r="A16" s="1843"/>
      <c r="B16" s="1847"/>
      <c r="C16" s="643" t="s">
        <v>411</v>
      </c>
      <c r="D16" s="627">
        <f t="shared" si="1"/>
        <v>5921</v>
      </c>
      <c r="E16" s="187">
        <v>3707</v>
      </c>
      <c r="F16" s="188">
        <v>454</v>
      </c>
      <c r="G16" s="218">
        <v>105</v>
      </c>
      <c r="H16" s="188">
        <v>652</v>
      </c>
      <c r="I16" s="188">
        <v>219</v>
      </c>
      <c r="J16" s="188">
        <v>224</v>
      </c>
      <c r="K16" s="188">
        <v>337</v>
      </c>
      <c r="L16" s="307">
        <v>328</v>
      </c>
    </row>
    <row r="17" spans="1:13" ht="14.25" customHeight="1">
      <c r="A17" s="1843"/>
      <c r="B17" s="1847"/>
      <c r="C17" s="643" t="s">
        <v>412</v>
      </c>
      <c r="D17" s="627">
        <f t="shared" si="1"/>
        <v>5210</v>
      </c>
      <c r="E17" s="187">
        <v>2860</v>
      </c>
      <c r="F17" s="188">
        <v>399</v>
      </c>
      <c r="G17" s="218">
        <v>108</v>
      </c>
      <c r="H17" s="188">
        <v>737</v>
      </c>
      <c r="I17" s="188">
        <v>248</v>
      </c>
      <c r="J17" s="188">
        <v>284</v>
      </c>
      <c r="K17" s="188">
        <v>256</v>
      </c>
      <c r="L17" s="307">
        <v>426</v>
      </c>
    </row>
    <row r="18" spans="1:13" ht="14.25" customHeight="1">
      <c r="A18" s="1843"/>
      <c r="B18" s="1848"/>
      <c r="C18" s="644" t="s">
        <v>413</v>
      </c>
      <c r="D18" s="627">
        <f t="shared" si="1"/>
        <v>1254</v>
      </c>
      <c r="E18" s="630">
        <v>757</v>
      </c>
      <c r="F18" s="275">
        <v>39</v>
      </c>
      <c r="G18" s="631">
        <v>30</v>
      </c>
      <c r="H18" s="275">
        <v>116</v>
      </c>
      <c r="I18" s="275">
        <v>42</v>
      </c>
      <c r="J18" s="275">
        <v>29</v>
      </c>
      <c r="K18" s="275">
        <v>129</v>
      </c>
      <c r="L18" s="632">
        <v>142</v>
      </c>
    </row>
    <row r="19" spans="1:13" ht="14.25" customHeight="1">
      <c r="A19" s="1844"/>
      <c r="B19" s="1846" t="s">
        <v>419</v>
      </c>
      <c r="C19" s="640" t="s">
        <v>399</v>
      </c>
      <c r="D19" s="622">
        <f>SUM(E19:L19)-G19</f>
        <v>22253</v>
      </c>
      <c r="E19" s="622">
        <f t="shared" ref="E19:L19" si="2">SUM(E20:E30)</f>
        <v>12099</v>
      </c>
      <c r="F19" s="622">
        <f t="shared" si="2"/>
        <v>1534</v>
      </c>
      <c r="G19" s="623">
        <f>SUM(G20:G30)</f>
        <v>329</v>
      </c>
      <c r="H19" s="622">
        <f t="shared" si="2"/>
        <v>3063</v>
      </c>
      <c r="I19" s="621">
        <f t="shared" si="2"/>
        <v>1034</v>
      </c>
      <c r="J19" s="622">
        <f t="shared" si="2"/>
        <v>1387</v>
      </c>
      <c r="K19" s="622">
        <f t="shared" si="2"/>
        <v>1363</v>
      </c>
      <c r="L19" s="624">
        <f t="shared" si="2"/>
        <v>1773</v>
      </c>
      <c r="M19" s="641"/>
    </row>
    <row r="20" spans="1:13" ht="14.25" customHeight="1">
      <c r="A20" s="1844"/>
      <c r="B20" s="1847"/>
      <c r="C20" s="642" t="s">
        <v>403</v>
      </c>
      <c r="D20" s="621">
        <f>SUM(E20:L20)-G20</f>
        <v>436</v>
      </c>
      <c r="E20" s="325">
        <v>217</v>
      </c>
      <c r="F20" s="185">
        <v>25</v>
      </c>
      <c r="G20" s="501">
        <v>1</v>
      </c>
      <c r="H20" s="183">
        <v>72</v>
      </c>
      <c r="I20" s="645">
        <v>32</v>
      </c>
      <c r="J20" s="325">
        <v>40</v>
      </c>
      <c r="K20" s="185">
        <v>20</v>
      </c>
      <c r="L20" s="305">
        <v>30</v>
      </c>
    </row>
    <row r="21" spans="1:13" ht="14.25" customHeight="1">
      <c r="A21" s="1844"/>
      <c r="B21" s="1847"/>
      <c r="C21" s="643" t="s">
        <v>404</v>
      </c>
      <c r="D21" s="627">
        <f>SUM(E21:L21)-G21</f>
        <v>2680</v>
      </c>
      <c r="E21" s="187">
        <v>1425</v>
      </c>
      <c r="F21" s="188">
        <v>166</v>
      </c>
      <c r="G21" s="646">
        <v>26</v>
      </c>
      <c r="H21" s="195">
        <v>407</v>
      </c>
      <c r="I21" s="188">
        <v>149</v>
      </c>
      <c r="J21" s="187">
        <v>179</v>
      </c>
      <c r="K21" s="188">
        <v>151</v>
      </c>
      <c r="L21" s="307">
        <v>203</v>
      </c>
      <c r="M21" s="641"/>
    </row>
    <row r="22" spans="1:13" ht="14.25" customHeight="1">
      <c r="A22" s="1844"/>
      <c r="B22" s="1847"/>
      <c r="C22" s="643" t="s">
        <v>405</v>
      </c>
      <c r="D22" s="627">
        <f t="shared" ref="D22:D29" si="3">SUM(E22:L22)-G22</f>
        <v>2716</v>
      </c>
      <c r="E22" s="187">
        <v>1559</v>
      </c>
      <c r="F22" s="188">
        <v>176</v>
      </c>
      <c r="G22" s="218">
        <v>33</v>
      </c>
      <c r="H22" s="195">
        <v>330</v>
      </c>
      <c r="I22" s="188">
        <v>120</v>
      </c>
      <c r="J22" s="187">
        <v>146</v>
      </c>
      <c r="K22" s="188">
        <v>165</v>
      </c>
      <c r="L22" s="307">
        <v>220</v>
      </c>
    </row>
    <row r="23" spans="1:13" ht="14.25" customHeight="1">
      <c r="A23" s="1844"/>
      <c r="B23" s="1847"/>
      <c r="C23" s="643" t="s">
        <v>406</v>
      </c>
      <c r="D23" s="627">
        <f t="shared" si="3"/>
        <v>2087</v>
      </c>
      <c r="E23" s="187">
        <v>1134</v>
      </c>
      <c r="F23" s="188">
        <v>126</v>
      </c>
      <c r="G23" s="218">
        <v>23</v>
      </c>
      <c r="H23" s="195">
        <v>284</v>
      </c>
      <c r="I23" s="188">
        <v>75</v>
      </c>
      <c r="J23" s="187">
        <v>152</v>
      </c>
      <c r="K23" s="188">
        <v>119</v>
      </c>
      <c r="L23" s="307">
        <v>197</v>
      </c>
    </row>
    <row r="24" spans="1:13" ht="14.25" customHeight="1">
      <c r="A24" s="1844"/>
      <c r="B24" s="1847"/>
      <c r="C24" s="643" t="s">
        <v>407</v>
      </c>
      <c r="D24" s="627">
        <f t="shared" si="3"/>
        <v>1993</v>
      </c>
      <c r="E24" s="187">
        <v>1070</v>
      </c>
      <c r="F24" s="188">
        <v>151</v>
      </c>
      <c r="G24" s="218">
        <v>40</v>
      </c>
      <c r="H24" s="195">
        <v>282</v>
      </c>
      <c r="I24" s="188">
        <v>84</v>
      </c>
      <c r="J24" s="187">
        <v>141</v>
      </c>
      <c r="K24" s="188">
        <v>104</v>
      </c>
      <c r="L24" s="307">
        <v>161</v>
      </c>
    </row>
    <row r="25" spans="1:13" ht="14.25" customHeight="1">
      <c r="A25" s="1844"/>
      <c r="B25" s="1847"/>
      <c r="C25" s="643" t="s">
        <v>408</v>
      </c>
      <c r="D25" s="627">
        <f t="shared" si="3"/>
        <v>2213</v>
      </c>
      <c r="E25" s="187">
        <v>1198</v>
      </c>
      <c r="F25" s="188">
        <v>149</v>
      </c>
      <c r="G25" s="218">
        <v>34</v>
      </c>
      <c r="H25" s="195">
        <v>291</v>
      </c>
      <c r="I25" s="188">
        <v>105</v>
      </c>
      <c r="J25" s="187">
        <v>169</v>
      </c>
      <c r="K25" s="188">
        <v>151</v>
      </c>
      <c r="L25" s="307">
        <v>150</v>
      </c>
    </row>
    <row r="26" spans="1:13" ht="14.25" customHeight="1">
      <c r="A26" s="1844"/>
      <c r="B26" s="1847"/>
      <c r="C26" s="643" t="s">
        <v>409</v>
      </c>
      <c r="D26" s="627">
        <f t="shared" si="3"/>
        <v>2784</v>
      </c>
      <c r="E26" s="187">
        <v>1569</v>
      </c>
      <c r="F26" s="188">
        <v>196</v>
      </c>
      <c r="G26" s="218">
        <v>41</v>
      </c>
      <c r="H26" s="195">
        <v>376</v>
      </c>
      <c r="I26" s="188">
        <v>129</v>
      </c>
      <c r="J26" s="187">
        <v>159</v>
      </c>
      <c r="K26" s="188">
        <v>177</v>
      </c>
      <c r="L26" s="307">
        <v>178</v>
      </c>
    </row>
    <row r="27" spans="1:13" ht="14.25" customHeight="1">
      <c r="A27" s="1844"/>
      <c r="B27" s="1847"/>
      <c r="C27" s="643" t="s">
        <v>410</v>
      </c>
      <c r="D27" s="627">
        <f t="shared" si="3"/>
        <v>2486</v>
      </c>
      <c r="E27" s="187">
        <v>1402</v>
      </c>
      <c r="F27" s="188">
        <v>169</v>
      </c>
      <c r="G27" s="218">
        <v>41</v>
      </c>
      <c r="H27" s="195">
        <v>353</v>
      </c>
      <c r="I27" s="188">
        <v>93</v>
      </c>
      <c r="J27" s="187">
        <v>130</v>
      </c>
      <c r="K27" s="188">
        <v>163</v>
      </c>
      <c r="L27" s="307">
        <v>176</v>
      </c>
    </row>
    <row r="28" spans="1:13" ht="14.25" customHeight="1">
      <c r="A28" s="1844"/>
      <c r="B28" s="1847"/>
      <c r="C28" s="643" t="s">
        <v>411</v>
      </c>
      <c r="D28" s="627">
        <f t="shared" si="3"/>
        <v>2122</v>
      </c>
      <c r="E28" s="187">
        <v>1108</v>
      </c>
      <c r="F28" s="188">
        <v>171</v>
      </c>
      <c r="G28" s="218">
        <v>38</v>
      </c>
      <c r="H28" s="195">
        <v>298</v>
      </c>
      <c r="I28" s="188">
        <v>106</v>
      </c>
      <c r="J28" s="187">
        <v>115</v>
      </c>
      <c r="K28" s="188">
        <v>157</v>
      </c>
      <c r="L28" s="307">
        <v>167</v>
      </c>
    </row>
    <row r="29" spans="1:13" ht="14.25" customHeight="1">
      <c r="A29" s="1844"/>
      <c r="B29" s="1847"/>
      <c r="C29" s="643" t="s">
        <v>412</v>
      </c>
      <c r="D29" s="627">
        <f t="shared" si="3"/>
        <v>1561</v>
      </c>
      <c r="E29" s="187">
        <v>804</v>
      </c>
      <c r="F29" s="188">
        <v>120</v>
      </c>
      <c r="G29" s="218">
        <v>27</v>
      </c>
      <c r="H29" s="195">
        <v>215</v>
      </c>
      <c r="I29" s="188">
        <v>79</v>
      </c>
      <c r="J29" s="187">
        <v>96</v>
      </c>
      <c r="K29" s="188">
        <v>93</v>
      </c>
      <c r="L29" s="307">
        <v>154</v>
      </c>
    </row>
    <row r="30" spans="1:13" ht="14.25" customHeight="1">
      <c r="A30" s="1845"/>
      <c r="B30" s="1848"/>
      <c r="C30" s="644" t="s">
        <v>413</v>
      </c>
      <c r="D30" s="629">
        <f>SUM(E30:L30)-G30</f>
        <v>1175</v>
      </c>
      <c r="E30" s="630">
        <v>613</v>
      </c>
      <c r="F30" s="275">
        <v>85</v>
      </c>
      <c r="G30" s="218">
        <v>25</v>
      </c>
      <c r="H30" s="273">
        <v>155</v>
      </c>
      <c r="I30" s="275">
        <v>62</v>
      </c>
      <c r="J30" s="630">
        <v>60</v>
      </c>
      <c r="K30" s="275">
        <v>63</v>
      </c>
      <c r="L30" s="632">
        <v>137</v>
      </c>
    </row>
    <row r="31" spans="1:13" ht="14.25" customHeight="1">
      <c r="A31" s="1842" t="s">
        <v>420</v>
      </c>
      <c r="B31" s="1846" t="s">
        <v>399</v>
      </c>
      <c r="C31" s="640" t="s">
        <v>399</v>
      </c>
      <c r="D31" s="627">
        <f>SUM(E31:L31)-G31</f>
        <v>5754</v>
      </c>
      <c r="E31" s="622">
        <f>SUM(E32:E42)</f>
        <v>2582</v>
      </c>
      <c r="F31" s="622">
        <f t="shared" ref="F31:L31" si="4">SUM(F32:F42)</f>
        <v>537</v>
      </c>
      <c r="G31" s="623">
        <f>SUM(G32:G42)</f>
        <v>106</v>
      </c>
      <c r="H31" s="622">
        <f t="shared" si="4"/>
        <v>980</v>
      </c>
      <c r="I31" s="629">
        <f t="shared" si="4"/>
        <v>365</v>
      </c>
      <c r="J31" s="622">
        <f t="shared" si="4"/>
        <v>416</v>
      </c>
      <c r="K31" s="622">
        <f t="shared" si="4"/>
        <v>350</v>
      </c>
      <c r="L31" s="624">
        <f t="shared" si="4"/>
        <v>524</v>
      </c>
      <c r="M31" s="641"/>
    </row>
    <row r="32" spans="1:13" ht="14.25" customHeight="1">
      <c r="A32" s="1843"/>
      <c r="B32" s="1847"/>
      <c r="C32" s="642" t="s">
        <v>403</v>
      </c>
      <c r="D32" s="621">
        <f>SUM(E32:L32)-G32</f>
        <v>128</v>
      </c>
      <c r="E32" s="325">
        <v>58</v>
      </c>
      <c r="F32" s="185">
        <v>12</v>
      </c>
      <c r="G32" s="501">
        <v>1</v>
      </c>
      <c r="H32" s="185">
        <v>23</v>
      </c>
      <c r="I32" s="185">
        <v>17</v>
      </c>
      <c r="J32" s="185">
        <v>12</v>
      </c>
      <c r="K32" s="185">
        <v>2</v>
      </c>
      <c r="L32" s="305">
        <v>4</v>
      </c>
    </row>
    <row r="33" spans="1:13" ht="14.25" customHeight="1">
      <c r="A33" s="1843"/>
      <c r="B33" s="1847"/>
      <c r="C33" s="643" t="s">
        <v>404</v>
      </c>
      <c r="D33" s="627">
        <f>SUM(E33:L33)-G33</f>
        <v>699</v>
      </c>
      <c r="E33" s="187">
        <v>296</v>
      </c>
      <c r="F33" s="188">
        <v>50</v>
      </c>
      <c r="G33" s="218">
        <v>6</v>
      </c>
      <c r="H33" s="188">
        <v>159</v>
      </c>
      <c r="I33" s="188">
        <v>54</v>
      </c>
      <c r="J33" s="188">
        <v>48</v>
      </c>
      <c r="K33" s="188">
        <v>35</v>
      </c>
      <c r="L33" s="307">
        <v>57</v>
      </c>
    </row>
    <row r="34" spans="1:13" ht="14.25" customHeight="1">
      <c r="A34" s="1843"/>
      <c r="B34" s="1847"/>
      <c r="C34" s="643" t="s">
        <v>405</v>
      </c>
      <c r="D34" s="627">
        <f t="shared" ref="D34:D41" si="5">SUM(E34:L34)-G34</f>
        <v>730</v>
      </c>
      <c r="E34" s="187">
        <v>340</v>
      </c>
      <c r="F34" s="188">
        <v>63</v>
      </c>
      <c r="G34" s="218">
        <v>10</v>
      </c>
      <c r="H34" s="188">
        <v>110</v>
      </c>
      <c r="I34" s="188">
        <v>40</v>
      </c>
      <c r="J34" s="188">
        <v>61</v>
      </c>
      <c r="K34" s="188">
        <v>52</v>
      </c>
      <c r="L34" s="307">
        <v>64</v>
      </c>
    </row>
    <row r="35" spans="1:13" ht="14.25" customHeight="1">
      <c r="A35" s="1843"/>
      <c r="B35" s="1847"/>
      <c r="C35" s="643" t="s">
        <v>406</v>
      </c>
      <c r="D35" s="627">
        <f t="shared" si="5"/>
        <v>587</v>
      </c>
      <c r="E35" s="187">
        <v>268</v>
      </c>
      <c r="F35" s="188">
        <v>46</v>
      </c>
      <c r="G35" s="218">
        <v>7</v>
      </c>
      <c r="H35" s="188">
        <v>98</v>
      </c>
      <c r="I35" s="188">
        <v>31</v>
      </c>
      <c r="J35" s="188">
        <v>50</v>
      </c>
      <c r="K35" s="188">
        <v>28</v>
      </c>
      <c r="L35" s="307">
        <v>66</v>
      </c>
      <c r="M35" s="641"/>
    </row>
    <row r="36" spans="1:13" ht="14.25" customHeight="1">
      <c r="A36" s="1843"/>
      <c r="B36" s="1847"/>
      <c r="C36" s="643" t="s">
        <v>407</v>
      </c>
      <c r="D36" s="627">
        <f t="shared" si="5"/>
        <v>601</v>
      </c>
      <c r="E36" s="187">
        <v>275</v>
      </c>
      <c r="F36" s="188">
        <v>59</v>
      </c>
      <c r="G36" s="218">
        <v>14</v>
      </c>
      <c r="H36" s="188">
        <v>112</v>
      </c>
      <c r="I36" s="188">
        <v>27</v>
      </c>
      <c r="J36" s="188">
        <v>43</v>
      </c>
      <c r="K36" s="188">
        <v>37</v>
      </c>
      <c r="L36" s="307">
        <v>48</v>
      </c>
    </row>
    <row r="37" spans="1:13" ht="14.25" customHeight="1">
      <c r="A37" s="1843"/>
      <c r="B37" s="1847"/>
      <c r="C37" s="643" t="s">
        <v>408</v>
      </c>
      <c r="D37" s="627">
        <f t="shared" si="5"/>
        <v>583</v>
      </c>
      <c r="E37" s="187">
        <v>272</v>
      </c>
      <c r="F37" s="188">
        <v>54</v>
      </c>
      <c r="G37" s="218">
        <v>10</v>
      </c>
      <c r="H37" s="188">
        <v>87</v>
      </c>
      <c r="I37" s="188">
        <v>44</v>
      </c>
      <c r="J37" s="188">
        <v>47</v>
      </c>
      <c r="K37" s="188">
        <v>31</v>
      </c>
      <c r="L37" s="307">
        <v>48</v>
      </c>
    </row>
    <row r="38" spans="1:13" ht="14.25" customHeight="1">
      <c r="A38" s="1843"/>
      <c r="B38" s="1847"/>
      <c r="C38" s="643" t="s">
        <v>409</v>
      </c>
      <c r="D38" s="627">
        <f t="shared" si="5"/>
        <v>792</v>
      </c>
      <c r="E38" s="187">
        <v>380</v>
      </c>
      <c r="F38" s="188">
        <v>85</v>
      </c>
      <c r="G38" s="218">
        <v>17</v>
      </c>
      <c r="H38" s="188">
        <v>117</v>
      </c>
      <c r="I38" s="188">
        <v>43</v>
      </c>
      <c r="J38" s="188">
        <v>45</v>
      </c>
      <c r="K38" s="188">
        <v>45</v>
      </c>
      <c r="L38" s="307">
        <v>77</v>
      </c>
    </row>
    <row r="39" spans="1:13" ht="14.25" customHeight="1">
      <c r="A39" s="1843"/>
      <c r="B39" s="1847"/>
      <c r="C39" s="643" t="s">
        <v>410</v>
      </c>
      <c r="D39" s="627">
        <f t="shared" si="5"/>
        <v>690</v>
      </c>
      <c r="E39" s="187">
        <v>315</v>
      </c>
      <c r="F39" s="188">
        <v>68</v>
      </c>
      <c r="G39" s="218">
        <v>16</v>
      </c>
      <c r="H39" s="188">
        <v>126</v>
      </c>
      <c r="I39" s="188">
        <v>39</v>
      </c>
      <c r="J39" s="188">
        <v>42</v>
      </c>
      <c r="K39" s="188">
        <v>46</v>
      </c>
      <c r="L39" s="307">
        <v>54</v>
      </c>
    </row>
    <row r="40" spans="1:13" ht="14.25" customHeight="1">
      <c r="A40" s="1843"/>
      <c r="B40" s="1847"/>
      <c r="C40" s="643" t="s">
        <v>411</v>
      </c>
      <c r="D40" s="627">
        <f t="shared" si="5"/>
        <v>544</v>
      </c>
      <c r="E40" s="187">
        <v>231</v>
      </c>
      <c r="F40" s="188">
        <v>54</v>
      </c>
      <c r="G40" s="218">
        <v>10</v>
      </c>
      <c r="H40" s="188">
        <v>85</v>
      </c>
      <c r="I40" s="188">
        <v>31</v>
      </c>
      <c r="J40" s="188">
        <v>38</v>
      </c>
      <c r="K40" s="188">
        <v>45</v>
      </c>
      <c r="L40" s="307">
        <v>60</v>
      </c>
    </row>
    <row r="41" spans="1:13" ht="14.25" customHeight="1">
      <c r="A41" s="1843"/>
      <c r="B41" s="1847"/>
      <c r="C41" s="643" t="s">
        <v>412</v>
      </c>
      <c r="D41" s="627">
        <f t="shared" si="5"/>
        <v>265</v>
      </c>
      <c r="E41" s="160">
        <v>87</v>
      </c>
      <c r="F41" s="188">
        <v>31</v>
      </c>
      <c r="G41" s="218">
        <v>10</v>
      </c>
      <c r="H41" s="188">
        <v>48</v>
      </c>
      <c r="I41" s="188">
        <v>27</v>
      </c>
      <c r="J41" s="188">
        <v>16</v>
      </c>
      <c r="K41" s="188">
        <v>18</v>
      </c>
      <c r="L41" s="307">
        <v>38</v>
      </c>
    </row>
    <row r="42" spans="1:13" ht="14.25" customHeight="1">
      <c r="A42" s="1843"/>
      <c r="B42" s="1848"/>
      <c r="C42" s="644" t="s">
        <v>413</v>
      </c>
      <c r="D42" s="629">
        <f>SUM(E42:L42)-G42</f>
        <v>135</v>
      </c>
      <c r="E42" s="187">
        <v>60</v>
      </c>
      <c r="F42" s="275">
        <v>15</v>
      </c>
      <c r="G42" s="631">
        <v>5</v>
      </c>
      <c r="H42" s="275">
        <v>15</v>
      </c>
      <c r="I42" s="275">
        <v>12</v>
      </c>
      <c r="J42" s="275">
        <v>14</v>
      </c>
      <c r="K42" s="275">
        <v>11</v>
      </c>
      <c r="L42" s="632">
        <v>8</v>
      </c>
    </row>
    <row r="43" spans="1:13" ht="14.25" customHeight="1">
      <c r="A43" s="1844"/>
      <c r="B43" s="1846" t="s">
        <v>418</v>
      </c>
      <c r="C43" s="640" t="s">
        <v>399</v>
      </c>
      <c r="D43" s="627">
        <f>SUM(E43:L43)-G43</f>
        <v>2019</v>
      </c>
      <c r="E43" s="622">
        <f t="shared" ref="E43:L43" si="6">SUM(E44:E54)</f>
        <v>971</v>
      </c>
      <c r="F43" s="622">
        <f t="shared" si="6"/>
        <v>174</v>
      </c>
      <c r="G43" s="623">
        <f>SUM(G44:G54)</f>
        <v>30</v>
      </c>
      <c r="H43" s="622">
        <f t="shared" si="6"/>
        <v>373</v>
      </c>
      <c r="I43" s="622">
        <f t="shared" si="6"/>
        <v>110</v>
      </c>
      <c r="J43" s="622">
        <f t="shared" si="6"/>
        <v>144</v>
      </c>
      <c r="K43" s="622">
        <f t="shared" si="6"/>
        <v>95</v>
      </c>
      <c r="L43" s="624">
        <f t="shared" si="6"/>
        <v>152</v>
      </c>
    </row>
    <row r="44" spans="1:13" ht="14.25" customHeight="1">
      <c r="A44" s="1844"/>
      <c r="B44" s="1847"/>
      <c r="C44" s="642" t="s">
        <v>403</v>
      </c>
      <c r="D44" s="621">
        <f>SUM(E44:L44)-G44</f>
        <v>7</v>
      </c>
      <c r="E44" s="325">
        <v>2</v>
      </c>
      <c r="F44" s="185">
        <v>1</v>
      </c>
      <c r="G44" s="501">
        <v>0</v>
      </c>
      <c r="H44" s="185">
        <v>2</v>
      </c>
      <c r="I44" s="185">
        <v>1</v>
      </c>
      <c r="J44" s="185">
        <v>1</v>
      </c>
      <c r="K44" s="185">
        <v>0</v>
      </c>
      <c r="L44" s="305">
        <v>0</v>
      </c>
    </row>
    <row r="45" spans="1:13" ht="14.25" customHeight="1">
      <c r="A45" s="1844"/>
      <c r="B45" s="1847"/>
      <c r="C45" s="643" t="s">
        <v>404</v>
      </c>
      <c r="D45" s="627">
        <f>SUM(E45:L45)-G45</f>
        <v>212</v>
      </c>
      <c r="E45" s="187">
        <v>90</v>
      </c>
      <c r="F45" s="188">
        <v>10</v>
      </c>
      <c r="G45" s="218">
        <v>0</v>
      </c>
      <c r="H45" s="188">
        <v>58</v>
      </c>
      <c r="I45" s="188">
        <v>17</v>
      </c>
      <c r="J45" s="188">
        <v>17</v>
      </c>
      <c r="K45" s="188">
        <v>7</v>
      </c>
      <c r="L45" s="307">
        <v>13</v>
      </c>
    </row>
    <row r="46" spans="1:13" ht="14.25" customHeight="1">
      <c r="A46" s="1844"/>
      <c r="B46" s="1847"/>
      <c r="C46" s="643" t="s">
        <v>405</v>
      </c>
      <c r="D46" s="627">
        <f t="shared" ref="D46:D52" si="7">SUM(E46:L46)-G46</f>
        <v>278</v>
      </c>
      <c r="E46" s="187">
        <v>138</v>
      </c>
      <c r="F46" s="188">
        <v>26</v>
      </c>
      <c r="G46" s="218">
        <v>3</v>
      </c>
      <c r="H46" s="188">
        <v>45</v>
      </c>
      <c r="I46" s="188">
        <v>12</v>
      </c>
      <c r="J46" s="188">
        <v>19</v>
      </c>
      <c r="K46" s="188">
        <v>18</v>
      </c>
      <c r="L46" s="307">
        <v>20</v>
      </c>
    </row>
    <row r="47" spans="1:13" ht="14.25" customHeight="1">
      <c r="A47" s="1844"/>
      <c r="B47" s="1847"/>
      <c r="C47" s="643" t="s">
        <v>406</v>
      </c>
      <c r="D47" s="627">
        <f t="shared" si="7"/>
        <v>222</v>
      </c>
      <c r="E47" s="187">
        <v>114</v>
      </c>
      <c r="F47" s="188">
        <v>15</v>
      </c>
      <c r="G47" s="218">
        <v>4</v>
      </c>
      <c r="H47" s="188">
        <v>44</v>
      </c>
      <c r="I47" s="188">
        <v>11</v>
      </c>
      <c r="J47" s="188">
        <v>16</v>
      </c>
      <c r="K47" s="188">
        <v>5</v>
      </c>
      <c r="L47" s="307">
        <v>17</v>
      </c>
      <c r="M47" s="641"/>
    </row>
    <row r="48" spans="1:13" ht="14.25" customHeight="1">
      <c r="A48" s="1844"/>
      <c r="B48" s="1847"/>
      <c r="C48" s="643" t="s">
        <v>407</v>
      </c>
      <c r="D48" s="627">
        <f t="shared" si="7"/>
        <v>213</v>
      </c>
      <c r="E48" s="187">
        <v>97</v>
      </c>
      <c r="F48" s="188">
        <v>20</v>
      </c>
      <c r="G48" s="218">
        <v>4</v>
      </c>
      <c r="H48" s="188">
        <v>41</v>
      </c>
      <c r="I48" s="188">
        <v>8</v>
      </c>
      <c r="J48" s="188">
        <v>13</v>
      </c>
      <c r="K48" s="188">
        <v>14</v>
      </c>
      <c r="L48" s="307">
        <v>20</v>
      </c>
      <c r="M48" s="641"/>
    </row>
    <row r="49" spans="1:12" ht="14.25" customHeight="1">
      <c r="A49" s="1844"/>
      <c r="B49" s="1847"/>
      <c r="C49" s="643" t="s">
        <v>408</v>
      </c>
      <c r="D49" s="627">
        <f t="shared" si="7"/>
        <v>222</v>
      </c>
      <c r="E49" s="187">
        <v>121</v>
      </c>
      <c r="F49" s="188">
        <v>17</v>
      </c>
      <c r="G49" s="218">
        <v>5</v>
      </c>
      <c r="H49" s="188">
        <v>31</v>
      </c>
      <c r="I49" s="188">
        <v>10</v>
      </c>
      <c r="J49" s="188">
        <v>21</v>
      </c>
      <c r="K49" s="188">
        <v>7</v>
      </c>
      <c r="L49" s="307">
        <v>15</v>
      </c>
    </row>
    <row r="50" spans="1:12" ht="14.25" customHeight="1">
      <c r="A50" s="1844"/>
      <c r="B50" s="1847"/>
      <c r="C50" s="643" t="s">
        <v>409</v>
      </c>
      <c r="D50" s="627">
        <f t="shared" si="7"/>
        <v>283</v>
      </c>
      <c r="E50" s="187">
        <v>147</v>
      </c>
      <c r="F50" s="188">
        <v>27</v>
      </c>
      <c r="G50" s="218">
        <v>4</v>
      </c>
      <c r="H50" s="188">
        <v>39</v>
      </c>
      <c r="I50" s="188">
        <v>20</v>
      </c>
      <c r="J50" s="188">
        <v>18</v>
      </c>
      <c r="K50" s="188">
        <v>13</v>
      </c>
      <c r="L50" s="307">
        <v>19</v>
      </c>
    </row>
    <row r="51" spans="1:12" ht="14.25" customHeight="1">
      <c r="A51" s="1844"/>
      <c r="B51" s="1847"/>
      <c r="C51" s="643" t="s">
        <v>410</v>
      </c>
      <c r="D51" s="627">
        <f t="shared" si="7"/>
        <v>251</v>
      </c>
      <c r="E51" s="187">
        <v>132</v>
      </c>
      <c r="F51" s="188">
        <v>19</v>
      </c>
      <c r="G51" s="218">
        <v>3</v>
      </c>
      <c r="H51" s="188">
        <v>44</v>
      </c>
      <c r="I51" s="188">
        <v>9</v>
      </c>
      <c r="J51" s="188">
        <v>19</v>
      </c>
      <c r="K51" s="188">
        <v>12</v>
      </c>
      <c r="L51" s="307">
        <v>16</v>
      </c>
    </row>
    <row r="52" spans="1:12" ht="14.25" customHeight="1">
      <c r="A52" s="1844"/>
      <c r="B52" s="1847"/>
      <c r="C52" s="643" t="s">
        <v>411</v>
      </c>
      <c r="D52" s="627">
        <f t="shared" si="7"/>
        <v>219</v>
      </c>
      <c r="E52" s="187">
        <v>95</v>
      </c>
      <c r="F52" s="188">
        <v>24</v>
      </c>
      <c r="G52" s="218">
        <v>5</v>
      </c>
      <c r="H52" s="188">
        <v>47</v>
      </c>
      <c r="I52" s="188">
        <v>9</v>
      </c>
      <c r="J52" s="188">
        <v>15</v>
      </c>
      <c r="K52" s="188">
        <v>11</v>
      </c>
      <c r="L52" s="307">
        <v>18</v>
      </c>
    </row>
    <row r="53" spans="1:12" ht="14.25" customHeight="1">
      <c r="A53" s="1844"/>
      <c r="B53" s="1847"/>
      <c r="C53" s="643" t="s">
        <v>412</v>
      </c>
      <c r="D53" s="627">
        <f>SUM(E53:L53)-G53</f>
        <v>108</v>
      </c>
      <c r="E53" s="187">
        <v>33</v>
      </c>
      <c r="F53" s="188">
        <v>15</v>
      </c>
      <c r="G53" s="218">
        <v>2</v>
      </c>
      <c r="H53" s="188">
        <v>22</v>
      </c>
      <c r="I53" s="188">
        <v>12</v>
      </c>
      <c r="J53" s="188">
        <v>4</v>
      </c>
      <c r="K53" s="188">
        <v>8</v>
      </c>
      <c r="L53" s="307">
        <v>14</v>
      </c>
    </row>
    <row r="54" spans="1:12" ht="14.25" customHeight="1" thickBot="1">
      <c r="A54" s="1849"/>
      <c r="B54" s="1850"/>
      <c r="C54" s="647" t="s">
        <v>413</v>
      </c>
      <c r="D54" s="637">
        <f>SUM(E54:L54)-G54</f>
        <v>4</v>
      </c>
      <c r="E54" s="290">
        <v>2</v>
      </c>
      <c r="F54" s="287">
        <v>0</v>
      </c>
      <c r="G54" s="638">
        <v>0</v>
      </c>
      <c r="H54" s="287">
        <v>0</v>
      </c>
      <c r="I54" s="287">
        <v>1</v>
      </c>
      <c r="J54" s="287">
        <v>1</v>
      </c>
      <c r="K54" s="287">
        <v>0</v>
      </c>
      <c r="L54" s="328">
        <v>0</v>
      </c>
    </row>
    <row r="55" spans="1:12">
      <c r="D55" s="605"/>
      <c r="E55" s="605"/>
      <c r="F55" s="605"/>
      <c r="G55" s="605"/>
      <c r="H55" s="605"/>
      <c r="I55" s="605"/>
      <c r="J55" s="605"/>
      <c r="K55" s="605"/>
      <c r="L55" s="605"/>
    </row>
    <row r="56" spans="1:12">
      <c r="D56" s="605"/>
      <c r="E56" s="605"/>
      <c r="F56" s="605"/>
      <c r="G56" s="605"/>
      <c r="H56" s="605"/>
      <c r="I56" s="605"/>
      <c r="J56" s="605"/>
      <c r="K56" s="605"/>
      <c r="L56" s="605"/>
    </row>
    <row r="57" spans="1:12">
      <c r="D57" s="605"/>
      <c r="E57" s="605"/>
      <c r="F57" s="605"/>
      <c r="G57" s="605"/>
      <c r="H57" s="605"/>
      <c r="I57" s="605"/>
      <c r="J57" s="605"/>
      <c r="K57" s="605"/>
      <c r="L57" s="605"/>
    </row>
    <row r="58" spans="1:12">
      <c r="D58" s="605"/>
      <c r="E58" s="605"/>
      <c r="F58" s="605"/>
      <c r="G58" s="605"/>
      <c r="H58" s="605"/>
      <c r="I58" s="605"/>
      <c r="J58" s="605"/>
      <c r="K58" s="605"/>
      <c r="L58" s="605"/>
    </row>
    <row r="59" spans="1:12">
      <c r="D59" s="605"/>
      <c r="E59" s="605"/>
      <c r="F59" s="605"/>
      <c r="G59" s="605"/>
      <c r="H59" s="605"/>
      <c r="I59" s="605"/>
      <c r="J59" s="605"/>
      <c r="K59" s="605"/>
      <c r="L59" s="605"/>
    </row>
    <row r="60" spans="1:12">
      <c r="D60" s="605"/>
      <c r="E60" s="605"/>
      <c r="F60" s="605"/>
      <c r="G60" s="605"/>
      <c r="H60" s="605"/>
      <c r="I60" s="605"/>
      <c r="J60" s="605"/>
      <c r="K60" s="605"/>
      <c r="L60" s="605"/>
    </row>
    <row r="61" spans="1:12">
      <c r="D61" s="605"/>
      <c r="E61" s="605"/>
      <c r="F61" s="605"/>
      <c r="G61" s="605"/>
      <c r="H61" s="605"/>
      <c r="I61" s="605"/>
      <c r="J61" s="605"/>
      <c r="K61" s="605"/>
      <c r="L61" s="605"/>
    </row>
    <row r="62" spans="1:12">
      <c r="D62" s="605"/>
      <c r="E62" s="605"/>
      <c r="F62" s="605"/>
      <c r="G62" s="605"/>
      <c r="H62" s="605"/>
      <c r="I62" s="605"/>
      <c r="J62" s="605"/>
      <c r="K62" s="605"/>
      <c r="L62" s="605"/>
    </row>
    <row r="63" spans="1:12">
      <c r="D63" s="605"/>
      <c r="E63" s="605"/>
      <c r="F63" s="605"/>
      <c r="G63" s="605"/>
      <c r="H63" s="605"/>
      <c r="I63" s="605"/>
      <c r="J63" s="605"/>
      <c r="K63" s="605"/>
      <c r="L63" s="605"/>
    </row>
    <row r="64" spans="1:12">
      <c r="D64" s="605"/>
      <c r="E64" s="605"/>
      <c r="F64" s="605"/>
      <c r="G64" s="605"/>
      <c r="H64" s="605"/>
      <c r="I64" s="605"/>
      <c r="J64" s="605"/>
      <c r="K64" s="605"/>
      <c r="L64" s="605"/>
    </row>
    <row r="65" spans="4:12">
      <c r="D65" s="605"/>
      <c r="E65" s="605"/>
      <c r="F65" s="605"/>
      <c r="G65" s="605"/>
      <c r="H65" s="605"/>
      <c r="I65" s="605"/>
      <c r="J65" s="605"/>
      <c r="K65" s="605"/>
      <c r="L65" s="605"/>
    </row>
    <row r="66" spans="4:12">
      <c r="D66" s="605"/>
      <c r="E66" s="605"/>
      <c r="F66" s="605"/>
      <c r="G66" s="605"/>
      <c r="H66" s="605"/>
      <c r="I66" s="605"/>
      <c r="J66" s="605"/>
      <c r="K66" s="605"/>
      <c r="L66" s="605"/>
    </row>
    <row r="67" spans="4:12">
      <c r="D67" s="605"/>
      <c r="E67" s="605"/>
      <c r="F67" s="605"/>
      <c r="G67" s="605"/>
      <c r="H67" s="605"/>
      <c r="I67" s="605"/>
      <c r="J67" s="605"/>
      <c r="K67" s="605"/>
      <c r="L67" s="605"/>
    </row>
    <row r="68" spans="4:12">
      <c r="D68" s="605"/>
      <c r="E68" s="605"/>
      <c r="F68" s="605"/>
      <c r="G68" s="605"/>
      <c r="H68" s="605"/>
      <c r="I68" s="605"/>
      <c r="J68" s="605"/>
      <c r="K68" s="605"/>
      <c r="L68" s="605"/>
    </row>
    <row r="69" spans="4:12">
      <c r="D69" s="605"/>
      <c r="E69" s="605"/>
      <c r="F69" s="605"/>
      <c r="G69" s="605"/>
      <c r="H69" s="605"/>
      <c r="I69" s="605"/>
      <c r="J69" s="605"/>
      <c r="K69" s="605"/>
      <c r="L69" s="605"/>
    </row>
    <row r="70" spans="4:12">
      <c r="D70" s="605"/>
      <c r="E70" s="605"/>
      <c r="F70" s="605"/>
      <c r="G70" s="605"/>
      <c r="H70" s="605"/>
      <c r="I70" s="605"/>
      <c r="J70" s="605"/>
      <c r="K70" s="605"/>
      <c r="L70" s="605"/>
    </row>
    <row r="71" spans="4:12">
      <c r="D71" s="605"/>
      <c r="E71" s="605"/>
      <c r="F71" s="605"/>
      <c r="G71" s="605"/>
      <c r="H71" s="605"/>
      <c r="I71" s="605"/>
      <c r="J71" s="605"/>
      <c r="K71" s="605"/>
      <c r="L71" s="605"/>
    </row>
    <row r="72" spans="4:12">
      <c r="D72" s="605"/>
      <c r="E72" s="605"/>
      <c r="F72" s="605"/>
      <c r="G72" s="605"/>
      <c r="H72" s="605"/>
      <c r="I72" s="605"/>
      <c r="J72" s="605"/>
      <c r="K72" s="605"/>
      <c r="L72" s="605"/>
    </row>
    <row r="73" spans="4:12">
      <c r="D73" s="605"/>
      <c r="E73" s="605"/>
      <c r="F73" s="605"/>
      <c r="G73" s="605"/>
      <c r="H73" s="605"/>
      <c r="I73" s="605"/>
      <c r="J73" s="605"/>
      <c r="K73" s="605"/>
      <c r="L73" s="605"/>
    </row>
    <row r="74" spans="4:12">
      <c r="D74" s="605"/>
      <c r="E74" s="605"/>
      <c r="F74" s="605"/>
      <c r="G74" s="605"/>
      <c r="H74" s="605"/>
      <c r="I74" s="605"/>
      <c r="J74" s="605"/>
      <c r="K74" s="605"/>
      <c r="L74" s="605"/>
    </row>
    <row r="75" spans="4:12">
      <c r="D75" s="605"/>
      <c r="E75" s="605"/>
      <c r="F75" s="605"/>
      <c r="G75" s="605"/>
      <c r="H75" s="605"/>
      <c r="I75" s="605"/>
      <c r="J75" s="605"/>
      <c r="K75" s="605"/>
      <c r="L75" s="605"/>
    </row>
    <row r="76" spans="4:12">
      <c r="D76" s="605"/>
      <c r="E76" s="605"/>
      <c r="F76" s="605"/>
      <c r="G76" s="605"/>
      <c r="H76" s="605"/>
      <c r="I76" s="605"/>
      <c r="J76" s="605"/>
      <c r="K76" s="605"/>
      <c r="L76" s="605"/>
    </row>
    <row r="77" spans="4:12">
      <c r="D77" s="605"/>
      <c r="E77" s="605"/>
      <c r="F77" s="605"/>
      <c r="G77" s="605"/>
      <c r="H77" s="605"/>
      <c r="I77" s="605"/>
      <c r="J77" s="605"/>
      <c r="K77" s="605"/>
      <c r="L77" s="605"/>
    </row>
    <row r="78" spans="4:12">
      <c r="D78" s="605"/>
      <c r="E78" s="605"/>
      <c r="F78" s="605"/>
      <c r="G78" s="605"/>
      <c r="H78" s="605"/>
      <c r="I78" s="605"/>
      <c r="J78" s="605"/>
      <c r="K78" s="605"/>
      <c r="L78" s="605"/>
    </row>
    <row r="79" spans="4:12">
      <c r="D79" s="605"/>
      <c r="E79" s="605"/>
      <c r="F79" s="605"/>
      <c r="G79" s="605"/>
      <c r="H79" s="605"/>
      <c r="I79" s="605"/>
      <c r="J79" s="605"/>
      <c r="K79" s="605"/>
      <c r="L79" s="605"/>
    </row>
    <row r="80" spans="4:12">
      <c r="D80" s="605"/>
      <c r="E80" s="605"/>
      <c r="F80" s="605"/>
      <c r="G80" s="605"/>
      <c r="H80" s="605"/>
      <c r="I80" s="605"/>
      <c r="J80" s="605"/>
      <c r="K80" s="605"/>
      <c r="L80" s="605"/>
    </row>
    <row r="81" spans="4:12">
      <c r="D81" s="605"/>
      <c r="E81" s="605"/>
      <c r="F81" s="605"/>
      <c r="G81" s="605"/>
      <c r="H81" s="605"/>
      <c r="I81" s="605"/>
      <c r="J81" s="605"/>
      <c r="K81" s="605"/>
      <c r="L81" s="605"/>
    </row>
    <row r="82" spans="4:12">
      <c r="D82" s="605"/>
      <c r="E82" s="605"/>
      <c r="F82" s="605"/>
      <c r="G82" s="605"/>
      <c r="H82" s="605"/>
      <c r="I82" s="605"/>
      <c r="J82" s="605"/>
      <c r="K82" s="605"/>
      <c r="L82" s="605"/>
    </row>
    <row r="83" spans="4:12">
      <c r="D83" s="605"/>
      <c r="E83" s="605"/>
      <c r="F83" s="605"/>
      <c r="G83" s="605"/>
      <c r="H83" s="605"/>
      <c r="I83" s="605"/>
      <c r="J83" s="605"/>
      <c r="K83" s="605"/>
      <c r="L83" s="605"/>
    </row>
    <row r="84" spans="4:12">
      <c r="D84" s="605"/>
      <c r="E84" s="605"/>
      <c r="F84" s="605"/>
      <c r="G84" s="605"/>
      <c r="H84" s="605"/>
      <c r="I84" s="605"/>
      <c r="J84" s="605"/>
      <c r="K84" s="605"/>
      <c r="L84" s="605"/>
    </row>
    <row r="85" spans="4:12">
      <c r="D85" s="605"/>
      <c r="E85" s="605"/>
      <c r="F85" s="605"/>
      <c r="G85" s="605"/>
      <c r="H85" s="605"/>
      <c r="I85" s="605"/>
      <c r="J85" s="605"/>
      <c r="K85" s="605"/>
      <c r="L85" s="605"/>
    </row>
    <row r="86" spans="4:12">
      <c r="D86" s="605"/>
      <c r="E86" s="605"/>
      <c r="F86" s="605"/>
      <c r="G86" s="605"/>
      <c r="H86" s="605"/>
      <c r="I86" s="605"/>
      <c r="J86" s="605"/>
      <c r="K86" s="605"/>
      <c r="L86" s="605"/>
    </row>
  </sheetData>
  <mergeCells count="16">
    <mergeCell ref="A1:L1"/>
    <mergeCell ref="A7:A30"/>
    <mergeCell ref="B7:B18"/>
    <mergeCell ref="B19:B30"/>
    <mergeCell ref="A31:A54"/>
    <mergeCell ref="B31:B42"/>
    <mergeCell ref="B43:B54"/>
    <mergeCell ref="A2:L2"/>
    <mergeCell ref="D4:D6"/>
    <mergeCell ref="E4:E6"/>
    <mergeCell ref="F4:F6"/>
    <mergeCell ref="H4:H6"/>
    <mergeCell ref="I4:I6"/>
    <mergeCell ref="J4:J6"/>
    <mergeCell ref="K4:K6"/>
    <mergeCell ref="L4:L6"/>
  </mergeCells>
  <phoneticPr fontId="3"/>
  <printOptions horizontalCentered="1"/>
  <pageMargins left="0" right="0" top="0.55118110236220474" bottom="0.39370078740157483" header="0.51181102362204722" footer="0.31496062992125984"/>
  <pageSetup paperSize="9" firstPageNumber="70" orientation="portrait" blackAndWhite="1"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view="pageBreakPreview" zoomScaleNormal="100" zoomScaleSheetLayoutView="100" workbookViewId="0">
      <pane xSplit="6" ySplit="4" topLeftCell="G5" activePane="bottomRight" state="frozen"/>
      <selection sqref="A1:M1"/>
      <selection pane="topRight" sqref="A1:M1"/>
      <selection pane="bottomLeft" sqref="A1:M1"/>
      <selection pane="bottomRight" sqref="A1:N1"/>
    </sheetView>
  </sheetViews>
  <sheetFormatPr defaultRowHeight="12.75"/>
  <cols>
    <col min="1" max="4" width="3.125" style="648" customWidth="1"/>
    <col min="5" max="5" width="8.5" style="648" customWidth="1"/>
    <col min="6" max="14" width="7.375" style="648" customWidth="1"/>
    <col min="15" max="247" width="9" style="648"/>
    <col min="248" max="251" width="3.125" style="648" customWidth="1"/>
    <col min="252" max="252" width="8.5" style="648" customWidth="1"/>
    <col min="253" max="261" width="7.375" style="648" customWidth="1"/>
    <col min="262" max="503" width="9" style="648"/>
    <col min="504" max="507" width="3.125" style="648" customWidth="1"/>
    <col min="508" max="508" width="8.5" style="648" customWidth="1"/>
    <col min="509" max="517" width="7.375" style="648" customWidth="1"/>
    <col min="518" max="759" width="9" style="648"/>
    <col min="760" max="763" width="3.125" style="648" customWidth="1"/>
    <col min="764" max="764" width="8.5" style="648" customWidth="1"/>
    <col min="765" max="773" width="7.375" style="648" customWidth="1"/>
    <col min="774" max="1015" width="9" style="648"/>
    <col min="1016" max="1019" width="3.125" style="648" customWidth="1"/>
    <col min="1020" max="1020" width="8.5" style="648" customWidth="1"/>
    <col min="1021" max="1029" width="7.375" style="648" customWidth="1"/>
    <col min="1030" max="1271" width="9" style="648"/>
    <col min="1272" max="1275" width="3.125" style="648" customWidth="1"/>
    <col min="1276" max="1276" width="8.5" style="648" customWidth="1"/>
    <col min="1277" max="1285" width="7.375" style="648" customWidth="1"/>
    <col min="1286" max="1527" width="9" style="648"/>
    <col min="1528" max="1531" width="3.125" style="648" customWidth="1"/>
    <col min="1532" max="1532" width="8.5" style="648" customWidth="1"/>
    <col min="1533" max="1541" width="7.375" style="648" customWidth="1"/>
    <col min="1542" max="1783" width="9" style="648"/>
    <col min="1784" max="1787" width="3.125" style="648" customWidth="1"/>
    <col min="1788" max="1788" width="8.5" style="648" customWidth="1"/>
    <col min="1789" max="1797" width="7.375" style="648" customWidth="1"/>
    <col min="1798" max="2039" width="9" style="648"/>
    <col min="2040" max="2043" width="3.125" style="648" customWidth="1"/>
    <col min="2044" max="2044" width="8.5" style="648" customWidth="1"/>
    <col min="2045" max="2053" width="7.375" style="648" customWidth="1"/>
    <col min="2054" max="2295" width="9" style="648"/>
    <col min="2296" max="2299" width="3.125" style="648" customWidth="1"/>
    <col min="2300" max="2300" width="8.5" style="648" customWidth="1"/>
    <col min="2301" max="2309" width="7.375" style="648" customWidth="1"/>
    <col min="2310" max="2551" width="9" style="648"/>
    <col min="2552" max="2555" width="3.125" style="648" customWidth="1"/>
    <col min="2556" max="2556" width="8.5" style="648" customWidth="1"/>
    <col min="2557" max="2565" width="7.375" style="648" customWidth="1"/>
    <col min="2566" max="2807" width="9" style="648"/>
    <col min="2808" max="2811" width="3.125" style="648" customWidth="1"/>
    <col min="2812" max="2812" width="8.5" style="648" customWidth="1"/>
    <col min="2813" max="2821" width="7.375" style="648" customWidth="1"/>
    <col min="2822" max="3063" width="9" style="648"/>
    <col min="3064" max="3067" width="3.125" style="648" customWidth="1"/>
    <col min="3068" max="3068" width="8.5" style="648" customWidth="1"/>
    <col min="3069" max="3077" width="7.375" style="648" customWidth="1"/>
    <col min="3078" max="3319" width="9" style="648"/>
    <col min="3320" max="3323" width="3.125" style="648" customWidth="1"/>
    <col min="3324" max="3324" width="8.5" style="648" customWidth="1"/>
    <col min="3325" max="3333" width="7.375" style="648" customWidth="1"/>
    <col min="3334" max="3575" width="9" style="648"/>
    <col min="3576" max="3579" width="3.125" style="648" customWidth="1"/>
    <col min="3580" max="3580" width="8.5" style="648" customWidth="1"/>
    <col min="3581" max="3589" width="7.375" style="648" customWidth="1"/>
    <col min="3590" max="3831" width="9" style="648"/>
    <col min="3832" max="3835" width="3.125" style="648" customWidth="1"/>
    <col min="3836" max="3836" width="8.5" style="648" customWidth="1"/>
    <col min="3837" max="3845" width="7.375" style="648" customWidth="1"/>
    <col min="3846" max="4087" width="9" style="648"/>
    <col min="4088" max="4091" width="3.125" style="648" customWidth="1"/>
    <col min="4092" max="4092" width="8.5" style="648" customWidth="1"/>
    <col min="4093" max="4101" width="7.375" style="648" customWidth="1"/>
    <col min="4102" max="4343" width="9" style="648"/>
    <col min="4344" max="4347" width="3.125" style="648" customWidth="1"/>
    <col min="4348" max="4348" width="8.5" style="648" customWidth="1"/>
    <col min="4349" max="4357" width="7.375" style="648" customWidth="1"/>
    <col min="4358" max="4599" width="9" style="648"/>
    <col min="4600" max="4603" width="3.125" style="648" customWidth="1"/>
    <col min="4604" max="4604" width="8.5" style="648" customWidth="1"/>
    <col min="4605" max="4613" width="7.375" style="648" customWidth="1"/>
    <col min="4614" max="4855" width="9" style="648"/>
    <col min="4856" max="4859" width="3.125" style="648" customWidth="1"/>
    <col min="4860" max="4860" width="8.5" style="648" customWidth="1"/>
    <col min="4861" max="4869" width="7.375" style="648" customWidth="1"/>
    <col min="4870" max="5111" width="9" style="648"/>
    <col min="5112" max="5115" width="3.125" style="648" customWidth="1"/>
    <col min="5116" max="5116" width="8.5" style="648" customWidth="1"/>
    <col min="5117" max="5125" width="7.375" style="648" customWidth="1"/>
    <col min="5126" max="5367" width="9" style="648"/>
    <col min="5368" max="5371" width="3.125" style="648" customWidth="1"/>
    <col min="5372" max="5372" width="8.5" style="648" customWidth="1"/>
    <col min="5373" max="5381" width="7.375" style="648" customWidth="1"/>
    <col min="5382" max="5623" width="9" style="648"/>
    <col min="5624" max="5627" width="3.125" style="648" customWidth="1"/>
    <col min="5628" max="5628" width="8.5" style="648" customWidth="1"/>
    <col min="5629" max="5637" width="7.375" style="648" customWidth="1"/>
    <col min="5638" max="5879" width="9" style="648"/>
    <col min="5880" max="5883" width="3.125" style="648" customWidth="1"/>
    <col min="5884" max="5884" width="8.5" style="648" customWidth="1"/>
    <col min="5885" max="5893" width="7.375" style="648" customWidth="1"/>
    <col min="5894" max="6135" width="9" style="648"/>
    <col min="6136" max="6139" width="3.125" style="648" customWidth="1"/>
    <col min="6140" max="6140" width="8.5" style="648" customWidth="1"/>
    <col min="6141" max="6149" width="7.375" style="648" customWidth="1"/>
    <col min="6150" max="6391" width="9" style="648"/>
    <col min="6392" max="6395" width="3.125" style="648" customWidth="1"/>
    <col min="6396" max="6396" width="8.5" style="648" customWidth="1"/>
    <col min="6397" max="6405" width="7.375" style="648" customWidth="1"/>
    <col min="6406" max="6647" width="9" style="648"/>
    <col min="6648" max="6651" width="3.125" style="648" customWidth="1"/>
    <col min="6652" max="6652" width="8.5" style="648" customWidth="1"/>
    <col min="6653" max="6661" width="7.375" style="648" customWidth="1"/>
    <col min="6662" max="6903" width="9" style="648"/>
    <col min="6904" max="6907" width="3.125" style="648" customWidth="1"/>
    <col min="6908" max="6908" width="8.5" style="648" customWidth="1"/>
    <col min="6909" max="6917" width="7.375" style="648" customWidth="1"/>
    <col min="6918" max="7159" width="9" style="648"/>
    <col min="7160" max="7163" width="3.125" style="648" customWidth="1"/>
    <col min="7164" max="7164" width="8.5" style="648" customWidth="1"/>
    <col min="7165" max="7173" width="7.375" style="648" customWidth="1"/>
    <col min="7174" max="7415" width="9" style="648"/>
    <col min="7416" max="7419" width="3.125" style="648" customWidth="1"/>
    <col min="7420" max="7420" width="8.5" style="648" customWidth="1"/>
    <col min="7421" max="7429" width="7.375" style="648" customWidth="1"/>
    <col min="7430" max="7671" width="9" style="648"/>
    <col min="7672" max="7675" width="3.125" style="648" customWidth="1"/>
    <col min="7676" max="7676" width="8.5" style="648" customWidth="1"/>
    <col min="7677" max="7685" width="7.375" style="648" customWidth="1"/>
    <col min="7686" max="7927" width="9" style="648"/>
    <col min="7928" max="7931" width="3.125" style="648" customWidth="1"/>
    <col min="7932" max="7932" width="8.5" style="648" customWidth="1"/>
    <col min="7933" max="7941" width="7.375" style="648" customWidth="1"/>
    <col min="7942" max="8183" width="9" style="648"/>
    <col min="8184" max="8187" width="3.125" style="648" customWidth="1"/>
    <col min="8188" max="8188" width="8.5" style="648" customWidth="1"/>
    <col min="8189" max="8197" width="7.375" style="648" customWidth="1"/>
    <col min="8198" max="8439" width="9" style="648"/>
    <col min="8440" max="8443" width="3.125" style="648" customWidth="1"/>
    <col min="8444" max="8444" width="8.5" style="648" customWidth="1"/>
    <col min="8445" max="8453" width="7.375" style="648" customWidth="1"/>
    <col min="8454" max="8695" width="9" style="648"/>
    <col min="8696" max="8699" width="3.125" style="648" customWidth="1"/>
    <col min="8700" max="8700" width="8.5" style="648" customWidth="1"/>
    <col min="8701" max="8709" width="7.375" style="648" customWidth="1"/>
    <col min="8710" max="8951" width="9" style="648"/>
    <col min="8952" max="8955" width="3.125" style="648" customWidth="1"/>
    <col min="8956" max="8956" width="8.5" style="648" customWidth="1"/>
    <col min="8957" max="8965" width="7.375" style="648" customWidth="1"/>
    <col min="8966" max="9207" width="9" style="648"/>
    <col min="9208" max="9211" width="3.125" style="648" customWidth="1"/>
    <col min="9212" max="9212" width="8.5" style="648" customWidth="1"/>
    <col min="9213" max="9221" width="7.375" style="648" customWidth="1"/>
    <col min="9222" max="9463" width="9" style="648"/>
    <col min="9464" max="9467" width="3.125" style="648" customWidth="1"/>
    <col min="9468" max="9468" width="8.5" style="648" customWidth="1"/>
    <col min="9469" max="9477" width="7.375" style="648" customWidth="1"/>
    <col min="9478" max="9719" width="9" style="648"/>
    <col min="9720" max="9723" width="3.125" style="648" customWidth="1"/>
    <col min="9724" max="9724" width="8.5" style="648" customWidth="1"/>
    <col min="9725" max="9733" width="7.375" style="648" customWidth="1"/>
    <col min="9734" max="9975" width="9" style="648"/>
    <col min="9976" max="9979" width="3.125" style="648" customWidth="1"/>
    <col min="9980" max="9980" width="8.5" style="648" customWidth="1"/>
    <col min="9981" max="9989" width="7.375" style="648" customWidth="1"/>
    <col min="9990" max="10231" width="9" style="648"/>
    <col min="10232" max="10235" width="3.125" style="648" customWidth="1"/>
    <col min="10236" max="10236" width="8.5" style="648" customWidth="1"/>
    <col min="10237" max="10245" width="7.375" style="648" customWidth="1"/>
    <col min="10246" max="10487" width="9" style="648"/>
    <col min="10488" max="10491" width="3.125" style="648" customWidth="1"/>
    <col min="10492" max="10492" width="8.5" style="648" customWidth="1"/>
    <col min="10493" max="10501" width="7.375" style="648" customWidth="1"/>
    <col min="10502" max="10743" width="9" style="648"/>
    <col min="10744" max="10747" width="3.125" style="648" customWidth="1"/>
    <col min="10748" max="10748" width="8.5" style="648" customWidth="1"/>
    <col min="10749" max="10757" width="7.375" style="648" customWidth="1"/>
    <col min="10758" max="10999" width="9" style="648"/>
    <col min="11000" max="11003" width="3.125" style="648" customWidth="1"/>
    <col min="11004" max="11004" width="8.5" style="648" customWidth="1"/>
    <col min="11005" max="11013" width="7.375" style="648" customWidth="1"/>
    <col min="11014" max="11255" width="9" style="648"/>
    <col min="11256" max="11259" width="3.125" style="648" customWidth="1"/>
    <col min="11260" max="11260" width="8.5" style="648" customWidth="1"/>
    <col min="11261" max="11269" width="7.375" style="648" customWidth="1"/>
    <col min="11270" max="11511" width="9" style="648"/>
    <col min="11512" max="11515" width="3.125" style="648" customWidth="1"/>
    <col min="11516" max="11516" width="8.5" style="648" customWidth="1"/>
    <col min="11517" max="11525" width="7.375" style="648" customWidth="1"/>
    <col min="11526" max="11767" width="9" style="648"/>
    <col min="11768" max="11771" width="3.125" style="648" customWidth="1"/>
    <col min="11772" max="11772" width="8.5" style="648" customWidth="1"/>
    <col min="11773" max="11781" width="7.375" style="648" customWidth="1"/>
    <col min="11782" max="12023" width="9" style="648"/>
    <col min="12024" max="12027" width="3.125" style="648" customWidth="1"/>
    <col min="12028" max="12028" width="8.5" style="648" customWidth="1"/>
    <col min="12029" max="12037" width="7.375" style="648" customWidth="1"/>
    <col min="12038" max="12279" width="9" style="648"/>
    <col min="12280" max="12283" width="3.125" style="648" customWidth="1"/>
    <col min="12284" max="12284" width="8.5" style="648" customWidth="1"/>
    <col min="12285" max="12293" width="7.375" style="648" customWidth="1"/>
    <col min="12294" max="12535" width="9" style="648"/>
    <col min="12536" max="12539" width="3.125" style="648" customWidth="1"/>
    <col min="12540" max="12540" width="8.5" style="648" customWidth="1"/>
    <col min="12541" max="12549" width="7.375" style="648" customWidth="1"/>
    <col min="12550" max="12791" width="9" style="648"/>
    <col min="12792" max="12795" width="3.125" style="648" customWidth="1"/>
    <col min="12796" max="12796" width="8.5" style="648" customWidth="1"/>
    <col min="12797" max="12805" width="7.375" style="648" customWidth="1"/>
    <col min="12806" max="13047" width="9" style="648"/>
    <col min="13048" max="13051" width="3.125" style="648" customWidth="1"/>
    <col min="13052" max="13052" width="8.5" style="648" customWidth="1"/>
    <col min="13053" max="13061" width="7.375" style="648" customWidth="1"/>
    <col min="13062" max="13303" width="9" style="648"/>
    <col min="13304" max="13307" width="3.125" style="648" customWidth="1"/>
    <col min="13308" max="13308" width="8.5" style="648" customWidth="1"/>
    <col min="13309" max="13317" width="7.375" style="648" customWidth="1"/>
    <col min="13318" max="13559" width="9" style="648"/>
    <col min="13560" max="13563" width="3.125" style="648" customWidth="1"/>
    <col min="13564" max="13564" width="8.5" style="648" customWidth="1"/>
    <col min="13565" max="13573" width="7.375" style="648" customWidth="1"/>
    <col min="13574" max="13815" width="9" style="648"/>
    <col min="13816" max="13819" width="3.125" style="648" customWidth="1"/>
    <col min="13820" max="13820" width="8.5" style="648" customWidth="1"/>
    <col min="13821" max="13829" width="7.375" style="648" customWidth="1"/>
    <col min="13830" max="14071" width="9" style="648"/>
    <col min="14072" max="14075" width="3.125" style="648" customWidth="1"/>
    <col min="14076" max="14076" width="8.5" style="648" customWidth="1"/>
    <col min="14077" max="14085" width="7.375" style="648" customWidth="1"/>
    <col min="14086" max="14327" width="9" style="648"/>
    <col min="14328" max="14331" width="3.125" style="648" customWidth="1"/>
    <col min="14332" max="14332" width="8.5" style="648" customWidth="1"/>
    <col min="14333" max="14341" width="7.375" style="648" customWidth="1"/>
    <col min="14342" max="14583" width="9" style="648"/>
    <col min="14584" max="14587" width="3.125" style="648" customWidth="1"/>
    <col min="14588" max="14588" width="8.5" style="648" customWidth="1"/>
    <col min="14589" max="14597" width="7.375" style="648" customWidth="1"/>
    <col min="14598" max="14839" width="9" style="648"/>
    <col min="14840" max="14843" width="3.125" style="648" customWidth="1"/>
    <col min="14844" max="14844" width="8.5" style="648" customWidth="1"/>
    <col min="14845" max="14853" width="7.375" style="648" customWidth="1"/>
    <col min="14854" max="15095" width="9" style="648"/>
    <col min="15096" max="15099" width="3.125" style="648" customWidth="1"/>
    <col min="15100" max="15100" width="8.5" style="648" customWidth="1"/>
    <col min="15101" max="15109" width="7.375" style="648" customWidth="1"/>
    <col min="15110" max="15351" width="9" style="648"/>
    <col min="15352" max="15355" width="3.125" style="648" customWidth="1"/>
    <col min="15356" max="15356" width="8.5" style="648" customWidth="1"/>
    <col min="15357" max="15365" width="7.375" style="648" customWidth="1"/>
    <col min="15366" max="15607" width="9" style="648"/>
    <col min="15608" max="15611" width="3.125" style="648" customWidth="1"/>
    <col min="15612" max="15612" width="8.5" style="648" customWidth="1"/>
    <col min="15613" max="15621" width="7.375" style="648" customWidth="1"/>
    <col min="15622" max="15863" width="9" style="648"/>
    <col min="15864" max="15867" width="3.125" style="648" customWidth="1"/>
    <col min="15868" max="15868" width="8.5" style="648" customWidth="1"/>
    <col min="15869" max="15877" width="7.375" style="648" customWidth="1"/>
    <col min="15878" max="16119" width="9" style="648"/>
    <col min="16120" max="16123" width="3.125" style="648" customWidth="1"/>
    <col min="16124" max="16124" width="8.5" style="648" customWidth="1"/>
    <col min="16125" max="16133" width="7.375" style="648" customWidth="1"/>
    <col min="16134" max="16384" width="9" style="648"/>
  </cols>
  <sheetData>
    <row r="1" spans="1:14" ht="30" customHeight="1">
      <c r="A1" s="1681" t="s">
        <v>1251</v>
      </c>
      <c r="B1" s="1681"/>
      <c r="C1" s="1681"/>
      <c r="D1" s="1681"/>
      <c r="E1" s="1681"/>
      <c r="F1" s="1681"/>
      <c r="G1" s="1681"/>
      <c r="H1" s="1681"/>
      <c r="I1" s="1681"/>
      <c r="J1" s="1681"/>
      <c r="K1" s="1681"/>
      <c r="L1" s="1681"/>
      <c r="M1" s="1681"/>
      <c r="N1" s="1681"/>
    </row>
    <row r="2" spans="1:14" ht="18.75" customHeight="1" thickBot="1">
      <c r="A2" s="639" t="s">
        <v>421</v>
      </c>
    </row>
    <row r="3" spans="1:14" ht="15.75" customHeight="1">
      <c r="A3" s="649"/>
      <c r="B3" s="650"/>
      <c r="C3" s="650"/>
      <c r="D3" s="1890" t="s">
        <v>1</v>
      </c>
      <c r="E3" s="1891"/>
      <c r="F3" s="1880" t="s">
        <v>399</v>
      </c>
      <c r="G3" s="1880" t="s">
        <v>3</v>
      </c>
      <c r="H3" s="1884" t="s">
        <v>4</v>
      </c>
      <c r="I3" s="651"/>
      <c r="J3" s="1880" t="s">
        <v>5</v>
      </c>
      <c r="K3" s="1880" t="s">
        <v>6</v>
      </c>
      <c r="L3" s="1880" t="s">
        <v>7</v>
      </c>
      <c r="M3" s="1880" t="s">
        <v>8</v>
      </c>
      <c r="N3" s="1882" t="s">
        <v>9</v>
      </c>
    </row>
    <row r="4" spans="1:14" ht="12.75" customHeight="1">
      <c r="A4" s="652" t="s">
        <v>422</v>
      </c>
      <c r="B4" s="653"/>
      <c r="C4" s="653"/>
      <c r="D4" s="653"/>
      <c r="E4" s="654"/>
      <c r="F4" s="1881"/>
      <c r="G4" s="1881"/>
      <c r="H4" s="1881"/>
      <c r="I4" s="655" t="s">
        <v>423</v>
      </c>
      <c r="J4" s="1881"/>
      <c r="K4" s="1881"/>
      <c r="L4" s="1881"/>
      <c r="M4" s="1881"/>
      <c r="N4" s="1883"/>
    </row>
    <row r="5" spans="1:14" ht="11.25" customHeight="1">
      <c r="A5" s="1885" t="s">
        <v>424</v>
      </c>
      <c r="B5" s="1886"/>
      <c r="C5" s="1889" t="s">
        <v>402</v>
      </c>
      <c r="D5" s="1889"/>
      <c r="E5" s="1889"/>
      <c r="F5" s="656">
        <f>SUM(F6,F9)</f>
        <v>5754</v>
      </c>
      <c r="G5" s="656">
        <f>SUM(G6,G9)</f>
        <v>2582</v>
      </c>
      <c r="H5" s="656">
        <f t="shared" ref="H5:N5" si="0">SUM(H6,H9)</f>
        <v>537</v>
      </c>
      <c r="I5" s="657">
        <f>SUM(I6,I9)</f>
        <v>106</v>
      </c>
      <c r="J5" s="656">
        <f t="shared" si="0"/>
        <v>980</v>
      </c>
      <c r="K5" s="656">
        <f t="shared" si="0"/>
        <v>365</v>
      </c>
      <c r="L5" s="656">
        <f t="shared" si="0"/>
        <v>416</v>
      </c>
      <c r="M5" s="656">
        <f t="shared" si="0"/>
        <v>350</v>
      </c>
      <c r="N5" s="658">
        <f t="shared" si="0"/>
        <v>524</v>
      </c>
    </row>
    <row r="6" spans="1:14" ht="11.25" customHeight="1">
      <c r="A6" s="1887"/>
      <c r="B6" s="1888"/>
      <c r="C6" s="659"/>
      <c r="D6" s="1866" t="s">
        <v>425</v>
      </c>
      <c r="E6" s="1867"/>
      <c r="F6" s="656">
        <f t="shared" ref="F6:F47" si="1">SUM(G6:N6)-I6</f>
        <v>5030</v>
      </c>
      <c r="G6" s="660">
        <v>2241</v>
      </c>
      <c r="H6" s="660">
        <v>445</v>
      </c>
      <c r="I6" s="661">
        <v>93</v>
      </c>
      <c r="J6" s="660">
        <v>896</v>
      </c>
      <c r="K6" s="660">
        <v>346</v>
      </c>
      <c r="L6" s="660">
        <v>400</v>
      </c>
      <c r="M6" s="660">
        <v>334</v>
      </c>
      <c r="N6" s="662">
        <v>368</v>
      </c>
    </row>
    <row r="7" spans="1:14" ht="11.25" customHeight="1">
      <c r="A7" s="1887"/>
      <c r="B7" s="1888"/>
      <c r="C7" s="659"/>
      <c r="D7" s="663"/>
      <c r="E7" s="664" t="s">
        <v>426</v>
      </c>
      <c r="F7" s="665">
        <f t="shared" si="1"/>
        <v>3809</v>
      </c>
      <c r="G7" s="665">
        <f t="shared" ref="G7:N7" si="2">G6-G8</f>
        <v>1601</v>
      </c>
      <c r="H7" s="665">
        <f t="shared" si="2"/>
        <v>409</v>
      </c>
      <c r="I7" s="666">
        <f t="shared" si="2"/>
        <v>81</v>
      </c>
      <c r="J7" s="665">
        <f t="shared" si="2"/>
        <v>803</v>
      </c>
      <c r="K7" s="665">
        <f t="shared" si="2"/>
        <v>258</v>
      </c>
      <c r="L7" s="665">
        <f t="shared" si="2"/>
        <v>297</v>
      </c>
      <c r="M7" s="665">
        <f t="shared" si="2"/>
        <v>136</v>
      </c>
      <c r="N7" s="667">
        <f t="shared" si="2"/>
        <v>305</v>
      </c>
    </row>
    <row r="8" spans="1:14" ht="11.25" customHeight="1">
      <c r="A8" s="1887"/>
      <c r="B8" s="1888"/>
      <c r="C8" s="659"/>
      <c r="D8" s="668"/>
      <c r="E8" s="669" t="s">
        <v>427</v>
      </c>
      <c r="F8" s="670">
        <f t="shared" si="1"/>
        <v>1221</v>
      </c>
      <c r="G8" s="452">
        <v>640</v>
      </c>
      <c r="H8" s="452">
        <v>36</v>
      </c>
      <c r="I8" s="671">
        <v>12</v>
      </c>
      <c r="J8" s="452">
        <v>93</v>
      </c>
      <c r="K8" s="452">
        <v>88</v>
      </c>
      <c r="L8" s="452">
        <v>103</v>
      </c>
      <c r="M8" s="452">
        <v>198</v>
      </c>
      <c r="N8" s="672">
        <v>63</v>
      </c>
    </row>
    <row r="9" spans="1:14" ht="11.25" customHeight="1">
      <c r="A9" s="1887"/>
      <c r="B9" s="1888"/>
      <c r="C9" s="659"/>
      <c r="D9" s="1866" t="s">
        <v>428</v>
      </c>
      <c r="E9" s="1867"/>
      <c r="F9" s="656">
        <f t="shared" si="1"/>
        <v>724</v>
      </c>
      <c r="G9" s="656">
        <f t="shared" ref="G9:N9" si="3">SUM(G10:G48)</f>
        <v>341</v>
      </c>
      <c r="H9" s="656">
        <f t="shared" si="3"/>
        <v>92</v>
      </c>
      <c r="I9" s="657">
        <f t="shared" si="3"/>
        <v>13</v>
      </c>
      <c r="J9" s="656">
        <f t="shared" si="3"/>
        <v>84</v>
      </c>
      <c r="K9" s="656">
        <f t="shared" si="3"/>
        <v>19</v>
      </c>
      <c r="L9" s="656">
        <f t="shared" si="3"/>
        <v>16</v>
      </c>
      <c r="M9" s="656">
        <f t="shared" si="3"/>
        <v>16</v>
      </c>
      <c r="N9" s="658">
        <f t="shared" si="3"/>
        <v>156</v>
      </c>
    </row>
    <row r="10" spans="1:14" ht="10.5" customHeight="1">
      <c r="A10" s="1887"/>
      <c r="B10" s="1888"/>
      <c r="C10" s="659"/>
      <c r="D10" s="673"/>
      <c r="E10" s="674" t="s">
        <v>429</v>
      </c>
      <c r="F10" s="675">
        <f t="shared" si="1"/>
        <v>1</v>
      </c>
      <c r="G10" s="220">
        <v>0</v>
      </c>
      <c r="H10" s="220">
        <v>0</v>
      </c>
      <c r="I10" s="676">
        <v>0</v>
      </c>
      <c r="J10" s="220">
        <v>1</v>
      </c>
      <c r="K10" s="220">
        <v>0</v>
      </c>
      <c r="L10" s="220">
        <v>0</v>
      </c>
      <c r="M10" s="220">
        <v>0</v>
      </c>
      <c r="N10" s="312">
        <v>0</v>
      </c>
    </row>
    <row r="11" spans="1:14" ht="10.5" customHeight="1">
      <c r="A11" s="1887"/>
      <c r="B11" s="1888"/>
      <c r="C11" s="659"/>
      <c r="D11" s="673"/>
      <c r="E11" s="677" t="s">
        <v>430</v>
      </c>
      <c r="F11" s="675">
        <f t="shared" ref="F11:F26" si="4">SUM(G11:N11)-I11</f>
        <v>0</v>
      </c>
      <c r="G11" s="220">
        <v>0</v>
      </c>
      <c r="H11" s="220">
        <v>0</v>
      </c>
      <c r="I11" s="676">
        <v>0</v>
      </c>
      <c r="J11" s="220">
        <v>0</v>
      </c>
      <c r="K11" s="220">
        <v>0</v>
      </c>
      <c r="L11" s="220">
        <v>0</v>
      </c>
      <c r="M11" s="220">
        <v>0</v>
      </c>
      <c r="N11" s="312">
        <v>0</v>
      </c>
    </row>
    <row r="12" spans="1:14" ht="10.5" customHeight="1">
      <c r="A12" s="1887"/>
      <c r="B12" s="1888"/>
      <c r="C12" s="659"/>
      <c r="D12" s="673"/>
      <c r="E12" s="677" t="s">
        <v>431</v>
      </c>
      <c r="F12" s="675">
        <f t="shared" si="4"/>
        <v>0</v>
      </c>
      <c r="G12" s="220">
        <v>0</v>
      </c>
      <c r="H12" s="220">
        <v>0</v>
      </c>
      <c r="I12" s="676">
        <v>0</v>
      </c>
      <c r="J12" s="220">
        <v>0</v>
      </c>
      <c r="K12" s="220">
        <v>0</v>
      </c>
      <c r="L12" s="220">
        <v>0</v>
      </c>
      <c r="M12" s="220">
        <v>0</v>
      </c>
      <c r="N12" s="312">
        <v>0</v>
      </c>
    </row>
    <row r="13" spans="1:14" ht="10.5" customHeight="1">
      <c r="A13" s="1887"/>
      <c r="B13" s="1888"/>
      <c r="C13" s="659"/>
      <c r="D13" s="673"/>
      <c r="E13" s="677" t="s">
        <v>432</v>
      </c>
      <c r="F13" s="675">
        <f t="shared" si="4"/>
        <v>1</v>
      </c>
      <c r="G13" s="220">
        <v>0</v>
      </c>
      <c r="H13" s="220">
        <v>1</v>
      </c>
      <c r="I13" s="676">
        <v>1</v>
      </c>
      <c r="J13" s="220">
        <v>0</v>
      </c>
      <c r="K13" s="220">
        <v>0</v>
      </c>
      <c r="L13" s="220">
        <v>0</v>
      </c>
      <c r="M13" s="220">
        <v>0</v>
      </c>
      <c r="N13" s="312">
        <v>0</v>
      </c>
    </row>
    <row r="14" spans="1:14" ht="10.5" customHeight="1">
      <c r="A14" s="1887"/>
      <c r="B14" s="1888"/>
      <c r="C14" s="659"/>
      <c r="D14" s="673"/>
      <c r="E14" s="677" t="s">
        <v>433</v>
      </c>
      <c r="F14" s="675">
        <f t="shared" si="4"/>
        <v>1</v>
      </c>
      <c r="G14" s="220">
        <v>1</v>
      </c>
      <c r="H14" s="220">
        <v>0</v>
      </c>
      <c r="I14" s="676">
        <v>0</v>
      </c>
      <c r="J14" s="220">
        <v>0</v>
      </c>
      <c r="K14" s="220">
        <v>0</v>
      </c>
      <c r="L14" s="220">
        <v>0</v>
      </c>
      <c r="M14" s="220">
        <v>0</v>
      </c>
      <c r="N14" s="312">
        <v>0</v>
      </c>
    </row>
    <row r="15" spans="1:14" ht="10.5" customHeight="1">
      <c r="A15" s="1887"/>
      <c r="B15" s="1888"/>
      <c r="C15" s="659"/>
      <c r="D15" s="673"/>
      <c r="E15" s="677" t="s">
        <v>434</v>
      </c>
      <c r="F15" s="675">
        <f t="shared" si="4"/>
        <v>0</v>
      </c>
      <c r="G15" s="220">
        <v>0</v>
      </c>
      <c r="H15" s="220">
        <v>0</v>
      </c>
      <c r="I15" s="676">
        <v>0</v>
      </c>
      <c r="J15" s="220">
        <v>0</v>
      </c>
      <c r="K15" s="220">
        <v>0</v>
      </c>
      <c r="L15" s="220">
        <v>0</v>
      </c>
      <c r="M15" s="220">
        <v>0</v>
      </c>
      <c r="N15" s="312">
        <v>0</v>
      </c>
    </row>
    <row r="16" spans="1:14" ht="10.5" customHeight="1">
      <c r="A16" s="1887"/>
      <c r="B16" s="1888"/>
      <c r="C16" s="659"/>
      <c r="D16" s="673"/>
      <c r="E16" s="677" t="s">
        <v>435</v>
      </c>
      <c r="F16" s="675">
        <f t="shared" si="4"/>
        <v>1</v>
      </c>
      <c r="G16" s="220">
        <v>0</v>
      </c>
      <c r="H16" s="220">
        <v>0</v>
      </c>
      <c r="I16" s="676">
        <v>0</v>
      </c>
      <c r="J16" s="220">
        <v>0</v>
      </c>
      <c r="K16" s="220">
        <v>0</v>
      </c>
      <c r="L16" s="220">
        <v>0</v>
      </c>
      <c r="M16" s="220">
        <v>0</v>
      </c>
      <c r="N16" s="312">
        <v>1</v>
      </c>
    </row>
    <row r="17" spans="1:14" ht="10.5" customHeight="1">
      <c r="A17" s="1887"/>
      <c r="B17" s="1888"/>
      <c r="C17" s="659"/>
      <c r="D17" s="663"/>
      <c r="E17" s="677" t="s">
        <v>436</v>
      </c>
      <c r="F17" s="675">
        <f t="shared" si="4"/>
        <v>1</v>
      </c>
      <c r="G17" s="220">
        <v>1</v>
      </c>
      <c r="H17" s="220">
        <v>0</v>
      </c>
      <c r="I17" s="676">
        <v>0</v>
      </c>
      <c r="J17" s="220">
        <v>0</v>
      </c>
      <c r="K17" s="220">
        <v>0</v>
      </c>
      <c r="L17" s="220">
        <v>0</v>
      </c>
      <c r="M17" s="220">
        <v>0</v>
      </c>
      <c r="N17" s="312">
        <v>0</v>
      </c>
    </row>
    <row r="18" spans="1:14" ht="10.5" customHeight="1">
      <c r="A18" s="1887"/>
      <c r="B18" s="1888"/>
      <c r="C18" s="659"/>
      <c r="D18" s="663"/>
      <c r="E18" s="677" t="s">
        <v>437</v>
      </c>
      <c r="F18" s="675">
        <f t="shared" si="4"/>
        <v>1</v>
      </c>
      <c r="G18" s="220">
        <v>1</v>
      </c>
      <c r="H18" s="220">
        <v>0</v>
      </c>
      <c r="I18" s="676">
        <v>0</v>
      </c>
      <c r="J18" s="220">
        <v>0</v>
      </c>
      <c r="K18" s="220">
        <v>0</v>
      </c>
      <c r="L18" s="220">
        <v>0</v>
      </c>
      <c r="M18" s="220">
        <v>0</v>
      </c>
      <c r="N18" s="312">
        <v>0</v>
      </c>
    </row>
    <row r="19" spans="1:14" ht="10.5" customHeight="1">
      <c r="A19" s="1887"/>
      <c r="B19" s="1888"/>
      <c r="C19" s="659"/>
      <c r="D19" s="663" t="s">
        <v>438</v>
      </c>
      <c r="E19" s="677" t="s">
        <v>439</v>
      </c>
      <c r="F19" s="675">
        <f t="shared" si="4"/>
        <v>53</v>
      </c>
      <c r="G19" s="220">
        <v>34</v>
      </c>
      <c r="H19" s="220">
        <v>3</v>
      </c>
      <c r="I19" s="676">
        <v>0</v>
      </c>
      <c r="J19" s="220">
        <v>9</v>
      </c>
      <c r="K19" s="220">
        <v>1</v>
      </c>
      <c r="L19" s="220">
        <v>0</v>
      </c>
      <c r="M19" s="220">
        <v>2</v>
      </c>
      <c r="N19" s="312">
        <v>4</v>
      </c>
    </row>
    <row r="20" spans="1:14" ht="10.5" customHeight="1">
      <c r="A20" s="1887"/>
      <c r="B20" s="1888"/>
      <c r="C20" s="659"/>
      <c r="D20" s="663"/>
      <c r="E20" s="677" t="s">
        <v>440</v>
      </c>
      <c r="F20" s="675">
        <f t="shared" si="4"/>
        <v>5</v>
      </c>
      <c r="G20" s="220">
        <v>2</v>
      </c>
      <c r="H20" s="220">
        <v>0</v>
      </c>
      <c r="I20" s="676">
        <v>0</v>
      </c>
      <c r="J20" s="220">
        <v>1</v>
      </c>
      <c r="K20" s="220">
        <v>1</v>
      </c>
      <c r="L20" s="220">
        <v>0</v>
      </c>
      <c r="M20" s="220">
        <v>0</v>
      </c>
      <c r="N20" s="312">
        <v>1</v>
      </c>
    </row>
    <row r="21" spans="1:14" ht="10.5" customHeight="1">
      <c r="A21" s="1887"/>
      <c r="B21" s="1888"/>
      <c r="C21" s="659"/>
      <c r="D21" s="663"/>
      <c r="E21" s="677" t="s">
        <v>441</v>
      </c>
      <c r="F21" s="675">
        <f t="shared" si="4"/>
        <v>2</v>
      </c>
      <c r="G21" s="220">
        <v>0</v>
      </c>
      <c r="H21" s="220">
        <v>0</v>
      </c>
      <c r="I21" s="676">
        <v>0</v>
      </c>
      <c r="J21" s="220">
        <v>1</v>
      </c>
      <c r="K21" s="220">
        <v>0</v>
      </c>
      <c r="L21" s="220">
        <v>0</v>
      </c>
      <c r="M21" s="220">
        <v>0</v>
      </c>
      <c r="N21" s="312">
        <v>1</v>
      </c>
    </row>
    <row r="22" spans="1:14" ht="10.5" customHeight="1">
      <c r="A22" s="1887"/>
      <c r="B22" s="1888"/>
      <c r="C22" s="659"/>
      <c r="D22" s="663"/>
      <c r="E22" s="677" t="s">
        <v>442</v>
      </c>
      <c r="F22" s="675">
        <f t="shared" si="4"/>
        <v>0</v>
      </c>
      <c r="G22" s="678">
        <v>0</v>
      </c>
      <c r="H22" s="220">
        <v>0</v>
      </c>
      <c r="I22" s="676">
        <v>0</v>
      </c>
      <c r="J22" s="220">
        <v>0</v>
      </c>
      <c r="K22" s="220">
        <v>0</v>
      </c>
      <c r="L22" s="220">
        <v>0</v>
      </c>
      <c r="M22" s="220">
        <v>0</v>
      </c>
      <c r="N22" s="312">
        <v>0</v>
      </c>
    </row>
    <row r="23" spans="1:14" ht="10.5" customHeight="1">
      <c r="A23" s="1887"/>
      <c r="B23" s="1888"/>
      <c r="C23" s="659"/>
      <c r="D23" s="663"/>
      <c r="E23" s="677" t="s">
        <v>443</v>
      </c>
      <c r="F23" s="675">
        <f t="shared" si="4"/>
        <v>5</v>
      </c>
      <c r="G23" s="678">
        <v>5</v>
      </c>
      <c r="H23" s="220">
        <v>0</v>
      </c>
      <c r="I23" s="676">
        <v>0</v>
      </c>
      <c r="J23" s="220">
        <v>0</v>
      </c>
      <c r="K23" s="220">
        <v>0</v>
      </c>
      <c r="L23" s="220">
        <v>0</v>
      </c>
      <c r="M23" s="220">
        <v>0</v>
      </c>
      <c r="N23" s="312">
        <v>0</v>
      </c>
    </row>
    <row r="24" spans="1:14" ht="10.5" customHeight="1">
      <c r="A24" s="1887"/>
      <c r="B24" s="1888"/>
      <c r="C24" s="659"/>
      <c r="D24" s="663"/>
      <c r="E24" s="677" t="s">
        <v>444</v>
      </c>
      <c r="F24" s="675">
        <f t="shared" si="4"/>
        <v>0</v>
      </c>
      <c r="G24" s="678">
        <v>0</v>
      </c>
      <c r="H24" s="220">
        <v>0</v>
      </c>
      <c r="I24" s="676">
        <v>0</v>
      </c>
      <c r="J24" s="220">
        <v>0</v>
      </c>
      <c r="K24" s="220">
        <v>0</v>
      </c>
      <c r="L24" s="220">
        <v>0</v>
      </c>
      <c r="M24" s="220">
        <v>0</v>
      </c>
      <c r="N24" s="312">
        <v>0</v>
      </c>
    </row>
    <row r="25" spans="1:14" ht="10.5" customHeight="1">
      <c r="A25" s="1887"/>
      <c r="B25" s="1888"/>
      <c r="C25" s="659"/>
      <c r="D25" s="663"/>
      <c r="E25" s="677" t="s">
        <v>445</v>
      </c>
      <c r="F25" s="675">
        <f t="shared" si="4"/>
        <v>0</v>
      </c>
      <c r="G25" s="678">
        <v>0</v>
      </c>
      <c r="H25" s="220">
        <v>0</v>
      </c>
      <c r="I25" s="676">
        <v>0</v>
      </c>
      <c r="J25" s="220">
        <v>0</v>
      </c>
      <c r="K25" s="220">
        <v>0</v>
      </c>
      <c r="L25" s="220">
        <v>0</v>
      </c>
      <c r="M25" s="220">
        <v>0</v>
      </c>
      <c r="N25" s="312">
        <v>0</v>
      </c>
    </row>
    <row r="26" spans="1:14" ht="10.5" customHeight="1">
      <c r="A26" s="1887"/>
      <c r="B26" s="1888"/>
      <c r="C26" s="659"/>
      <c r="D26" s="663"/>
      <c r="E26" s="677" t="s">
        <v>446</v>
      </c>
      <c r="F26" s="675">
        <f t="shared" si="4"/>
        <v>2</v>
      </c>
      <c r="G26" s="678">
        <v>1</v>
      </c>
      <c r="H26" s="220">
        <v>0</v>
      </c>
      <c r="I26" s="676">
        <v>0</v>
      </c>
      <c r="J26" s="220">
        <v>1</v>
      </c>
      <c r="K26" s="220">
        <v>0</v>
      </c>
      <c r="L26" s="220">
        <v>0</v>
      </c>
      <c r="M26" s="220">
        <v>0</v>
      </c>
      <c r="N26" s="312">
        <v>0</v>
      </c>
    </row>
    <row r="27" spans="1:14" ht="10.5" customHeight="1">
      <c r="A27" s="1887"/>
      <c r="B27" s="1888"/>
      <c r="C27" s="659"/>
      <c r="D27" s="663"/>
      <c r="E27" s="677" t="s">
        <v>447</v>
      </c>
      <c r="F27" s="675">
        <f t="shared" si="1"/>
        <v>1</v>
      </c>
      <c r="G27" s="220">
        <v>0</v>
      </c>
      <c r="H27" s="220">
        <v>0</v>
      </c>
      <c r="I27" s="676">
        <v>0</v>
      </c>
      <c r="J27" s="220">
        <v>1</v>
      </c>
      <c r="K27" s="220">
        <v>0</v>
      </c>
      <c r="L27" s="220">
        <v>0</v>
      </c>
      <c r="M27" s="220">
        <v>0</v>
      </c>
      <c r="N27" s="312">
        <v>0</v>
      </c>
    </row>
    <row r="28" spans="1:14" ht="10.5" customHeight="1">
      <c r="A28" s="1887"/>
      <c r="B28" s="1888"/>
      <c r="C28" s="659"/>
      <c r="D28" s="663"/>
      <c r="E28" s="677" t="s">
        <v>448</v>
      </c>
      <c r="F28" s="675">
        <f t="shared" si="1"/>
        <v>0</v>
      </c>
      <c r="G28" s="220">
        <v>0</v>
      </c>
      <c r="H28" s="220">
        <v>0</v>
      </c>
      <c r="I28" s="676">
        <v>0</v>
      </c>
      <c r="J28" s="220">
        <v>0</v>
      </c>
      <c r="K28" s="220">
        <v>0</v>
      </c>
      <c r="L28" s="220">
        <v>0</v>
      </c>
      <c r="M28" s="220">
        <v>0</v>
      </c>
      <c r="N28" s="312">
        <v>0</v>
      </c>
    </row>
    <row r="29" spans="1:14" ht="10.5" customHeight="1">
      <c r="A29" s="1887"/>
      <c r="B29" s="1888"/>
      <c r="C29" s="659"/>
      <c r="D29" s="663"/>
      <c r="E29" s="679" t="s">
        <v>449</v>
      </c>
      <c r="F29" s="675">
        <f t="shared" si="1"/>
        <v>4</v>
      </c>
      <c r="G29" s="220">
        <v>3</v>
      </c>
      <c r="H29" s="220">
        <v>0</v>
      </c>
      <c r="I29" s="676">
        <v>0</v>
      </c>
      <c r="J29" s="220">
        <v>1</v>
      </c>
      <c r="K29" s="220">
        <v>0</v>
      </c>
      <c r="L29" s="220">
        <v>0</v>
      </c>
      <c r="M29" s="220">
        <v>0</v>
      </c>
      <c r="N29" s="312">
        <v>0</v>
      </c>
    </row>
    <row r="30" spans="1:14" ht="10.5" customHeight="1">
      <c r="A30" s="1887"/>
      <c r="B30" s="1888"/>
      <c r="C30" s="659"/>
      <c r="D30" s="663"/>
      <c r="E30" s="677" t="s">
        <v>450</v>
      </c>
      <c r="F30" s="675">
        <f t="shared" si="1"/>
        <v>74</v>
      </c>
      <c r="G30" s="220">
        <v>8</v>
      </c>
      <c r="H30" s="220">
        <v>57</v>
      </c>
      <c r="I30" s="676">
        <v>0</v>
      </c>
      <c r="J30" s="220">
        <v>6</v>
      </c>
      <c r="K30" s="220">
        <v>0</v>
      </c>
      <c r="L30" s="220">
        <v>0</v>
      </c>
      <c r="M30" s="220">
        <v>0</v>
      </c>
      <c r="N30" s="312">
        <v>3</v>
      </c>
    </row>
    <row r="31" spans="1:14" ht="10.5" customHeight="1">
      <c r="A31" s="1887"/>
      <c r="B31" s="1888"/>
      <c r="C31" s="659"/>
      <c r="D31" s="663"/>
      <c r="E31" s="677" t="s">
        <v>451</v>
      </c>
      <c r="F31" s="675">
        <f t="shared" si="1"/>
        <v>2</v>
      </c>
      <c r="G31" s="220">
        <v>0</v>
      </c>
      <c r="H31" s="220">
        <v>0</v>
      </c>
      <c r="I31" s="676">
        <v>0</v>
      </c>
      <c r="J31" s="220">
        <v>0</v>
      </c>
      <c r="K31" s="220">
        <v>0</v>
      </c>
      <c r="L31" s="220">
        <v>1</v>
      </c>
      <c r="M31" s="220">
        <v>1</v>
      </c>
      <c r="N31" s="312">
        <v>0</v>
      </c>
    </row>
    <row r="32" spans="1:14" ht="10.5" customHeight="1">
      <c r="A32" s="1887"/>
      <c r="B32" s="1888"/>
      <c r="C32" s="659"/>
      <c r="D32" s="663"/>
      <c r="E32" s="677" t="s">
        <v>452</v>
      </c>
      <c r="F32" s="675">
        <f t="shared" si="1"/>
        <v>7</v>
      </c>
      <c r="G32" s="220">
        <v>3</v>
      </c>
      <c r="H32" s="220">
        <v>0</v>
      </c>
      <c r="I32" s="676">
        <v>0</v>
      </c>
      <c r="J32" s="220">
        <v>1</v>
      </c>
      <c r="K32" s="220">
        <v>0</v>
      </c>
      <c r="L32" s="220">
        <v>2</v>
      </c>
      <c r="M32" s="220">
        <v>0</v>
      </c>
      <c r="N32" s="312">
        <v>1</v>
      </c>
    </row>
    <row r="33" spans="1:14" ht="10.5" customHeight="1">
      <c r="A33" s="1887"/>
      <c r="B33" s="1888"/>
      <c r="C33" s="659"/>
      <c r="D33" s="663"/>
      <c r="E33" s="677" t="s">
        <v>453</v>
      </c>
      <c r="F33" s="675">
        <f t="shared" si="1"/>
        <v>414</v>
      </c>
      <c r="G33" s="220">
        <v>235</v>
      </c>
      <c r="H33" s="220">
        <v>22</v>
      </c>
      <c r="I33" s="676">
        <v>11</v>
      </c>
      <c r="J33" s="220">
        <v>46</v>
      </c>
      <c r="K33" s="220">
        <v>8</v>
      </c>
      <c r="L33" s="220">
        <v>11</v>
      </c>
      <c r="M33" s="220">
        <v>11</v>
      </c>
      <c r="N33" s="312">
        <v>81</v>
      </c>
    </row>
    <row r="34" spans="1:14" ht="10.5" customHeight="1">
      <c r="A34" s="1887"/>
      <c r="B34" s="1888"/>
      <c r="C34" s="659"/>
      <c r="D34" s="663"/>
      <c r="E34" s="677" t="s">
        <v>454</v>
      </c>
      <c r="F34" s="675">
        <f t="shared" si="1"/>
        <v>31</v>
      </c>
      <c r="G34" s="220">
        <v>19</v>
      </c>
      <c r="H34" s="220">
        <v>0</v>
      </c>
      <c r="I34" s="676">
        <v>0</v>
      </c>
      <c r="J34" s="220">
        <v>4</v>
      </c>
      <c r="K34" s="220">
        <v>4</v>
      </c>
      <c r="L34" s="220">
        <v>2</v>
      </c>
      <c r="M34" s="220">
        <v>1</v>
      </c>
      <c r="N34" s="312">
        <v>1</v>
      </c>
    </row>
    <row r="35" spans="1:14" ht="10.5" customHeight="1">
      <c r="A35" s="1887"/>
      <c r="B35" s="1888"/>
      <c r="C35" s="659"/>
      <c r="D35" s="663"/>
      <c r="E35" s="677" t="s">
        <v>455</v>
      </c>
      <c r="F35" s="675">
        <f t="shared" si="1"/>
        <v>89</v>
      </c>
      <c r="G35" s="220">
        <v>14</v>
      </c>
      <c r="H35" s="220">
        <v>6</v>
      </c>
      <c r="I35" s="676">
        <v>0</v>
      </c>
      <c r="J35" s="220">
        <v>2</v>
      </c>
      <c r="K35" s="220">
        <v>3</v>
      </c>
      <c r="L35" s="220">
        <v>0</v>
      </c>
      <c r="M35" s="220">
        <v>1</v>
      </c>
      <c r="N35" s="312">
        <v>63</v>
      </c>
    </row>
    <row r="36" spans="1:14" ht="10.5" customHeight="1">
      <c r="A36" s="1887"/>
      <c r="B36" s="1888"/>
      <c r="C36" s="659"/>
      <c r="D36" s="663"/>
      <c r="E36" s="677" t="s">
        <v>456</v>
      </c>
      <c r="F36" s="675">
        <f t="shared" si="1"/>
        <v>2</v>
      </c>
      <c r="G36" s="220">
        <v>1</v>
      </c>
      <c r="H36" s="220">
        <v>0</v>
      </c>
      <c r="I36" s="676">
        <v>0</v>
      </c>
      <c r="J36" s="220">
        <v>1</v>
      </c>
      <c r="K36" s="220">
        <v>0</v>
      </c>
      <c r="L36" s="220">
        <v>0</v>
      </c>
      <c r="M36" s="220">
        <v>0</v>
      </c>
      <c r="N36" s="312">
        <v>0</v>
      </c>
    </row>
    <row r="37" spans="1:14" ht="10.5" customHeight="1">
      <c r="A37" s="1887"/>
      <c r="B37" s="1888"/>
      <c r="C37" s="659"/>
      <c r="D37" s="663"/>
      <c r="E37" s="677" t="s">
        <v>457</v>
      </c>
      <c r="F37" s="675">
        <f t="shared" si="1"/>
        <v>6</v>
      </c>
      <c r="G37" s="678">
        <v>2</v>
      </c>
      <c r="H37" s="220">
        <v>0</v>
      </c>
      <c r="I37" s="676">
        <v>0</v>
      </c>
      <c r="J37" s="220">
        <v>4</v>
      </c>
      <c r="K37" s="220">
        <v>0</v>
      </c>
      <c r="L37" s="220">
        <v>0</v>
      </c>
      <c r="M37" s="220">
        <v>0</v>
      </c>
      <c r="N37" s="312">
        <v>0</v>
      </c>
    </row>
    <row r="38" spans="1:14" ht="10.5" customHeight="1">
      <c r="A38" s="1887"/>
      <c r="B38" s="1888"/>
      <c r="C38" s="659"/>
      <c r="D38" s="663"/>
      <c r="E38" s="677" t="s">
        <v>459</v>
      </c>
      <c r="F38" s="675">
        <f t="shared" si="1"/>
        <v>2</v>
      </c>
      <c r="G38" s="678">
        <v>2</v>
      </c>
      <c r="H38" s="220">
        <v>0</v>
      </c>
      <c r="I38" s="676">
        <v>0</v>
      </c>
      <c r="J38" s="220">
        <v>0</v>
      </c>
      <c r="K38" s="220">
        <v>0</v>
      </c>
      <c r="L38" s="220">
        <v>0</v>
      </c>
      <c r="M38" s="220">
        <v>0</v>
      </c>
      <c r="N38" s="312">
        <v>0</v>
      </c>
    </row>
    <row r="39" spans="1:14" ht="10.5" customHeight="1">
      <c r="A39" s="1887"/>
      <c r="B39" s="1888"/>
      <c r="C39" s="659"/>
      <c r="D39" s="663"/>
      <c r="E39" s="677" t="s">
        <v>460</v>
      </c>
      <c r="F39" s="675">
        <f t="shared" si="1"/>
        <v>2</v>
      </c>
      <c r="G39" s="678">
        <v>2</v>
      </c>
      <c r="H39" s="220">
        <v>0</v>
      </c>
      <c r="I39" s="676">
        <v>0</v>
      </c>
      <c r="J39" s="220">
        <v>0</v>
      </c>
      <c r="K39" s="220">
        <v>0</v>
      </c>
      <c r="L39" s="220">
        <v>0</v>
      </c>
      <c r="M39" s="220">
        <v>0</v>
      </c>
      <c r="N39" s="312">
        <v>0</v>
      </c>
    </row>
    <row r="40" spans="1:14" ht="10.5" customHeight="1">
      <c r="A40" s="1887"/>
      <c r="B40" s="1888"/>
      <c r="C40" s="659"/>
      <c r="D40" s="663"/>
      <c r="E40" s="677" t="s">
        <v>461</v>
      </c>
      <c r="F40" s="675">
        <f t="shared" si="1"/>
        <v>2</v>
      </c>
      <c r="G40" s="680">
        <v>1</v>
      </c>
      <c r="H40" s="220">
        <v>0</v>
      </c>
      <c r="I40" s="676">
        <v>0</v>
      </c>
      <c r="J40" s="220">
        <v>0</v>
      </c>
      <c r="K40" s="220">
        <v>1</v>
      </c>
      <c r="L40" s="220">
        <v>0</v>
      </c>
      <c r="M40" s="220">
        <v>0</v>
      </c>
      <c r="N40" s="312">
        <v>0</v>
      </c>
    </row>
    <row r="41" spans="1:14" ht="10.5" customHeight="1">
      <c r="A41" s="1887"/>
      <c r="B41" s="1888"/>
      <c r="C41" s="659"/>
      <c r="D41" s="663"/>
      <c r="E41" s="677" t="s">
        <v>462</v>
      </c>
      <c r="F41" s="675">
        <f t="shared" si="1"/>
        <v>2</v>
      </c>
      <c r="G41" s="220">
        <v>0</v>
      </c>
      <c r="H41" s="220">
        <v>2</v>
      </c>
      <c r="I41" s="676">
        <v>1</v>
      </c>
      <c r="J41" s="220">
        <v>0</v>
      </c>
      <c r="K41" s="220">
        <v>0</v>
      </c>
      <c r="L41" s="220">
        <v>0</v>
      </c>
      <c r="M41" s="220">
        <v>0</v>
      </c>
      <c r="N41" s="312">
        <v>0</v>
      </c>
    </row>
    <row r="42" spans="1:14" ht="10.5" customHeight="1">
      <c r="A42" s="1887"/>
      <c r="B42" s="1888"/>
      <c r="C42" s="659"/>
      <c r="D42" s="663"/>
      <c r="E42" s="677" t="s">
        <v>463</v>
      </c>
      <c r="F42" s="675">
        <f t="shared" si="1"/>
        <v>2</v>
      </c>
      <c r="G42" s="220">
        <v>2</v>
      </c>
      <c r="H42" s="220">
        <v>0</v>
      </c>
      <c r="I42" s="676">
        <v>0</v>
      </c>
      <c r="J42" s="220">
        <v>0</v>
      </c>
      <c r="K42" s="220">
        <v>0</v>
      </c>
      <c r="L42" s="220">
        <v>0</v>
      </c>
      <c r="M42" s="220">
        <v>0</v>
      </c>
      <c r="N42" s="312">
        <v>0</v>
      </c>
    </row>
    <row r="43" spans="1:14" ht="10.5" customHeight="1">
      <c r="A43" s="1887"/>
      <c r="B43" s="1888"/>
      <c r="C43" s="659"/>
      <c r="D43" s="663"/>
      <c r="E43" s="677" t="s">
        <v>464</v>
      </c>
      <c r="F43" s="675">
        <f t="shared" si="1"/>
        <v>7</v>
      </c>
      <c r="G43" s="220">
        <v>3</v>
      </c>
      <c r="H43" s="220">
        <v>0</v>
      </c>
      <c r="I43" s="676">
        <v>0</v>
      </c>
      <c r="J43" s="220">
        <v>3</v>
      </c>
      <c r="K43" s="220">
        <v>1</v>
      </c>
      <c r="L43" s="220">
        <v>0</v>
      </c>
      <c r="M43" s="220">
        <v>0</v>
      </c>
      <c r="N43" s="312">
        <v>0</v>
      </c>
    </row>
    <row r="44" spans="1:14" ht="10.5" customHeight="1">
      <c r="A44" s="1887"/>
      <c r="B44" s="1888"/>
      <c r="C44" s="659"/>
      <c r="D44" s="663"/>
      <c r="E44" s="677" t="s">
        <v>465</v>
      </c>
      <c r="F44" s="675">
        <f t="shared" si="1"/>
        <v>0</v>
      </c>
      <c r="G44" s="220">
        <v>0</v>
      </c>
      <c r="H44" s="220">
        <v>0</v>
      </c>
      <c r="I44" s="676">
        <v>0</v>
      </c>
      <c r="J44" s="220">
        <v>0</v>
      </c>
      <c r="K44" s="220">
        <v>0</v>
      </c>
      <c r="L44" s="220">
        <v>0</v>
      </c>
      <c r="M44" s="220">
        <v>0</v>
      </c>
      <c r="N44" s="312">
        <v>0</v>
      </c>
    </row>
    <row r="45" spans="1:14" ht="10.5" customHeight="1">
      <c r="A45" s="1887"/>
      <c r="B45" s="1888"/>
      <c r="C45" s="659"/>
      <c r="D45" s="663"/>
      <c r="E45" s="677" t="s">
        <v>466</v>
      </c>
      <c r="F45" s="675">
        <f t="shared" si="1"/>
        <v>0</v>
      </c>
      <c r="G45" s="220">
        <v>0</v>
      </c>
      <c r="H45" s="220">
        <v>0</v>
      </c>
      <c r="I45" s="676">
        <v>0</v>
      </c>
      <c r="J45" s="220">
        <v>0</v>
      </c>
      <c r="K45" s="220">
        <v>0</v>
      </c>
      <c r="L45" s="220">
        <v>0</v>
      </c>
      <c r="M45" s="220">
        <v>0</v>
      </c>
      <c r="N45" s="312">
        <v>0</v>
      </c>
    </row>
    <row r="46" spans="1:14" ht="10.5" customHeight="1">
      <c r="A46" s="1887"/>
      <c r="B46" s="1888"/>
      <c r="C46" s="659"/>
      <c r="D46" s="663"/>
      <c r="E46" s="677" t="s">
        <v>467</v>
      </c>
      <c r="F46" s="675">
        <f t="shared" si="1"/>
        <v>1</v>
      </c>
      <c r="G46" s="220">
        <v>0</v>
      </c>
      <c r="H46" s="220">
        <v>1</v>
      </c>
      <c r="I46" s="676">
        <v>0</v>
      </c>
      <c r="J46" s="220">
        <v>0</v>
      </c>
      <c r="K46" s="220">
        <v>0</v>
      </c>
      <c r="L46" s="220">
        <v>0</v>
      </c>
      <c r="M46" s="220">
        <v>0</v>
      </c>
      <c r="N46" s="312">
        <v>0</v>
      </c>
    </row>
    <row r="47" spans="1:14" ht="10.5" customHeight="1">
      <c r="A47" s="1887"/>
      <c r="B47" s="1888"/>
      <c r="C47" s="659"/>
      <c r="D47" s="663"/>
      <c r="E47" s="677" t="s">
        <v>468</v>
      </c>
      <c r="F47" s="675">
        <f t="shared" si="1"/>
        <v>1</v>
      </c>
      <c r="G47" s="220">
        <v>0</v>
      </c>
      <c r="H47" s="220">
        <v>0</v>
      </c>
      <c r="I47" s="676">
        <v>0</v>
      </c>
      <c r="J47" s="220">
        <v>1</v>
      </c>
      <c r="K47" s="220">
        <v>0</v>
      </c>
      <c r="L47" s="220">
        <v>0</v>
      </c>
      <c r="M47" s="220">
        <v>0</v>
      </c>
      <c r="N47" s="312">
        <v>0</v>
      </c>
    </row>
    <row r="48" spans="1:14" ht="10.5" customHeight="1">
      <c r="A48" s="1887"/>
      <c r="B48" s="1888"/>
      <c r="C48" s="659"/>
      <c r="D48" s="663"/>
      <c r="E48" s="677" t="s">
        <v>469</v>
      </c>
      <c r="F48" s="675">
        <f>SUM(G48:N48)-I48</f>
        <v>2</v>
      </c>
      <c r="G48" s="220">
        <v>1</v>
      </c>
      <c r="H48" s="220">
        <v>0</v>
      </c>
      <c r="I48" s="676">
        <v>0</v>
      </c>
      <c r="J48" s="220">
        <v>1</v>
      </c>
      <c r="K48" s="220">
        <v>0</v>
      </c>
      <c r="L48" s="220">
        <v>0</v>
      </c>
      <c r="M48" s="220">
        <v>0</v>
      </c>
      <c r="N48" s="312">
        <v>0</v>
      </c>
    </row>
    <row r="49" spans="1:15" ht="11.25" customHeight="1">
      <c r="A49" s="1859" t="s">
        <v>470</v>
      </c>
      <c r="B49" s="1860"/>
      <c r="C49" s="1863" t="s">
        <v>402</v>
      </c>
      <c r="D49" s="1864"/>
      <c r="E49" s="1865"/>
      <c r="F49" s="656">
        <f>SUM(F50,F53)</f>
        <v>238</v>
      </c>
      <c r="G49" s="656">
        <f>SUM(G50,G53)</f>
        <v>102</v>
      </c>
      <c r="H49" s="656">
        <f t="shared" ref="H49:N49" si="5">SUM(H50,H53)</f>
        <v>13</v>
      </c>
      <c r="I49" s="657">
        <f>SUM(I50,I53)</f>
        <v>4</v>
      </c>
      <c r="J49" s="656">
        <f t="shared" si="5"/>
        <v>44</v>
      </c>
      <c r="K49" s="656">
        <f t="shared" si="5"/>
        <v>17</v>
      </c>
      <c r="L49" s="656">
        <f t="shared" si="5"/>
        <v>25</v>
      </c>
      <c r="M49" s="656">
        <f t="shared" si="5"/>
        <v>14</v>
      </c>
      <c r="N49" s="658">
        <f t="shared" si="5"/>
        <v>23</v>
      </c>
    </row>
    <row r="50" spans="1:15" ht="11.25" customHeight="1">
      <c r="A50" s="1861"/>
      <c r="B50" s="1862"/>
      <c r="C50" s="663"/>
      <c r="D50" s="1866" t="s">
        <v>425</v>
      </c>
      <c r="E50" s="1867"/>
      <c r="F50" s="656">
        <f t="shared" ref="F50:F62" si="6">SUM(G50:N50)-I50</f>
        <v>202</v>
      </c>
      <c r="G50" s="660">
        <v>83</v>
      </c>
      <c r="H50" s="660">
        <v>9</v>
      </c>
      <c r="I50" s="661">
        <v>4</v>
      </c>
      <c r="J50" s="660">
        <v>41</v>
      </c>
      <c r="K50" s="660">
        <v>17</v>
      </c>
      <c r="L50" s="660">
        <v>24</v>
      </c>
      <c r="M50" s="660">
        <v>13</v>
      </c>
      <c r="N50" s="662">
        <v>15</v>
      </c>
    </row>
    <row r="51" spans="1:15" ht="11.25" customHeight="1">
      <c r="A51" s="1861"/>
      <c r="B51" s="1862"/>
      <c r="C51" s="663"/>
      <c r="D51" s="663"/>
      <c r="E51" s="664" t="s">
        <v>426</v>
      </c>
      <c r="F51" s="469">
        <f t="shared" si="6"/>
        <v>149</v>
      </c>
      <c r="G51" s="469">
        <f t="shared" ref="G51:N51" si="7">G50-G52</f>
        <v>58</v>
      </c>
      <c r="H51" s="469">
        <f t="shared" si="7"/>
        <v>7</v>
      </c>
      <c r="I51" s="681">
        <f t="shared" si="7"/>
        <v>2</v>
      </c>
      <c r="J51" s="469">
        <f t="shared" si="7"/>
        <v>37</v>
      </c>
      <c r="K51" s="469">
        <f t="shared" si="7"/>
        <v>6</v>
      </c>
      <c r="L51" s="469">
        <f t="shared" si="7"/>
        <v>20</v>
      </c>
      <c r="M51" s="469">
        <f t="shared" si="7"/>
        <v>7</v>
      </c>
      <c r="N51" s="682">
        <f t="shared" si="7"/>
        <v>14</v>
      </c>
    </row>
    <row r="52" spans="1:15" ht="11.25" customHeight="1">
      <c r="A52" s="1861"/>
      <c r="B52" s="1862"/>
      <c r="C52" s="663"/>
      <c r="D52" s="663"/>
      <c r="E52" s="683" t="s">
        <v>427</v>
      </c>
      <c r="F52" s="469">
        <f t="shared" si="6"/>
        <v>53</v>
      </c>
      <c r="G52" s="416">
        <v>25</v>
      </c>
      <c r="H52" s="416">
        <v>2</v>
      </c>
      <c r="I52" s="684">
        <v>2</v>
      </c>
      <c r="J52" s="416">
        <v>4</v>
      </c>
      <c r="K52" s="416">
        <v>11</v>
      </c>
      <c r="L52" s="416">
        <v>4</v>
      </c>
      <c r="M52" s="416">
        <v>6</v>
      </c>
      <c r="N52" s="424">
        <v>1</v>
      </c>
    </row>
    <row r="53" spans="1:15" ht="11.25" customHeight="1">
      <c r="A53" s="1861"/>
      <c r="B53" s="1862"/>
      <c r="C53" s="663"/>
      <c r="D53" s="1866" t="s">
        <v>428</v>
      </c>
      <c r="E53" s="1867"/>
      <c r="F53" s="656">
        <f>SUM(G53:N53)-I53</f>
        <v>36</v>
      </c>
      <c r="G53" s="656">
        <f t="shared" ref="G53:N53" si="8">SUM(G54:G62)</f>
        <v>19</v>
      </c>
      <c r="H53" s="656">
        <f t="shared" si="8"/>
        <v>4</v>
      </c>
      <c r="I53" s="656">
        <f t="shared" si="8"/>
        <v>0</v>
      </c>
      <c r="J53" s="656">
        <f t="shared" si="8"/>
        <v>3</v>
      </c>
      <c r="K53" s="656">
        <f t="shared" si="8"/>
        <v>0</v>
      </c>
      <c r="L53" s="656">
        <f t="shared" si="8"/>
        <v>1</v>
      </c>
      <c r="M53" s="656">
        <f t="shared" si="8"/>
        <v>1</v>
      </c>
      <c r="N53" s="658">
        <f t="shared" si="8"/>
        <v>8</v>
      </c>
      <c r="O53" s="685"/>
    </row>
    <row r="54" spans="1:15" ht="11.25" customHeight="1">
      <c r="A54" s="1861"/>
      <c r="B54" s="1862"/>
      <c r="C54" s="663"/>
      <c r="D54" s="673"/>
      <c r="E54" s="674" t="s">
        <v>429</v>
      </c>
      <c r="F54" s="675">
        <f t="shared" si="6"/>
        <v>0</v>
      </c>
      <c r="G54" s="222">
        <v>0</v>
      </c>
      <c r="H54" s="220">
        <v>0</v>
      </c>
      <c r="I54" s="676">
        <v>0</v>
      </c>
      <c r="J54" s="220">
        <v>0</v>
      </c>
      <c r="K54" s="220">
        <v>0</v>
      </c>
      <c r="L54" s="220">
        <v>0</v>
      </c>
      <c r="M54" s="220">
        <v>0</v>
      </c>
      <c r="N54" s="312">
        <v>0</v>
      </c>
      <c r="O54" s="685"/>
    </row>
    <row r="55" spans="1:15" ht="10.5" customHeight="1">
      <c r="A55" s="1861"/>
      <c r="B55" s="1862"/>
      <c r="C55" s="663"/>
      <c r="D55" s="663"/>
      <c r="E55" s="686" t="s">
        <v>439</v>
      </c>
      <c r="F55" s="675">
        <f t="shared" si="6"/>
        <v>2</v>
      </c>
      <c r="G55" s="222">
        <v>1</v>
      </c>
      <c r="H55" s="220">
        <v>0</v>
      </c>
      <c r="I55" s="676">
        <v>0</v>
      </c>
      <c r="J55" s="220">
        <v>1</v>
      </c>
      <c r="K55" s="220">
        <v>0</v>
      </c>
      <c r="L55" s="220">
        <v>0</v>
      </c>
      <c r="M55" s="220">
        <v>0</v>
      </c>
      <c r="N55" s="312">
        <v>0</v>
      </c>
    </row>
    <row r="56" spans="1:15" ht="10.5" customHeight="1">
      <c r="A56" s="1861"/>
      <c r="B56" s="1862"/>
      <c r="C56" s="663"/>
      <c r="D56" s="663"/>
      <c r="E56" s="686" t="s">
        <v>446</v>
      </c>
      <c r="F56" s="675">
        <f t="shared" si="6"/>
        <v>1</v>
      </c>
      <c r="G56" s="222">
        <v>1</v>
      </c>
      <c r="H56" s="220">
        <v>0</v>
      </c>
      <c r="I56" s="676">
        <v>0</v>
      </c>
      <c r="J56" s="220">
        <v>0</v>
      </c>
      <c r="K56" s="220">
        <v>0</v>
      </c>
      <c r="L56" s="220">
        <v>0</v>
      </c>
      <c r="M56" s="220">
        <v>0</v>
      </c>
      <c r="N56" s="312">
        <v>0</v>
      </c>
    </row>
    <row r="57" spans="1:15" ht="10.5" customHeight="1">
      <c r="A57" s="1861"/>
      <c r="B57" s="1862"/>
      <c r="C57" s="663"/>
      <c r="D57" s="663"/>
      <c r="E57" s="686" t="s">
        <v>450</v>
      </c>
      <c r="F57" s="675">
        <f t="shared" si="6"/>
        <v>4</v>
      </c>
      <c r="G57" s="222">
        <v>0</v>
      </c>
      <c r="H57" s="220">
        <v>4</v>
      </c>
      <c r="I57" s="676">
        <v>0</v>
      </c>
      <c r="J57" s="220">
        <v>0</v>
      </c>
      <c r="K57" s="220">
        <v>0</v>
      </c>
      <c r="L57" s="220">
        <v>0</v>
      </c>
      <c r="M57" s="220">
        <v>0</v>
      </c>
      <c r="N57" s="312">
        <v>0</v>
      </c>
    </row>
    <row r="58" spans="1:15" ht="10.5" customHeight="1">
      <c r="A58" s="1861"/>
      <c r="B58" s="1862"/>
      <c r="C58" s="663"/>
      <c r="D58" s="663"/>
      <c r="E58" s="686" t="s">
        <v>451</v>
      </c>
      <c r="F58" s="675">
        <f>SUM(G58:N58)-I58</f>
        <v>1</v>
      </c>
      <c r="G58" s="222">
        <v>1</v>
      </c>
      <c r="H58" s="220">
        <v>0</v>
      </c>
      <c r="I58" s="676">
        <v>0</v>
      </c>
      <c r="J58" s="220">
        <v>0</v>
      </c>
      <c r="K58" s="220">
        <v>0</v>
      </c>
      <c r="L58" s="220">
        <v>0</v>
      </c>
      <c r="M58" s="220">
        <v>0</v>
      </c>
      <c r="N58" s="312">
        <v>0</v>
      </c>
    </row>
    <row r="59" spans="1:15" ht="10.5" customHeight="1">
      <c r="A59" s="1861"/>
      <c r="B59" s="1862"/>
      <c r="C59" s="663"/>
      <c r="D59" s="663"/>
      <c r="E59" s="686" t="s">
        <v>452</v>
      </c>
      <c r="F59" s="675">
        <f t="shared" si="6"/>
        <v>2</v>
      </c>
      <c r="G59" s="222">
        <v>2</v>
      </c>
      <c r="H59" s="220">
        <v>0</v>
      </c>
      <c r="I59" s="676">
        <v>0</v>
      </c>
      <c r="J59" s="220">
        <v>0</v>
      </c>
      <c r="K59" s="220">
        <v>0</v>
      </c>
      <c r="L59" s="220">
        <v>0</v>
      </c>
      <c r="M59" s="220">
        <v>0</v>
      </c>
      <c r="N59" s="312">
        <v>0</v>
      </c>
    </row>
    <row r="60" spans="1:15" ht="10.5" customHeight="1">
      <c r="A60" s="1861"/>
      <c r="B60" s="1862"/>
      <c r="C60" s="663"/>
      <c r="D60" s="663"/>
      <c r="E60" s="686" t="s">
        <v>453</v>
      </c>
      <c r="F60" s="675">
        <f t="shared" si="6"/>
        <v>24</v>
      </c>
      <c r="G60" s="222">
        <v>12</v>
      </c>
      <c r="H60" s="220">
        <v>0</v>
      </c>
      <c r="I60" s="676">
        <v>0</v>
      </c>
      <c r="J60" s="220">
        <v>2</v>
      </c>
      <c r="K60" s="220">
        <v>0</v>
      </c>
      <c r="L60" s="220">
        <v>1</v>
      </c>
      <c r="M60" s="220">
        <v>1</v>
      </c>
      <c r="N60" s="312">
        <v>8</v>
      </c>
    </row>
    <row r="61" spans="1:15" ht="10.5" customHeight="1">
      <c r="A61" s="1861"/>
      <c r="B61" s="1862"/>
      <c r="C61" s="663"/>
      <c r="D61" s="663"/>
      <c r="E61" s="686" t="s">
        <v>454</v>
      </c>
      <c r="F61" s="675">
        <f t="shared" si="6"/>
        <v>2</v>
      </c>
      <c r="G61" s="222">
        <v>2</v>
      </c>
      <c r="H61" s="220">
        <v>0</v>
      </c>
      <c r="I61" s="676">
        <v>0</v>
      </c>
      <c r="J61" s="220">
        <v>0</v>
      </c>
      <c r="K61" s="220">
        <v>0</v>
      </c>
      <c r="L61" s="220">
        <v>0</v>
      </c>
      <c r="M61" s="220">
        <v>0</v>
      </c>
      <c r="N61" s="312">
        <v>0</v>
      </c>
    </row>
    <row r="62" spans="1:15" ht="10.5" customHeight="1">
      <c r="A62" s="1861"/>
      <c r="B62" s="1862"/>
      <c r="C62" s="663"/>
      <c r="D62" s="663"/>
      <c r="E62" s="686" t="s">
        <v>455</v>
      </c>
      <c r="F62" s="675">
        <f t="shared" si="6"/>
        <v>0</v>
      </c>
      <c r="G62" s="222">
        <v>0</v>
      </c>
      <c r="H62" s="220">
        <v>0</v>
      </c>
      <c r="I62" s="676">
        <v>0</v>
      </c>
      <c r="J62" s="220">
        <v>0</v>
      </c>
      <c r="K62" s="220">
        <v>0</v>
      </c>
      <c r="L62" s="220">
        <v>0</v>
      </c>
      <c r="M62" s="220">
        <v>0</v>
      </c>
      <c r="N62" s="312">
        <v>0</v>
      </c>
    </row>
    <row r="63" spans="1:15" ht="10.5" customHeight="1">
      <c r="A63" s="1868" t="s">
        <v>471</v>
      </c>
      <c r="B63" s="1871" t="s">
        <v>472</v>
      </c>
      <c r="C63" s="1863" t="s">
        <v>402</v>
      </c>
      <c r="D63" s="1864"/>
      <c r="E63" s="1865"/>
      <c r="F63" s="656">
        <f>SUM(F64,F67)</f>
        <v>41</v>
      </c>
      <c r="G63" s="656">
        <f t="shared" ref="G63:N63" si="9">SUM(G64,G67)</f>
        <v>3</v>
      </c>
      <c r="H63" s="656">
        <f t="shared" si="9"/>
        <v>1</v>
      </c>
      <c r="I63" s="657">
        <f>SUM(I64,I67)</f>
        <v>1</v>
      </c>
      <c r="J63" s="656">
        <f t="shared" si="9"/>
        <v>21</v>
      </c>
      <c r="K63" s="656">
        <f t="shared" si="9"/>
        <v>9</v>
      </c>
      <c r="L63" s="656">
        <f t="shared" si="9"/>
        <v>0</v>
      </c>
      <c r="M63" s="656">
        <f t="shared" si="9"/>
        <v>1</v>
      </c>
      <c r="N63" s="658">
        <f t="shared" si="9"/>
        <v>6</v>
      </c>
    </row>
    <row r="64" spans="1:15" ht="10.5" customHeight="1">
      <c r="A64" s="1869"/>
      <c r="B64" s="1872"/>
      <c r="C64" s="663"/>
      <c r="D64" s="1866" t="s">
        <v>425</v>
      </c>
      <c r="E64" s="1867"/>
      <c r="F64" s="656">
        <f>SUM(G64:N64)-I64</f>
        <v>40</v>
      </c>
      <c r="G64" s="660">
        <v>3</v>
      </c>
      <c r="H64" s="660">
        <v>1</v>
      </c>
      <c r="I64" s="661">
        <v>1</v>
      </c>
      <c r="J64" s="660">
        <v>21</v>
      </c>
      <c r="K64" s="660">
        <v>9</v>
      </c>
      <c r="L64" s="660">
        <v>0</v>
      </c>
      <c r="M64" s="660">
        <v>1</v>
      </c>
      <c r="N64" s="662">
        <v>5</v>
      </c>
    </row>
    <row r="65" spans="1:14" ht="10.5" customHeight="1">
      <c r="A65" s="1869"/>
      <c r="B65" s="1872"/>
      <c r="C65" s="663"/>
      <c r="D65" s="663"/>
      <c r="E65" s="664" t="s">
        <v>426</v>
      </c>
      <c r="F65" s="469">
        <f>SUM(G65:N65)-I65</f>
        <v>28</v>
      </c>
      <c r="G65" s="469">
        <f t="shared" ref="G65:N65" si="10">G64-G66</f>
        <v>1</v>
      </c>
      <c r="H65" s="469">
        <f t="shared" si="10"/>
        <v>0</v>
      </c>
      <c r="I65" s="681">
        <f t="shared" si="10"/>
        <v>0</v>
      </c>
      <c r="J65" s="469">
        <f t="shared" si="10"/>
        <v>21</v>
      </c>
      <c r="K65" s="469">
        <f t="shared" si="10"/>
        <v>1</v>
      </c>
      <c r="L65" s="469">
        <f t="shared" si="10"/>
        <v>0</v>
      </c>
      <c r="M65" s="469">
        <f t="shared" si="10"/>
        <v>0</v>
      </c>
      <c r="N65" s="682">
        <f t="shared" si="10"/>
        <v>5</v>
      </c>
    </row>
    <row r="66" spans="1:14" ht="10.5" customHeight="1">
      <c r="A66" s="1869"/>
      <c r="B66" s="1872"/>
      <c r="C66" s="663"/>
      <c r="D66" s="668"/>
      <c r="E66" s="669" t="s">
        <v>427</v>
      </c>
      <c r="F66" s="469">
        <f>SUM(G66:N66)-I66</f>
        <v>12</v>
      </c>
      <c r="G66" s="416">
        <v>2</v>
      </c>
      <c r="H66" s="416">
        <v>1</v>
      </c>
      <c r="I66" s="684">
        <v>1</v>
      </c>
      <c r="J66" s="416">
        <v>0</v>
      </c>
      <c r="K66" s="416">
        <v>8</v>
      </c>
      <c r="L66" s="416">
        <v>0</v>
      </c>
      <c r="M66" s="416">
        <v>1</v>
      </c>
      <c r="N66" s="424">
        <v>0</v>
      </c>
    </row>
    <row r="67" spans="1:14" ht="10.5" customHeight="1">
      <c r="A67" s="1869"/>
      <c r="B67" s="1873"/>
      <c r="C67" s="668"/>
      <c r="D67" s="1874" t="s">
        <v>428</v>
      </c>
      <c r="E67" s="1875"/>
      <c r="F67" s="656">
        <f>SUM(G67:N67)-I67</f>
        <v>1</v>
      </c>
      <c r="G67" s="660">
        <v>0</v>
      </c>
      <c r="H67" s="660">
        <v>0</v>
      </c>
      <c r="I67" s="661">
        <v>0</v>
      </c>
      <c r="J67" s="660">
        <v>0</v>
      </c>
      <c r="K67" s="660">
        <v>0</v>
      </c>
      <c r="L67" s="660">
        <v>0</v>
      </c>
      <c r="M67" s="660">
        <v>0</v>
      </c>
      <c r="N67" s="662">
        <v>1</v>
      </c>
    </row>
    <row r="68" spans="1:14" ht="10.5" customHeight="1">
      <c r="A68" s="1869"/>
      <c r="B68" s="1876" t="s">
        <v>473</v>
      </c>
      <c r="C68" s="1863" t="s">
        <v>402</v>
      </c>
      <c r="D68" s="1864"/>
      <c r="E68" s="1865"/>
      <c r="F68" s="656">
        <f>SUM(F69,F72)</f>
        <v>5</v>
      </c>
      <c r="G68" s="656">
        <f t="shared" ref="G68:N68" si="11">SUM(G69,G72)</f>
        <v>0</v>
      </c>
      <c r="H68" s="656">
        <f t="shared" si="11"/>
        <v>0</v>
      </c>
      <c r="I68" s="657">
        <f>SUM(I69,I72)</f>
        <v>0</v>
      </c>
      <c r="J68" s="656">
        <f t="shared" si="11"/>
        <v>2</v>
      </c>
      <c r="K68" s="656">
        <f t="shared" si="11"/>
        <v>2</v>
      </c>
      <c r="L68" s="656">
        <f t="shared" si="11"/>
        <v>0</v>
      </c>
      <c r="M68" s="656">
        <f t="shared" si="11"/>
        <v>1</v>
      </c>
      <c r="N68" s="658">
        <f t="shared" si="11"/>
        <v>0</v>
      </c>
    </row>
    <row r="69" spans="1:14" ht="10.5" customHeight="1">
      <c r="A69" s="1869"/>
      <c r="B69" s="1877"/>
      <c r="C69" s="663"/>
      <c r="D69" s="1866" t="s">
        <v>425</v>
      </c>
      <c r="E69" s="1867"/>
      <c r="F69" s="656">
        <f>SUM(G69:N69)-I69</f>
        <v>4</v>
      </c>
      <c r="G69" s="660">
        <v>0</v>
      </c>
      <c r="H69" s="660">
        <v>0</v>
      </c>
      <c r="I69" s="661">
        <v>0</v>
      </c>
      <c r="J69" s="660">
        <v>1</v>
      </c>
      <c r="K69" s="660">
        <v>2</v>
      </c>
      <c r="L69" s="660">
        <v>0</v>
      </c>
      <c r="M69" s="660">
        <v>1</v>
      </c>
      <c r="N69" s="662">
        <v>0</v>
      </c>
    </row>
    <row r="70" spans="1:14" ht="10.5" customHeight="1">
      <c r="A70" s="1869"/>
      <c r="B70" s="1877"/>
      <c r="C70" s="663"/>
      <c r="D70" s="663"/>
      <c r="E70" s="664" t="s">
        <v>426</v>
      </c>
      <c r="F70" s="469">
        <f>SUM(G70:N70)-I70</f>
        <v>2</v>
      </c>
      <c r="G70" s="469">
        <f t="shared" ref="G70:N70" si="12">G69-G71</f>
        <v>0</v>
      </c>
      <c r="H70" s="469">
        <f t="shared" si="12"/>
        <v>0</v>
      </c>
      <c r="I70" s="681">
        <f t="shared" si="12"/>
        <v>0</v>
      </c>
      <c r="J70" s="469">
        <f t="shared" si="12"/>
        <v>0</v>
      </c>
      <c r="K70" s="469">
        <f t="shared" si="12"/>
        <v>2</v>
      </c>
      <c r="L70" s="469">
        <f t="shared" si="12"/>
        <v>0</v>
      </c>
      <c r="M70" s="469">
        <f t="shared" si="12"/>
        <v>0</v>
      </c>
      <c r="N70" s="682">
        <f t="shared" si="12"/>
        <v>0</v>
      </c>
    </row>
    <row r="71" spans="1:14" ht="10.5" customHeight="1">
      <c r="A71" s="1869"/>
      <c r="B71" s="1877"/>
      <c r="C71" s="663"/>
      <c r="D71" s="668"/>
      <c r="E71" s="669" t="s">
        <v>427</v>
      </c>
      <c r="F71" s="469">
        <f>SUM(G71:N71)-I71</f>
        <v>2</v>
      </c>
      <c r="G71" s="416">
        <v>0</v>
      </c>
      <c r="H71" s="416">
        <v>0</v>
      </c>
      <c r="I71" s="684">
        <v>0</v>
      </c>
      <c r="J71" s="416">
        <v>1</v>
      </c>
      <c r="K71" s="416">
        <v>0</v>
      </c>
      <c r="L71" s="416">
        <v>0</v>
      </c>
      <c r="M71" s="416">
        <v>1</v>
      </c>
      <c r="N71" s="424">
        <v>0</v>
      </c>
    </row>
    <row r="72" spans="1:14" ht="10.5" customHeight="1">
      <c r="A72" s="1869"/>
      <c r="B72" s="1878"/>
      <c r="C72" s="668"/>
      <c r="D72" s="1874" t="s">
        <v>428</v>
      </c>
      <c r="E72" s="1875"/>
      <c r="F72" s="656">
        <f>SUM(G72:N72)-I72</f>
        <v>1</v>
      </c>
      <c r="G72" s="660">
        <v>0</v>
      </c>
      <c r="H72" s="660">
        <v>0</v>
      </c>
      <c r="I72" s="661">
        <v>0</v>
      </c>
      <c r="J72" s="660">
        <v>1</v>
      </c>
      <c r="K72" s="660">
        <v>0</v>
      </c>
      <c r="L72" s="660">
        <v>0</v>
      </c>
      <c r="M72" s="660">
        <v>0</v>
      </c>
      <c r="N72" s="662">
        <v>0</v>
      </c>
    </row>
    <row r="73" spans="1:14" ht="10.5" customHeight="1">
      <c r="A73" s="1869"/>
      <c r="B73" s="1876" t="s">
        <v>143</v>
      </c>
      <c r="C73" s="1863" t="s">
        <v>402</v>
      </c>
      <c r="D73" s="1864"/>
      <c r="E73" s="1865"/>
      <c r="F73" s="656">
        <f>SUM(F74,F77)</f>
        <v>47</v>
      </c>
      <c r="G73" s="656">
        <f t="shared" ref="G73:N73" si="13">SUM(G74,G77)</f>
        <v>27</v>
      </c>
      <c r="H73" s="656">
        <f t="shared" si="13"/>
        <v>0</v>
      </c>
      <c r="I73" s="657">
        <f>SUM(I74,I77)</f>
        <v>0</v>
      </c>
      <c r="J73" s="656">
        <f t="shared" si="13"/>
        <v>5</v>
      </c>
      <c r="K73" s="656">
        <f t="shared" si="13"/>
        <v>3</v>
      </c>
      <c r="L73" s="656">
        <f t="shared" si="13"/>
        <v>4</v>
      </c>
      <c r="M73" s="656">
        <f t="shared" si="13"/>
        <v>7</v>
      </c>
      <c r="N73" s="658">
        <f t="shared" si="13"/>
        <v>1</v>
      </c>
    </row>
    <row r="74" spans="1:14" ht="10.5" customHeight="1">
      <c r="A74" s="1869"/>
      <c r="B74" s="1877"/>
      <c r="C74" s="663"/>
      <c r="D74" s="1866" t="s">
        <v>425</v>
      </c>
      <c r="E74" s="1867"/>
      <c r="F74" s="656">
        <f>SUM(G74:N74)-I74</f>
        <v>45</v>
      </c>
      <c r="G74" s="660">
        <v>25</v>
      </c>
      <c r="H74" s="660">
        <v>0</v>
      </c>
      <c r="I74" s="661">
        <v>0</v>
      </c>
      <c r="J74" s="660">
        <v>5</v>
      </c>
      <c r="K74" s="660">
        <v>3</v>
      </c>
      <c r="L74" s="660">
        <v>4</v>
      </c>
      <c r="M74" s="660">
        <v>7</v>
      </c>
      <c r="N74" s="662">
        <v>1</v>
      </c>
    </row>
    <row r="75" spans="1:14" ht="10.5" customHeight="1">
      <c r="A75" s="1869"/>
      <c r="B75" s="1877"/>
      <c r="C75" s="663"/>
      <c r="D75" s="663"/>
      <c r="E75" s="664" t="s">
        <v>426</v>
      </c>
      <c r="F75" s="469">
        <f>SUM(G75:N75)-I75</f>
        <v>38</v>
      </c>
      <c r="G75" s="469">
        <f t="shared" ref="G75:N75" si="14">G74-G76</f>
        <v>19</v>
      </c>
      <c r="H75" s="469">
        <f t="shared" si="14"/>
        <v>0</v>
      </c>
      <c r="I75" s="681">
        <f t="shared" si="14"/>
        <v>0</v>
      </c>
      <c r="J75" s="469">
        <f t="shared" si="14"/>
        <v>5</v>
      </c>
      <c r="K75" s="469">
        <f t="shared" si="14"/>
        <v>3</v>
      </c>
      <c r="L75" s="469">
        <f t="shared" si="14"/>
        <v>4</v>
      </c>
      <c r="M75" s="469">
        <f t="shared" si="14"/>
        <v>6</v>
      </c>
      <c r="N75" s="682">
        <f t="shared" si="14"/>
        <v>1</v>
      </c>
    </row>
    <row r="76" spans="1:14" ht="10.5" customHeight="1">
      <c r="A76" s="1869"/>
      <c r="B76" s="1877"/>
      <c r="C76" s="663"/>
      <c r="D76" s="668"/>
      <c r="E76" s="669" t="s">
        <v>427</v>
      </c>
      <c r="F76" s="469">
        <f>SUM(G76:N76)-I76</f>
        <v>7</v>
      </c>
      <c r="G76" s="416">
        <v>6</v>
      </c>
      <c r="H76" s="416">
        <v>0</v>
      </c>
      <c r="I76" s="684">
        <v>0</v>
      </c>
      <c r="J76" s="416">
        <v>0</v>
      </c>
      <c r="K76" s="416">
        <v>0</v>
      </c>
      <c r="L76" s="416">
        <v>0</v>
      </c>
      <c r="M76" s="416">
        <v>1</v>
      </c>
      <c r="N76" s="424">
        <v>0</v>
      </c>
    </row>
    <row r="77" spans="1:14" ht="10.5" customHeight="1" thickBot="1">
      <c r="A77" s="1870"/>
      <c r="B77" s="1879"/>
      <c r="C77" s="687"/>
      <c r="D77" s="1857" t="s">
        <v>428</v>
      </c>
      <c r="E77" s="1858"/>
      <c r="F77" s="688">
        <f>SUM(G77:N77)-I77</f>
        <v>2</v>
      </c>
      <c r="G77" s="689">
        <v>2</v>
      </c>
      <c r="H77" s="689">
        <v>0</v>
      </c>
      <c r="I77" s="690">
        <v>0</v>
      </c>
      <c r="J77" s="689">
        <v>0</v>
      </c>
      <c r="K77" s="689">
        <v>0</v>
      </c>
      <c r="L77" s="689">
        <v>0</v>
      </c>
      <c r="M77" s="689">
        <v>0</v>
      </c>
      <c r="N77" s="691">
        <v>0</v>
      </c>
    </row>
    <row r="78" spans="1:14" ht="11.25" customHeight="1">
      <c r="F78" s="685"/>
      <c r="G78" s="685"/>
      <c r="H78" s="685"/>
      <c r="I78" s="685"/>
      <c r="J78" s="685"/>
      <c r="K78" s="685"/>
      <c r="L78" s="685"/>
      <c r="M78" s="685"/>
      <c r="N78" s="685"/>
    </row>
    <row r="79" spans="1:14">
      <c r="F79" s="685"/>
      <c r="G79" s="685"/>
      <c r="H79" s="685"/>
      <c r="I79" s="685"/>
      <c r="J79" s="685"/>
      <c r="K79" s="685"/>
      <c r="L79" s="685"/>
      <c r="M79" s="685"/>
      <c r="N79" s="685"/>
    </row>
    <row r="80" spans="1:14">
      <c r="F80" s="685"/>
      <c r="G80" s="685"/>
      <c r="H80" s="685"/>
      <c r="I80" s="685"/>
      <c r="J80" s="685"/>
      <c r="K80" s="685"/>
      <c r="L80" s="685"/>
      <c r="M80" s="685"/>
      <c r="N80" s="685"/>
    </row>
    <row r="81" spans="6:14">
      <c r="F81" s="685"/>
      <c r="G81" s="685"/>
      <c r="H81" s="685"/>
      <c r="I81" s="685"/>
      <c r="J81" s="685"/>
      <c r="K81" s="685"/>
      <c r="L81" s="685"/>
      <c r="M81" s="685"/>
      <c r="N81" s="685"/>
    </row>
    <row r="82" spans="6:14">
      <c r="F82" s="685"/>
      <c r="G82" s="685"/>
      <c r="H82" s="685"/>
      <c r="I82" s="685"/>
      <c r="J82" s="685"/>
      <c r="K82" s="685"/>
      <c r="L82" s="685"/>
      <c r="M82" s="685"/>
      <c r="N82" s="685"/>
    </row>
    <row r="83" spans="6:14">
      <c r="F83" s="685"/>
      <c r="G83" s="685"/>
      <c r="H83" s="685"/>
      <c r="I83" s="685"/>
      <c r="J83" s="685"/>
      <c r="K83" s="685"/>
      <c r="L83" s="685"/>
      <c r="M83" s="685"/>
      <c r="N83" s="685"/>
    </row>
    <row r="84" spans="6:14">
      <c r="F84" s="685"/>
      <c r="G84" s="685"/>
      <c r="H84" s="685"/>
      <c r="I84" s="685"/>
      <c r="J84" s="685"/>
      <c r="K84" s="685"/>
      <c r="L84" s="685"/>
      <c r="M84" s="685"/>
      <c r="N84" s="685"/>
    </row>
    <row r="85" spans="6:14">
      <c r="F85" s="685"/>
      <c r="G85" s="685"/>
      <c r="H85" s="685"/>
      <c r="I85" s="685"/>
      <c r="J85" s="685"/>
      <c r="K85" s="685"/>
      <c r="L85" s="685"/>
      <c r="M85" s="685"/>
      <c r="N85" s="685"/>
    </row>
    <row r="86" spans="6:14">
      <c r="F86" s="685"/>
      <c r="G86" s="685"/>
      <c r="H86" s="685"/>
      <c r="I86" s="685"/>
      <c r="J86" s="685"/>
      <c r="K86" s="685"/>
      <c r="L86" s="685"/>
      <c r="M86" s="685"/>
      <c r="N86" s="685"/>
    </row>
    <row r="87" spans="6:14">
      <c r="F87" s="685"/>
      <c r="G87" s="685"/>
      <c r="H87" s="685"/>
      <c r="I87" s="685"/>
      <c r="J87" s="685"/>
      <c r="K87" s="685"/>
      <c r="L87" s="685"/>
      <c r="M87" s="685"/>
      <c r="N87" s="685"/>
    </row>
    <row r="88" spans="6:14">
      <c r="F88" s="685"/>
      <c r="G88" s="685"/>
      <c r="H88" s="685"/>
      <c r="I88" s="685"/>
      <c r="J88" s="685"/>
      <c r="K88" s="685"/>
      <c r="L88" s="685"/>
      <c r="M88" s="685"/>
      <c r="N88" s="685"/>
    </row>
    <row r="89" spans="6:14">
      <c r="F89" s="685"/>
      <c r="G89" s="685"/>
      <c r="H89" s="685"/>
      <c r="I89" s="685"/>
      <c r="J89" s="685"/>
      <c r="K89" s="685"/>
      <c r="L89" s="685"/>
      <c r="M89" s="685"/>
      <c r="N89" s="685"/>
    </row>
    <row r="90" spans="6:14">
      <c r="F90" s="685"/>
      <c r="G90" s="685"/>
      <c r="H90" s="685"/>
      <c r="I90" s="685"/>
      <c r="J90" s="685"/>
      <c r="K90" s="685"/>
      <c r="L90" s="685"/>
      <c r="M90" s="685"/>
      <c r="N90" s="685"/>
    </row>
    <row r="91" spans="6:14">
      <c r="F91" s="685"/>
      <c r="G91" s="685"/>
      <c r="H91" s="685"/>
      <c r="I91" s="685"/>
      <c r="J91" s="685"/>
      <c r="K91" s="685"/>
      <c r="L91" s="685"/>
      <c r="M91" s="685"/>
      <c r="N91" s="685"/>
    </row>
    <row r="92" spans="6:14">
      <c r="F92" s="685"/>
      <c r="G92" s="685"/>
      <c r="H92" s="685"/>
      <c r="I92" s="685"/>
      <c r="J92" s="685"/>
      <c r="K92" s="685"/>
      <c r="L92" s="685"/>
      <c r="M92" s="685"/>
      <c r="N92" s="685"/>
    </row>
    <row r="93" spans="6:14">
      <c r="F93" s="685"/>
      <c r="G93" s="685"/>
      <c r="H93" s="685"/>
      <c r="I93" s="685"/>
      <c r="J93" s="685"/>
      <c r="K93" s="685"/>
      <c r="L93" s="685"/>
      <c r="M93" s="685"/>
      <c r="N93" s="685"/>
    </row>
    <row r="94" spans="6:14">
      <c r="F94" s="685"/>
      <c r="G94" s="685"/>
      <c r="H94" s="685"/>
      <c r="I94" s="685"/>
      <c r="J94" s="685"/>
      <c r="K94" s="685"/>
      <c r="L94" s="685"/>
      <c r="M94" s="685"/>
      <c r="N94" s="685"/>
    </row>
    <row r="95" spans="6:14">
      <c r="F95" s="685"/>
      <c r="G95" s="685"/>
      <c r="H95" s="685"/>
      <c r="I95" s="685"/>
      <c r="J95" s="685"/>
      <c r="K95" s="685"/>
      <c r="L95" s="685"/>
      <c r="M95" s="685"/>
      <c r="N95" s="685"/>
    </row>
    <row r="96" spans="6:14">
      <c r="F96" s="685"/>
      <c r="G96" s="685"/>
      <c r="H96" s="685"/>
      <c r="I96" s="685"/>
      <c r="J96" s="685"/>
      <c r="K96" s="685"/>
      <c r="L96" s="685"/>
      <c r="M96" s="685"/>
      <c r="N96" s="685"/>
    </row>
    <row r="97" spans="6:14">
      <c r="F97" s="685"/>
      <c r="G97" s="685"/>
      <c r="H97" s="685"/>
      <c r="I97" s="685"/>
      <c r="J97" s="685"/>
      <c r="K97" s="685"/>
      <c r="L97" s="685"/>
      <c r="M97" s="685"/>
      <c r="N97" s="685"/>
    </row>
    <row r="98" spans="6:14">
      <c r="F98" s="685"/>
      <c r="G98" s="685"/>
      <c r="H98" s="685"/>
      <c r="I98" s="685"/>
      <c r="J98" s="685"/>
      <c r="K98" s="685"/>
      <c r="L98" s="685"/>
      <c r="M98" s="685"/>
      <c r="N98" s="685"/>
    </row>
    <row r="99" spans="6:14">
      <c r="F99" s="685"/>
      <c r="G99" s="685"/>
      <c r="H99" s="685"/>
      <c r="I99" s="685"/>
      <c r="J99" s="685"/>
      <c r="K99" s="685"/>
      <c r="L99" s="685"/>
      <c r="M99" s="685"/>
      <c r="N99" s="685"/>
    </row>
    <row r="100" spans="6:14">
      <c r="F100" s="685"/>
      <c r="G100" s="685"/>
      <c r="H100" s="685"/>
      <c r="I100" s="685"/>
      <c r="J100" s="685"/>
      <c r="K100" s="685"/>
      <c r="L100" s="685"/>
      <c r="M100" s="685"/>
      <c r="N100" s="685"/>
    </row>
    <row r="101" spans="6:14">
      <c r="F101" s="685"/>
      <c r="G101" s="685"/>
      <c r="H101" s="685"/>
      <c r="I101" s="685"/>
      <c r="J101" s="685"/>
      <c r="K101" s="685"/>
      <c r="L101" s="685"/>
      <c r="M101" s="685"/>
      <c r="N101" s="685"/>
    </row>
    <row r="102" spans="6:14">
      <c r="F102" s="685"/>
      <c r="G102" s="685"/>
      <c r="H102" s="685"/>
      <c r="I102" s="685"/>
      <c r="J102" s="685"/>
      <c r="K102" s="685"/>
      <c r="L102" s="685"/>
      <c r="M102" s="685"/>
      <c r="N102" s="685"/>
    </row>
  </sheetData>
  <mergeCells count="31">
    <mergeCell ref="A5:B48"/>
    <mergeCell ref="C5:E5"/>
    <mergeCell ref="D6:E6"/>
    <mergeCell ref="D9:E9"/>
    <mergeCell ref="D3:E3"/>
    <mergeCell ref="C73:E73"/>
    <mergeCell ref="D74:E74"/>
    <mergeCell ref="L3:L4"/>
    <mergeCell ref="M3:M4"/>
    <mergeCell ref="N3:N4"/>
    <mergeCell ref="F3:F4"/>
    <mergeCell ref="G3:G4"/>
    <mergeCell ref="H3:H4"/>
    <mergeCell ref="J3:J4"/>
    <mergeCell ref="K3:K4"/>
    <mergeCell ref="D77:E77"/>
    <mergeCell ref="A1:N1"/>
    <mergeCell ref="A49:B62"/>
    <mergeCell ref="C49:E49"/>
    <mergeCell ref="D50:E50"/>
    <mergeCell ref="D53:E53"/>
    <mergeCell ref="A63:A77"/>
    <mergeCell ref="B63:B67"/>
    <mergeCell ref="C63:E63"/>
    <mergeCell ref="D64:E64"/>
    <mergeCell ref="D67:E67"/>
    <mergeCell ref="B68:B72"/>
    <mergeCell ref="C68:E68"/>
    <mergeCell ref="D69:E69"/>
    <mergeCell ref="D72:E72"/>
    <mergeCell ref="B73:B77"/>
  </mergeCells>
  <phoneticPr fontId="3"/>
  <printOptions horizontalCentered="1"/>
  <pageMargins left="0" right="0" top="0.55118110236220474" bottom="0.39370078740157483" header="0.51181102362204722" footer="0.31496062992125984"/>
  <pageSetup paperSize="9" scale="92" firstPageNumber="70" orientation="portrait" blackAndWhite="1"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Normal="85" zoomScaleSheetLayoutView="100" workbookViewId="0">
      <selection sqref="A1:M1"/>
    </sheetView>
  </sheetViews>
  <sheetFormatPr defaultRowHeight="13.5"/>
  <cols>
    <col min="1" max="2" width="3.75" style="2" customWidth="1"/>
    <col min="3" max="3" width="13.625" style="2" customWidth="1"/>
    <col min="4" max="12" width="7.875" style="2" customWidth="1"/>
    <col min="13" max="250" width="9" style="2"/>
    <col min="251" max="252" width="3.75" style="2" customWidth="1"/>
    <col min="253" max="253" width="13.625" style="2" customWidth="1"/>
    <col min="254" max="262" width="7.875" style="2" customWidth="1"/>
    <col min="263" max="506" width="9" style="2"/>
    <col min="507" max="508" width="3.75" style="2" customWidth="1"/>
    <col min="509" max="509" width="13.625" style="2" customWidth="1"/>
    <col min="510" max="518" width="7.875" style="2" customWidth="1"/>
    <col min="519" max="762" width="9" style="2"/>
    <col min="763" max="764" width="3.75" style="2" customWidth="1"/>
    <col min="765" max="765" width="13.625" style="2" customWidth="1"/>
    <col min="766" max="774" width="7.875" style="2" customWidth="1"/>
    <col min="775" max="1018" width="9" style="2"/>
    <col min="1019" max="1020" width="3.75" style="2" customWidth="1"/>
    <col min="1021" max="1021" width="13.625" style="2" customWidth="1"/>
    <col min="1022" max="1030" width="7.875" style="2" customWidth="1"/>
    <col min="1031" max="1274" width="9" style="2"/>
    <col min="1275" max="1276" width="3.75" style="2" customWidth="1"/>
    <col min="1277" max="1277" width="13.625" style="2" customWidth="1"/>
    <col min="1278" max="1286" width="7.875" style="2" customWidth="1"/>
    <col min="1287" max="1530" width="9" style="2"/>
    <col min="1531" max="1532" width="3.75" style="2" customWidth="1"/>
    <col min="1533" max="1533" width="13.625" style="2" customWidth="1"/>
    <col min="1534" max="1542" width="7.875" style="2" customWidth="1"/>
    <col min="1543" max="1786" width="9" style="2"/>
    <col min="1787" max="1788" width="3.75" style="2" customWidth="1"/>
    <col min="1789" max="1789" width="13.625" style="2" customWidth="1"/>
    <col min="1790" max="1798" width="7.875" style="2" customWidth="1"/>
    <col min="1799" max="2042" width="9" style="2"/>
    <col min="2043" max="2044" width="3.75" style="2" customWidth="1"/>
    <col min="2045" max="2045" width="13.625" style="2" customWidth="1"/>
    <col min="2046" max="2054" width="7.875" style="2" customWidth="1"/>
    <col min="2055" max="2298" width="9" style="2"/>
    <col min="2299" max="2300" width="3.75" style="2" customWidth="1"/>
    <col min="2301" max="2301" width="13.625" style="2" customWidth="1"/>
    <col min="2302" max="2310" width="7.875" style="2" customWidth="1"/>
    <col min="2311" max="2554" width="9" style="2"/>
    <col min="2555" max="2556" width="3.75" style="2" customWidth="1"/>
    <col min="2557" max="2557" width="13.625" style="2" customWidth="1"/>
    <col min="2558" max="2566" width="7.875" style="2" customWidth="1"/>
    <col min="2567" max="2810" width="9" style="2"/>
    <col min="2811" max="2812" width="3.75" style="2" customWidth="1"/>
    <col min="2813" max="2813" width="13.625" style="2" customWidth="1"/>
    <col min="2814" max="2822" width="7.875" style="2" customWidth="1"/>
    <col min="2823" max="3066" width="9" style="2"/>
    <col min="3067" max="3068" width="3.75" style="2" customWidth="1"/>
    <col min="3069" max="3069" width="13.625" style="2" customWidth="1"/>
    <col min="3070" max="3078" width="7.875" style="2" customWidth="1"/>
    <col min="3079" max="3322" width="9" style="2"/>
    <col min="3323" max="3324" width="3.75" style="2" customWidth="1"/>
    <col min="3325" max="3325" width="13.625" style="2" customWidth="1"/>
    <col min="3326" max="3334" width="7.875" style="2" customWidth="1"/>
    <col min="3335" max="3578" width="9" style="2"/>
    <col min="3579" max="3580" width="3.75" style="2" customWidth="1"/>
    <col min="3581" max="3581" width="13.625" style="2" customWidth="1"/>
    <col min="3582" max="3590" width="7.875" style="2" customWidth="1"/>
    <col min="3591" max="3834" width="9" style="2"/>
    <col min="3835" max="3836" width="3.75" style="2" customWidth="1"/>
    <col min="3837" max="3837" width="13.625" style="2" customWidth="1"/>
    <col min="3838" max="3846" width="7.875" style="2" customWidth="1"/>
    <col min="3847" max="4090" width="9" style="2"/>
    <col min="4091" max="4092" width="3.75" style="2" customWidth="1"/>
    <col min="4093" max="4093" width="13.625" style="2" customWidth="1"/>
    <col min="4094" max="4102" width="7.875" style="2" customWidth="1"/>
    <col min="4103" max="4346" width="9" style="2"/>
    <col min="4347" max="4348" width="3.75" style="2" customWidth="1"/>
    <col min="4349" max="4349" width="13.625" style="2" customWidth="1"/>
    <col min="4350" max="4358" width="7.875" style="2" customWidth="1"/>
    <col min="4359" max="4602" width="9" style="2"/>
    <col min="4603" max="4604" width="3.75" style="2" customWidth="1"/>
    <col min="4605" max="4605" width="13.625" style="2" customWidth="1"/>
    <col min="4606" max="4614" width="7.875" style="2" customWidth="1"/>
    <col min="4615" max="4858" width="9" style="2"/>
    <col min="4859" max="4860" width="3.75" style="2" customWidth="1"/>
    <col min="4861" max="4861" width="13.625" style="2" customWidth="1"/>
    <col min="4862" max="4870" width="7.875" style="2" customWidth="1"/>
    <col min="4871" max="5114" width="9" style="2"/>
    <col min="5115" max="5116" width="3.75" style="2" customWidth="1"/>
    <col min="5117" max="5117" width="13.625" style="2" customWidth="1"/>
    <col min="5118" max="5126" width="7.875" style="2" customWidth="1"/>
    <col min="5127" max="5370" width="9" style="2"/>
    <col min="5371" max="5372" width="3.75" style="2" customWidth="1"/>
    <col min="5373" max="5373" width="13.625" style="2" customWidth="1"/>
    <col min="5374" max="5382" width="7.875" style="2" customWidth="1"/>
    <col min="5383" max="5626" width="9" style="2"/>
    <col min="5627" max="5628" width="3.75" style="2" customWidth="1"/>
    <col min="5629" max="5629" width="13.625" style="2" customWidth="1"/>
    <col min="5630" max="5638" width="7.875" style="2" customWidth="1"/>
    <col min="5639" max="5882" width="9" style="2"/>
    <col min="5883" max="5884" width="3.75" style="2" customWidth="1"/>
    <col min="5885" max="5885" width="13.625" style="2" customWidth="1"/>
    <col min="5886" max="5894" width="7.875" style="2" customWidth="1"/>
    <col min="5895" max="6138" width="9" style="2"/>
    <col min="6139" max="6140" width="3.75" style="2" customWidth="1"/>
    <col min="6141" max="6141" width="13.625" style="2" customWidth="1"/>
    <col min="6142" max="6150" width="7.875" style="2" customWidth="1"/>
    <col min="6151" max="6394" width="9" style="2"/>
    <col min="6395" max="6396" width="3.75" style="2" customWidth="1"/>
    <col min="6397" max="6397" width="13.625" style="2" customWidth="1"/>
    <col min="6398" max="6406" width="7.875" style="2" customWidth="1"/>
    <col min="6407" max="6650" width="9" style="2"/>
    <col min="6651" max="6652" width="3.75" style="2" customWidth="1"/>
    <col min="6653" max="6653" width="13.625" style="2" customWidth="1"/>
    <col min="6654" max="6662" width="7.875" style="2" customWidth="1"/>
    <col min="6663" max="6906" width="9" style="2"/>
    <col min="6907" max="6908" width="3.75" style="2" customWidth="1"/>
    <col min="6909" max="6909" width="13.625" style="2" customWidth="1"/>
    <col min="6910" max="6918" width="7.875" style="2" customWidth="1"/>
    <col min="6919" max="7162" width="9" style="2"/>
    <col min="7163" max="7164" width="3.75" style="2" customWidth="1"/>
    <col min="7165" max="7165" width="13.625" style="2" customWidth="1"/>
    <col min="7166" max="7174" width="7.875" style="2" customWidth="1"/>
    <col min="7175" max="7418" width="9" style="2"/>
    <col min="7419" max="7420" width="3.75" style="2" customWidth="1"/>
    <col min="7421" max="7421" width="13.625" style="2" customWidth="1"/>
    <col min="7422" max="7430" width="7.875" style="2" customWidth="1"/>
    <col min="7431" max="7674" width="9" style="2"/>
    <col min="7675" max="7676" width="3.75" style="2" customWidth="1"/>
    <col min="7677" max="7677" width="13.625" style="2" customWidth="1"/>
    <col min="7678" max="7686" width="7.875" style="2" customWidth="1"/>
    <col min="7687" max="7930" width="9" style="2"/>
    <col min="7931" max="7932" width="3.75" style="2" customWidth="1"/>
    <col min="7933" max="7933" width="13.625" style="2" customWidth="1"/>
    <col min="7934" max="7942" width="7.875" style="2" customWidth="1"/>
    <col min="7943" max="8186" width="9" style="2"/>
    <col min="8187" max="8188" width="3.75" style="2" customWidth="1"/>
    <col min="8189" max="8189" width="13.625" style="2" customWidth="1"/>
    <col min="8190" max="8198" width="7.875" style="2" customWidth="1"/>
    <col min="8199" max="8442" width="9" style="2"/>
    <col min="8443" max="8444" width="3.75" style="2" customWidth="1"/>
    <col min="8445" max="8445" width="13.625" style="2" customWidth="1"/>
    <col min="8446" max="8454" width="7.875" style="2" customWidth="1"/>
    <col min="8455" max="8698" width="9" style="2"/>
    <col min="8699" max="8700" width="3.75" style="2" customWidth="1"/>
    <col min="8701" max="8701" width="13.625" style="2" customWidth="1"/>
    <col min="8702" max="8710" width="7.875" style="2" customWidth="1"/>
    <col min="8711" max="8954" width="9" style="2"/>
    <col min="8955" max="8956" width="3.75" style="2" customWidth="1"/>
    <col min="8957" max="8957" width="13.625" style="2" customWidth="1"/>
    <col min="8958" max="8966" width="7.875" style="2" customWidth="1"/>
    <col min="8967" max="9210" width="9" style="2"/>
    <col min="9211" max="9212" width="3.75" style="2" customWidth="1"/>
    <col min="9213" max="9213" width="13.625" style="2" customWidth="1"/>
    <col min="9214" max="9222" width="7.875" style="2" customWidth="1"/>
    <col min="9223" max="9466" width="9" style="2"/>
    <col min="9467" max="9468" width="3.75" style="2" customWidth="1"/>
    <col min="9469" max="9469" width="13.625" style="2" customWidth="1"/>
    <col min="9470" max="9478" width="7.875" style="2" customWidth="1"/>
    <col min="9479" max="9722" width="9" style="2"/>
    <col min="9723" max="9724" width="3.75" style="2" customWidth="1"/>
    <col min="9725" max="9725" width="13.625" style="2" customWidth="1"/>
    <col min="9726" max="9734" width="7.875" style="2" customWidth="1"/>
    <col min="9735" max="9978" width="9" style="2"/>
    <col min="9979" max="9980" width="3.75" style="2" customWidth="1"/>
    <col min="9981" max="9981" width="13.625" style="2" customWidth="1"/>
    <col min="9982" max="9990" width="7.875" style="2" customWidth="1"/>
    <col min="9991" max="10234" width="9" style="2"/>
    <col min="10235" max="10236" width="3.75" style="2" customWidth="1"/>
    <col min="10237" max="10237" width="13.625" style="2" customWidth="1"/>
    <col min="10238" max="10246" width="7.875" style="2" customWidth="1"/>
    <col min="10247" max="10490" width="9" style="2"/>
    <col min="10491" max="10492" width="3.75" style="2" customWidth="1"/>
    <col min="10493" max="10493" width="13.625" style="2" customWidth="1"/>
    <col min="10494" max="10502" width="7.875" style="2" customWidth="1"/>
    <col min="10503" max="10746" width="9" style="2"/>
    <col min="10747" max="10748" width="3.75" style="2" customWidth="1"/>
    <col min="10749" max="10749" width="13.625" style="2" customWidth="1"/>
    <col min="10750" max="10758" width="7.875" style="2" customWidth="1"/>
    <col min="10759" max="11002" width="9" style="2"/>
    <col min="11003" max="11004" width="3.75" style="2" customWidth="1"/>
    <col min="11005" max="11005" width="13.625" style="2" customWidth="1"/>
    <col min="11006" max="11014" width="7.875" style="2" customWidth="1"/>
    <col min="11015" max="11258" width="9" style="2"/>
    <col min="11259" max="11260" width="3.75" style="2" customWidth="1"/>
    <col min="11261" max="11261" width="13.625" style="2" customWidth="1"/>
    <col min="11262" max="11270" width="7.875" style="2" customWidth="1"/>
    <col min="11271" max="11514" width="9" style="2"/>
    <col min="11515" max="11516" width="3.75" style="2" customWidth="1"/>
    <col min="11517" max="11517" width="13.625" style="2" customWidth="1"/>
    <col min="11518" max="11526" width="7.875" style="2" customWidth="1"/>
    <col min="11527" max="11770" width="9" style="2"/>
    <col min="11771" max="11772" width="3.75" style="2" customWidth="1"/>
    <col min="11773" max="11773" width="13.625" style="2" customWidth="1"/>
    <col min="11774" max="11782" width="7.875" style="2" customWidth="1"/>
    <col min="11783" max="12026" width="9" style="2"/>
    <col min="12027" max="12028" width="3.75" style="2" customWidth="1"/>
    <col min="12029" max="12029" width="13.625" style="2" customWidth="1"/>
    <col min="12030" max="12038" width="7.875" style="2" customWidth="1"/>
    <col min="12039" max="12282" width="9" style="2"/>
    <col min="12283" max="12284" width="3.75" style="2" customWidth="1"/>
    <col min="12285" max="12285" width="13.625" style="2" customWidth="1"/>
    <col min="12286" max="12294" width="7.875" style="2" customWidth="1"/>
    <col min="12295" max="12538" width="9" style="2"/>
    <col min="12539" max="12540" width="3.75" style="2" customWidth="1"/>
    <col min="12541" max="12541" width="13.625" style="2" customWidth="1"/>
    <col min="12542" max="12550" width="7.875" style="2" customWidth="1"/>
    <col min="12551" max="12794" width="9" style="2"/>
    <col min="12795" max="12796" width="3.75" style="2" customWidth="1"/>
    <col min="12797" max="12797" width="13.625" style="2" customWidth="1"/>
    <col min="12798" max="12806" width="7.875" style="2" customWidth="1"/>
    <col min="12807" max="13050" width="9" style="2"/>
    <col min="13051" max="13052" width="3.75" style="2" customWidth="1"/>
    <col min="13053" max="13053" width="13.625" style="2" customWidth="1"/>
    <col min="13054" max="13062" width="7.875" style="2" customWidth="1"/>
    <col min="13063" max="13306" width="9" style="2"/>
    <col min="13307" max="13308" width="3.75" style="2" customWidth="1"/>
    <col min="13309" max="13309" width="13.625" style="2" customWidth="1"/>
    <col min="13310" max="13318" width="7.875" style="2" customWidth="1"/>
    <col min="13319" max="13562" width="9" style="2"/>
    <col min="13563" max="13564" width="3.75" style="2" customWidth="1"/>
    <col min="13565" max="13565" width="13.625" style="2" customWidth="1"/>
    <col min="13566" max="13574" width="7.875" style="2" customWidth="1"/>
    <col min="13575" max="13818" width="9" style="2"/>
    <col min="13819" max="13820" width="3.75" style="2" customWidth="1"/>
    <col min="13821" max="13821" width="13.625" style="2" customWidth="1"/>
    <col min="13822" max="13830" width="7.875" style="2" customWidth="1"/>
    <col min="13831" max="14074" width="9" style="2"/>
    <col min="14075" max="14076" width="3.75" style="2" customWidth="1"/>
    <col min="14077" max="14077" width="13.625" style="2" customWidth="1"/>
    <col min="14078" max="14086" width="7.875" style="2" customWidth="1"/>
    <col min="14087" max="14330" width="9" style="2"/>
    <col min="14331" max="14332" width="3.75" style="2" customWidth="1"/>
    <col min="14333" max="14333" width="13.625" style="2" customWidth="1"/>
    <col min="14334" max="14342" width="7.875" style="2" customWidth="1"/>
    <col min="14343" max="14586" width="9" style="2"/>
    <col min="14587" max="14588" width="3.75" style="2" customWidth="1"/>
    <col min="14589" max="14589" width="13.625" style="2" customWidth="1"/>
    <col min="14590" max="14598" width="7.875" style="2" customWidth="1"/>
    <col min="14599" max="14842" width="9" style="2"/>
    <col min="14843" max="14844" width="3.75" style="2" customWidth="1"/>
    <col min="14845" max="14845" width="13.625" style="2" customWidth="1"/>
    <col min="14846" max="14854" width="7.875" style="2" customWidth="1"/>
    <col min="14855" max="15098" width="9" style="2"/>
    <col min="15099" max="15100" width="3.75" style="2" customWidth="1"/>
    <col min="15101" max="15101" width="13.625" style="2" customWidth="1"/>
    <col min="15102" max="15110" width="7.875" style="2" customWidth="1"/>
    <col min="15111" max="15354" width="9" style="2"/>
    <col min="15355" max="15356" width="3.75" style="2" customWidth="1"/>
    <col min="15357" max="15357" width="13.625" style="2" customWidth="1"/>
    <col min="15358" max="15366" width="7.875" style="2" customWidth="1"/>
    <col min="15367" max="15610" width="9" style="2"/>
    <col min="15611" max="15612" width="3.75" style="2" customWidth="1"/>
    <col min="15613" max="15613" width="13.625" style="2" customWidth="1"/>
    <col min="15614" max="15622" width="7.875" style="2" customWidth="1"/>
    <col min="15623" max="15866" width="9" style="2"/>
    <col min="15867" max="15868" width="3.75" style="2" customWidth="1"/>
    <col min="15869" max="15869" width="13.625" style="2" customWidth="1"/>
    <col min="15870" max="15878" width="7.875" style="2" customWidth="1"/>
    <col min="15879" max="16122" width="9" style="2"/>
    <col min="16123" max="16124" width="3.75" style="2" customWidth="1"/>
    <col min="16125" max="16125" width="13.625" style="2" customWidth="1"/>
    <col min="16126" max="16134" width="7.875" style="2" customWidth="1"/>
    <col min="16135" max="16384" width="9" style="2"/>
  </cols>
  <sheetData>
    <row r="1" spans="1:12" ht="30" customHeight="1">
      <c r="A1" s="1681" t="s">
        <v>1252</v>
      </c>
      <c r="B1" s="1681"/>
      <c r="C1" s="1681"/>
      <c r="D1" s="1681"/>
      <c r="E1" s="1681"/>
      <c r="F1" s="1681"/>
      <c r="G1" s="1681"/>
      <c r="H1" s="1681"/>
      <c r="I1" s="1681"/>
      <c r="J1" s="1681"/>
      <c r="K1" s="1681"/>
      <c r="L1" s="1681"/>
    </row>
    <row r="2" spans="1:12" s="619" customFormat="1" ht="30" customHeight="1" thickBot="1">
      <c r="A2" s="639" t="s">
        <v>474</v>
      </c>
    </row>
    <row r="3" spans="1:12" ht="16.5" customHeight="1">
      <c r="A3" s="1914" t="s">
        <v>475</v>
      </c>
      <c r="B3" s="1915"/>
      <c r="C3" s="1916"/>
      <c r="D3" s="1906" t="s">
        <v>399</v>
      </c>
      <c r="E3" s="1906" t="s">
        <v>476</v>
      </c>
      <c r="F3" s="1917" t="s">
        <v>4</v>
      </c>
      <c r="G3" s="692"/>
      <c r="H3" s="1906" t="s">
        <v>5</v>
      </c>
      <c r="I3" s="1906" t="s">
        <v>6</v>
      </c>
      <c r="J3" s="1906" t="s">
        <v>7</v>
      </c>
      <c r="K3" s="1906" t="s">
        <v>8</v>
      </c>
      <c r="L3" s="1908" t="s">
        <v>9</v>
      </c>
    </row>
    <row r="4" spans="1:12" ht="23.25" customHeight="1">
      <c r="A4" s="1910" t="s">
        <v>477</v>
      </c>
      <c r="B4" s="1911"/>
      <c r="C4" s="1912"/>
      <c r="D4" s="1907"/>
      <c r="E4" s="1907"/>
      <c r="F4" s="1907"/>
      <c r="G4" s="693" t="s">
        <v>478</v>
      </c>
      <c r="H4" s="1907"/>
      <c r="I4" s="1907"/>
      <c r="J4" s="1907"/>
      <c r="K4" s="1907"/>
      <c r="L4" s="1909"/>
    </row>
    <row r="5" spans="1:12" ht="21" customHeight="1">
      <c r="A5" s="1845" t="s">
        <v>479</v>
      </c>
      <c r="B5" s="1913" t="s">
        <v>480</v>
      </c>
      <c r="C5" s="1894"/>
      <c r="D5" s="694">
        <f>SUM(E5:F5,H5:L5)</f>
        <v>548</v>
      </c>
      <c r="E5" s="695">
        <v>312</v>
      </c>
      <c r="F5" s="696">
        <v>27</v>
      </c>
      <c r="G5" s="697">
        <v>9</v>
      </c>
      <c r="H5" s="695">
        <v>78</v>
      </c>
      <c r="I5" s="696">
        <v>17</v>
      </c>
      <c r="J5" s="695">
        <v>35</v>
      </c>
      <c r="K5" s="696">
        <v>27</v>
      </c>
      <c r="L5" s="698">
        <v>52</v>
      </c>
    </row>
    <row r="6" spans="1:12" ht="21" customHeight="1">
      <c r="A6" s="1892"/>
      <c r="B6" s="1901" t="s">
        <v>481</v>
      </c>
      <c r="C6" s="1902"/>
      <c r="D6" s="699">
        <f t="shared" ref="D6:D34" si="0">SUM(E6:F6,H6:L6)</f>
        <v>413</v>
      </c>
      <c r="E6" s="700">
        <v>232</v>
      </c>
      <c r="F6" s="701">
        <v>24</v>
      </c>
      <c r="G6" s="702">
        <v>9</v>
      </c>
      <c r="H6" s="700">
        <v>54</v>
      </c>
      <c r="I6" s="701">
        <v>12</v>
      </c>
      <c r="J6" s="700">
        <v>27</v>
      </c>
      <c r="K6" s="701">
        <v>21</v>
      </c>
      <c r="L6" s="703">
        <v>43</v>
      </c>
    </row>
    <row r="7" spans="1:12" ht="26.25" customHeight="1">
      <c r="A7" s="1892"/>
      <c r="B7" s="1894" t="s">
        <v>482</v>
      </c>
      <c r="C7" s="1894"/>
      <c r="D7" s="704">
        <f t="shared" si="0"/>
        <v>646</v>
      </c>
      <c r="E7" s="695">
        <v>354</v>
      </c>
      <c r="F7" s="696">
        <v>29</v>
      </c>
      <c r="G7" s="702">
        <v>4</v>
      </c>
      <c r="H7" s="695">
        <v>71</v>
      </c>
      <c r="I7" s="701">
        <v>22</v>
      </c>
      <c r="J7" s="695">
        <v>51</v>
      </c>
      <c r="K7" s="701">
        <v>26</v>
      </c>
      <c r="L7" s="698">
        <v>93</v>
      </c>
    </row>
    <row r="8" spans="1:12" ht="21" customHeight="1">
      <c r="A8" s="1892"/>
      <c r="B8" s="1899" t="s">
        <v>483</v>
      </c>
      <c r="C8" s="1900"/>
      <c r="D8" s="705">
        <f t="shared" si="0"/>
        <v>201</v>
      </c>
      <c r="E8" s="706">
        <v>112</v>
      </c>
      <c r="F8" s="707">
        <v>10</v>
      </c>
      <c r="G8" s="708">
        <v>1</v>
      </c>
      <c r="H8" s="707">
        <v>29</v>
      </c>
      <c r="I8" s="707">
        <v>4</v>
      </c>
      <c r="J8" s="707">
        <v>11</v>
      </c>
      <c r="K8" s="707">
        <v>13</v>
      </c>
      <c r="L8" s="709">
        <v>22</v>
      </c>
    </row>
    <row r="9" spans="1:12" ht="21" customHeight="1">
      <c r="A9" s="1892"/>
      <c r="B9" s="1901" t="s">
        <v>481</v>
      </c>
      <c r="C9" s="1902"/>
      <c r="D9" s="699">
        <f t="shared" si="0"/>
        <v>144</v>
      </c>
      <c r="E9" s="710">
        <v>78</v>
      </c>
      <c r="F9" s="701">
        <v>7</v>
      </c>
      <c r="G9" s="702">
        <v>1</v>
      </c>
      <c r="H9" s="701">
        <v>21</v>
      </c>
      <c r="I9" s="701">
        <v>4</v>
      </c>
      <c r="J9" s="701">
        <v>8</v>
      </c>
      <c r="K9" s="701">
        <v>8</v>
      </c>
      <c r="L9" s="703">
        <v>18</v>
      </c>
    </row>
    <row r="10" spans="1:12" ht="21" customHeight="1">
      <c r="A10" s="1892"/>
      <c r="B10" s="1903" t="s">
        <v>484</v>
      </c>
      <c r="C10" s="711" t="s">
        <v>485</v>
      </c>
      <c r="D10" s="705">
        <f t="shared" si="0"/>
        <v>160</v>
      </c>
      <c r="E10" s="706">
        <v>101</v>
      </c>
      <c r="F10" s="707">
        <v>5</v>
      </c>
      <c r="G10" s="708">
        <v>1</v>
      </c>
      <c r="H10" s="707">
        <v>10</v>
      </c>
      <c r="I10" s="707">
        <v>5</v>
      </c>
      <c r="J10" s="707">
        <v>11</v>
      </c>
      <c r="K10" s="707">
        <v>10</v>
      </c>
      <c r="L10" s="709">
        <v>18</v>
      </c>
    </row>
    <row r="11" spans="1:12" ht="21" customHeight="1">
      <c r="A11" s="1892"/>
      <c r="B11" s="1904"/>
      <c r="C11" s="712" t="s">
        <v>481</v>
      </c>
      <c r="D11" s="699">
        <f t="shared" si="0"/>
        <v>109</v>
      </c>
      <c r="E11" s="710">
        <v>64</v>
      </c>
      <c r="F11" s="701">
        <v>5</v>
      </c>
      <c r="G11" s="702">
        <v>1</v>
      </c>
      <c r="H11" s="701">
        <v>5</v>
      </c>
      <c r="I11" s="701">
        <v>3</v>
      </c>
      <c r="J11" s="701">
        <v>7</v>
      </c>
      <c r="K11" s="701">
        <v>8</v>
      </c>
      <c r="L11" s="703">
        <v>17</v>
      </c>
    </row>
    <row r="12" spans="1:12" ht="26.25" customHeight="1">
      <c r="A12" s="1892"/>
      <c r="B12" s="1904"/>
      <c r="C12" s="713" t="s">
        <v>482</v>
      </c>
      <c r="D12" s="704">
        <f t="shared" si="0"/>
        <v>225</v>
      </c>
      <c r="E12" s="714">
        <v>148</v>
      </c>
      <c r="F12" s="715">
        <v>7</v>
      </c>
      <c r="G12" s="716">
        <v>0</v>
      </c>
      <c r="H12" s="715">
        <v>19</v>
      </c>
      <c r="I12" s="715">
        <v>3</v>
      </c>
      <c r="J12" s="715">
        <v>26</v>
      </c>
      <c r="K12" s="715">
        <v>11</v>
      </c>
      <c r="L12" s="717">
        <v>11</v>
      </c>
    </row>
    <row r="13" spans="1:12" ht="21" customHeight="1">
      <c r="A13" s="1892"/>
      <c r="B13" s="1904"/>
      <c r="C13" s="718" t="s">
        <v>483</v>
      </c>
      <c r="D13" s="705">
        <f t="shared" si="0"/>
        <v>64</v>
      </c>
      <c r="E13" s="706">
        <v>39</v>
      </c>
      <c r="F13" s="707">
        <v>2</v>
      </c>
      <c r="G13" s="708">
        <v>0</v>
      </c>
      <c r="H13" s="707">
        <v>9</v>
      </c>
      <c r="I13" s="707">
        <v>0</v>
      </c>
      <c r="J13" s="707">
        <v>3</v>
      </c>
      <c r="K13" s="707">
        <v>5</v>
      </c>
      <c r="L13" s="709">
        <v>6</v>
      </c>
    </row>
    <row r="14" spans="1:12" ht="21" customHeight="1">
      <c r="A14" s="1892"/>
      <c r="B14" s="1905"/>
      <c r="C14" s="719" t="s">
        <v>481</v>
      </c>
      <c r="D14" s="699">
        <f t="shared" si="0"/>
        <v>39</v>
      </c>
      <c r="E14" s="710">
        <v>21</v>
      </c>
      <c r="F14" s="701">
        <v>1</v>
      </c>
      <c r="G14" s="702">
        <v>0</v>
      </c>
      <c r="H14" s="701">
        <v>7</v>
      </c>
      <c r="I14" s="701">
        <v>0</v>
      </c>
      <c r="J14" s="701">
        <v>2</v>
      </c>
      <c r="K14" s="701">
        <v>3</v>
      </c>
      <c r="L14" s="703">
        <v>5</v>
      </c>
    </row>
    <row r="15" spans="1:12" ht="21" customHeight="1">
      <c r="A15" s="1892" t="s">
        <v>486</v>
      </c>
      <c r="B15" s="1899" t="s">
        <v>480</v>
      </c>
      <c r="C15" s="1900"/>
      <c r="D15" s="705">
        <f t="shared" si="0"/>
        <v>327</v>
      </c>
      <c r="E15" s="706">
        <v>166</v>
      </c>
      <c r="F15" s="707">
        <v>13</v>
      </c>
      <c r="G15" s="708">
        <v>5</v>
      </c>
      <c r="H15" s="707">
        <v>60</v>
      </c>
      <c r="I15" s="707">
        <v>13</v>
      </c>
      <c r="J15" s="707">
        <v>34</v>
      </c>
      <c r="K15" s="707">
        <v>13</v>
      </c>
      <c r="L15" s="709">
        <v>28</v>
      </c>
    </row>
    <row r="16" spans="1:12" ht="21" customHeight="1">
      <c r="A16" s="1892"/>
      <c r="B16" s="1901" t="s">
        <v>481</v>
      </c>
      <c r="C16" s="1902"/>
      <c r="D16" s="699">
        <f t="shared" si="0"/>
        <v>56</v>
      </c>
      <c r="E16" s="710">
        <v>29</v>
      </c>
      <c r="F16" s="701">
        <v>2</v>
      </c>
      <c r="G16" s="702">
        <v>2</v>
      </c>
      <c r="H16" s="701">
        <v>11</v>
      </c>
      <c r="I16" s="701">
        <v>4</v>
      </c>
      <c r="J16" s="701">
        <v>4</v>
      </c>
      <c r="K16" s="701">
        <v>4</v>
      </c>
      <c r="L16" s="703">
        <v>2</v>
      </c>
    </row>
    <row r="17" spans="1:12" ht="26.25" customHeight="1">
      <c r="A17" s="1892"/>
      <c r="B17" s="1894" t="s">
        <v>482</v>
      </c>
      <c r="C17" s="1894"/>
      <c r="D17" s="704">
        <f t="shared" si="0"/>
        <v>324</v>
      </c>
      <c r="E17" s="714">
        <v>183</v>
      </c>
      <c r="F17" s="715">
        <v>20</v>
      </c>
      <c r="G17" s="716">
        <v>0</v>
      </c>
      <c r="H17" s="715">
        <v>65</v>
      </c>
      <c r="I17" s="715">
        <v>10</v>
      </c>
      <c r="J17" s="715">
        <v>22</v>
      </c>
      <c r="K17" s="715">
        <v>3</v>
      </c>
      <c r="L17" s="717">
        <v>21</v>
      </c>
    </row>
    <row r="18" spans="1:12" ht="21" customHeight="1">
      <c r="A18" s="1892"/>
      <c r="B18" s="1899" t="s">
        <v>483</v>
      </c>
      <c r="C18" s="1900"/>
      <c r="D18" s="705">
        <f t="shared" si="0"/>
        <v>172</v>
      </c>
      <c r="E18" s="706">
        <v>83</v>
      </c>
      <c r="F18" s="707">
        <v>7</v>
      </c>
      <c r="G18" s="708">
        <v>0</v>
      </c>
      <c r="H18" s="707">
        <v>37</v>
      </c>
      <c r="I18" s="707">
        <v>8</v>
      </c>
      <c r="J18" s="707">
        <v>18</v>
      </c>
      <c r="K18" s="707">
        <v>5</v>
      </c>
      <c r="L18" s="709">
        <v>14</v>
      </c>
    </row>
    <row r="19" spans="1:12" ht="21" customHeight="1">
      <c r="A19" s="1892"/>
      <c r="B19" s="1901" t="s">
        <v>481</v>
      </c>
      <c r="C19" s="1902"/>
      <c r="D19" s="699">
        <f t="shared" si="0"/>
        <v>31</v>
      </c>
      <c r="E19" s="710">
        <v>18</v>
      </c>
      <c r="F19" s="701">
        <v>0</v>
      </c>
      <c r="G19" s="702">
        <v>0</v>
      </c>
      <c r="H19" s="701">
        <v>8</v>
      </c>
      <c r="I19" s="701">
        <v>4</v>
      </c>
      <c r="J19" s="701">
        <v>0</v>
      </c>
      <c r="K19" s="701">
        <v>1</v>
      </c>
      <c r="L19" s="703">
        <v>0</v>
      </c>
    </row>
    <row r="20" spans="1:12" ht="21" customHeight="1">
      <c r="A20" s="1892"/>
      <c r="B20" s="1903" t="s">
        <v>484</v>
      </c>
      <c r="C20" s="713" t="s">
        <v>485</v>
      </c>
      <c r="D20" s="705">
        <f t="shared" si="0"/>
        <v>44</v>
      </c>
      <c r="E20" s="706">
        <v>19</v>
      </c>
      <c r="F20" s="707">
        <v>1</v>
      </c>
      <c r="G20" s="708">
        <v>1</v>
      </c>
      <c r="H20" s="707">
        <v>15</v>
      </c>
      <c r="I20" s="707">
        <v>1</v>
      </c>
      <c r="J20" s="707">
        <v>2</v>
      </c>
      <c r="K20" s="707">
        <v>1</v>
      </c>
      <c r="L20" s="709">
        <v>5</v>
      </c>
    </row>
    <row r="21" spans="1:12" ht="21" customHeight="1">
      <c r="A21" s="1892"/>
      <c r="B21" s="1904"/>
      <c r="C21" s="713" t="s">
        <v>481</v>
      </c>
      <c r="D21" s="699">
        <f t="shared" si="0"/>
        <v>12</v>
      </c>
      <c r="E21" s="710">
        <v>3</v>
      </c>
      <c r="F21" s="701">
        <v>1</v>
      </c>
      <c r="G21" s="702">
        <v>1</v>
      </c>
      <c r="H21" s="701">
        <v>4</v>
      </c>
      <c r="I21" s="701">
        <v>1</v>
      </c>
      <c r="J21" s="701">
        <v>1</v>
      </c>
      <c r="K21" s="701">
        <v>1</v>
      </c>
      <c r="L21" s="703">
        <v>1</v>
      </c>
    </row>
    <row r="22" spans="1:12" ht="26.25" customHeight="1">
      <c r="A22" s="1892"/>
      <c r="B22" s="1904"/>
      <c r="C22" s="721" t="s">
        <v>482</v>
      </c>
      <c r="D22" s="704">
        <f t="shared" si="0"/>
        <v>62</v>
      </c>
      <c r="E22" s="714">
        <v>28</v>
      </c>
      <c r="F22" s="715">
        <v>0</v>
      </c>
      <c r="G22" s="716">
        <v>0</v>
      </c>
      <c r="H22" s="715">
        <v>22</v>
      </c>
      <c r="I22" s="715">
        <v>1</v>
      </c>
      <c r="J22" s="715">
        <v>5</v>
      </c>
      <c r="K22" s="715">
        <v>0</v>
      </c>
      <c r="L22" s="717">
        <v>6</v>
      </c>
    </row>
    <row r="23" spans="1:12" ht="21" customHeight="1">
      <c r="A23" s="1892"/>
      <c r="B23" s="1904"/>
      <c r="C23" s="713" t="s">
        <v>483</v>
      </c>
      <c r="D23" s="705">
        <f t="shared" si="0"/>
        <v>31</v>
      </c>
      <c r="E23" s="706">
        <v>9</v>
      </c>
      <c r="F23" s="707">
        <v>0</v>
      </c>
      <c r="G23" s="708">
        <v>0</v>
      </c>
      <c r="H23" s="707">
        <v>14</v>
      </c>
      <c r="I23" s="707">
        <v>1</v>
      </c>
      <c r="J23" s="707">
        <v>3</v>
      </c>
      <c r="K23" s="707">
        <v>0</v>
      </c>
      <c r="L23" s="709">
        <v>4</v>
      </c>
    </row>
    <row r="24" spans="1:12" ht="21" customHeight="1">
      <c r="A24" s="1892"/>
      <c r="B24" s="1904"/>
      <c r="C24" s="713" t="s">
        <v>481</v>
      </c>
      <c r="D24" s="699">
        <f t="shared" si="0"/>
        <v>7</v>
      </c>
      <c r="E24" s="710">
        <v>1</v>
      </c>
      <c r="F24" s="701">
        <v>0</v>
      </c>
      <c r="G24" s="702">
        <v>0</v>
      </c>
      <c r="H24" s="701">
        <v>5</v>
      </c>
      <c r="I24" s="701">
        <v>1</v>
      </c>
      <c r="J24" s="701">
        <v>0</v>
      </c>
      <c r="K24" s="701">
        <v>0</v>
      </c>
      <c r="L24" s="703">
        <v>0</v>
      </c>
    </row>
    <row r="25" spans="1:12" ht="21" customHeight="1">
      <c r="A25" s="1892" t="s">
        <v>487</v>
      </c>
      <c r="B25" s="1899" t="s">
        <v>480</v>
      </c>
      <c r="C25" s="1900"/>
      <c r="D25" s="705">
        <f t="shared" si="0"/>
        <v>657</v>
      </c>
      <c r="E25" s="706">
        <v>348</v>
      </c>
      <c r="F25" s="707">
        <v>28</v>
      </c>
      <c r="G25" s="708">
        <v>8</v>
      </c>
      <c r="H25" s="707">
        <v>119</v>
      </c>
      <c r="I25" s="707">
        <v>28</v>
      </c>
      <c r="J25" s="707">
        <v>34</v>
      </c>
      <c r="K25" s="707">
        <v>40</v>
      </c>
      <c r="L25" s="709">
        <v>60</v>
      </c>
    </row>
    <row r="26" spans="1:12" ht="21" customHeight="1">
      <c r="A26" s="1892"/>
      <c r="B26" s="1901" t="s">
        <v>481</v>
      </c>
      <c r="C26" s="1902"/>
      <c r="D26" s="699">
        <f t="shared" si="0"/>
        <v>303</v>
      </c>
      <c r="E26" s="710">
        <v>146</v>
      </c>
      <c r="F26" s="701">
        <v>15</v>
      </c>
      <c r="G26" s="702">
        <v>6</v>
      </c>
      <c r="H26" s="701">
        <v>68</v>
      </c>
      <c r="I26" s="701">
        <v>12</v>
      </c>
      <c r="J26" s="701">
        <v>11</v>
      </c>
      <c r="K26" s="701">
        <v>22</v>
      </c>
      <c r="L26" s="703">
        <v>29</v>
      </c>
    </row>
    <row r="27" spans="1:12" ht="26.25" customHeight="1">
      <c r="A27" s="1892"/>
      <c r="B27" s="1894" t="s">
        <v>482</v>
      </c>
      <c r="C27" s="1894"/>
      <c r="D27" s="704">
        <f t="shared" si="0"/>
        <v>872</v>
      </c>
      <c r="E27" s="714">
        <v>418</v>
      </c>
      <c r="F27" s="715">
        <v>63</v>
      </c>
      <c r="G27" s="716">
        <v>18</v>
      </c>
      <c r="H27" s="715">
        <v>152</v>
      </c>
      <c r="I27" s="715">
        <v>46</v>
      </c>
      <c r="J27" s="715">
        <v>47</v>
      </c>
      <c r="K27" s="715">
        <v>70</v>
      </c>
      <c r="L27" s="717">
        <v>76</v>
      </c>
    </row>
    <row r="28" spans="1:12" ht="21" customHeight="1">
      <c r="A28" s="1892"/>
      <c r="B28" s="1899" t="s">
        <v>483</v>
      </c>
      <c r="C28" s="1900"/>
      <c r="D28" s="705">
        <f t="shared" si="0"/>
        <v>272</v>
      </c>
      <c r="E28" s="706">
        <v>125</v>
      </c>
      <c r="F28" s="707">
        <v>19</v>
      </c>
      <c r="G28" s="708">
        <v>3</v>
      </c>
      <c r="H28" s="707">
        <v>49</v>
      </c>
      <c r="I28" s="707">
        <v>13</v>
      </c>
      <c r="J28" s="707">
        <v>19</v>
      </c>
      <c r="K28" s="707">
        <v>21</v>
      </c>
      <c r="L28" s="709">
        <v>26</v>
      </c>
    </row>
    <row r="29" spans="1:12" ht="21" customHeight="1">
      <c r="A29" s="1892"/>
      <c r="B29" s="1901" t="s">
        <v>481</v>
      </c>
      <c r="C29" s="1902"/>
      <c r="D29" s="699">
        <f t="shared" si="0"/>
        <v>126</v>
      </c>
      <c r="E29" s="710">
        <v>52</v>
      </c>
      <c r="F29" s="701">
        <v>10</v>
      </c>
      <c r="G29" s="702">
        <v>3</v>
      </c>
      <c r="H29" s="701">
        <v>27</v>
      </c>
      <c r="I29" s="701">
        <v>5</v>
      </c>
      <c r="J29" s="701">
        <v>11</v>
      </c>
      <c r="K29" s="701">
        <v>9</v>
      </c>
      <c r="L29" s="703">
        <v>12</v>
      </c>
    </row>
    <row r="30" spans="1:12" ht="21.75" customHeight="1">
      <c r="A30" s="1892" t="s">
        <v>488</v>
      </c>
      <c r="B30" s="1894" t="s">
        <v>480</v>
      </c>
      <c r="C30" s="1894"/>
      <c r="D30" s="694">
        <f t="shared" si="0"/>
        <v>157</v>
      </c>
      <c r="E30" s="706">
        <v>79</v>
      </c>
      <c r="F30" s="707">
        <v>5</v>
      </c>
      <c r="G30" s="708">
        <v>0</v>
      </c>
      <c r="H30" s="707">
        <v>29</v>
      </c>
      <c r="I30" s="707">
        <v>4</v>
      </c>
      <c r="J30" s="707">
        <v>19</v>
      </c>
      <c r="K30" s="707">
        <v>12</v>
      </c>
      <c r="L30" s="709">
        <v>9</v>
      </c>
    </row>
    <row r="31" spans="1:12" ht="21.75" customHeight="1">
      <c r="A31" s="1892"/>
      <c r="B31" s="1894" t="s">
        <v>481</v>
      </c>
      <c r="C31" s="1894"/>
      <c r="D31" s="699">
        <f t="shared" si="0"/>
        <v>52</v>
      </c>
      <c r="E31" s="710">
        <v>34</v>
      </c>
      <c r="F31" s="701">
        <v>1</v>
      </c>
      <c r="G31" s="702">
        <v>0</v>
      </c>
      <c r="H31" s="701">
        <v>6</v>
      </c>
      <c r="I31" s="701">
        <v>1</v>
      </c>
      <c r="J31" s="701">
        <v>5</v>
      </c>
      <c r="K31" s="701">
        <v>1</v>
      </c>
      <c r="L31" s="703">
        <v>4</v>
      </c>
    </row>
    <row r="32" spans="1:12" ht="26.25" customHeight="1">
      <c r="A32" s="1892"/>
      <c r="B32" s="1895" t="s">
        <v>482</v>
      </c>
      <c r="C32" s="1896"/>
      <c r="D32" s="704">
        <f t="shared" si="0"/>
        <v>197</v>
      </c>
      <c r="E32" s="714">
        <v>87</v>
      </c>
      <c r="F32" s="715">
        <v>7</v>
      </c>
      <c r="G32" s="716">
        <v>0</v>
      </c>
      <c r="H32" s="715">
        <v>65</v>
      </c>
      <c r="I32" s="715">
        <v>2</v>
      </c>
      <c r="J32" s="715">
        <v>21</v>
      </c>
      <c r="K32" s="715">
        <v>5</v>
      </c>
      <c r="L32" s="717">
        <v>10</v>
      </c>
    </row>
    <row r="33" spans="1:12" ht="21" customHeight="1">
      <c r="A33" s="1892"/>
      <c r="B33" s="1894" t="s">
        <v>483</v>
      </c>
      <c r="C33" s="1894"/>
      <c r="D33" s="694">
        <f t="shared" si="0"/>
        <v>78</v>
      </c>
      <c r="E33" s="706">
        <v>31</v>
      </c>
      <c r="F33" s="707">
        <v>3</v>
      </c>
      <c r="G33" s="708">
        <v>0</v>
      </c>
      <c r="H33" s="707">
        <v>19</v>
      </c>
      <c r="I33" s="707">
        <v>2</v>
      </c>
      <c r="J33" s="707">
        <v>13</v>
      </c>
      <c r="K33" s="707">
        <v>4</v>
      </c>
      <c r="L33" s="709">
        <v>6</v>
      </c>
    </row>
    <row r="34" spans="1:12" ht="21" customHeight="1" thickBot="1">
      <c r="A34" s="1893"/>
      <c r="B34" s="1897" t="s">
        <v>481</v>
      </c>
      <c r="C34" s="1898"/>
      <c r="D34" s="722">
        <f t="shared" si="0"/>
        <v>27</v>
      </c>
      <c r="E34" s="723">
        <v>15</v>
      </c>
      <c r="F34" s="724">
        <v>0</v>
      </c>
      <c r="G34" s="725">
        <v>0</v>
      </c>
      <c r="H34" s="724">
        <v>3</v>
      </c>
      <c r="I34" s="724">
        <v>1</v>
      </c>
      <c r="J34" s="724">
        <v>5</v>
      </c>
      <c r="K34" s="724">
        <v>1</v>
      </c>
      <c r="L34" s="726">
        <v>2</v>
      </c>
    </row>
    <row r="35" spans="1:12">
      <c r="D35" s="26"/>
      <c r="J35" s="727"/>
      <c r="K35" s="727"/>
    </row>
    <row r="36" spans="1:12">
      <c r="D36" s="26"/>
    </row>
    <row r="37" spans="1:12">
      <c r="D37" s="26"/>
    </row>
    <row r="38" spans="1:12">
      <c r="D38" s="26"/>
    </row>
    <row r="39" spans="1:12">
      <c r="D39" s="26"/>
    </row>
    <row r="40" spans="1:12">
      <c r="D40" s="26"/>
    </row>
    <row r="41" spans="1:12">
      <c r="D41" s="26"/>
    </row>
  </sheetData>
  <mergeCells count="37">
    <mergeCell ref="J3:J4"/>
    <mergeCell ref="K3:K4"/>
    <mergeCell ref="L3:L4"/>
    <mergeCell ref="A4:C4"/>
    <mergeCell ref="A5:A14"/>
    <mergeCell ref="B5:C5"/>
    <mergeCell ref="B6:C6"/>
    <mergeCell ref="B7:C7"/>
    <mergeCell ref="B8:C8"/>
    <mergeCell ref="B9:C9"/>
    <mergeCell ref="A3:C3"/>
    <mergeCell ref="D3:D4"/>
    <mergeCell ref="E3:E4"/>
    <mergeCell ref="F3:F4"/>
    <mergeCell ref="H3:H4"/>
    <mergeCell ref="I3:I4"/>
    <mergeCell ref="B16:C16"/>
    <mergeCell ref="B17:C17"/>
    <mergeCell ref="B18:C18"/>
    <mergeCell ref="B19:C19"/>
    <mergeCell ref="B20:B24"/>
    <mergeCell ref="A1:L1"/>
    <mergeCell ref="A30:A34"/>
    <mergeCell ref="B30:C30"/>
    <mergeCell ref="B31:C31"/>
    <mergeCell ref="B32:C32"/>
    <mergeCell ref="B33:C33"/>
    <mergeCell ref="B34:C34"/>
    <mergeCell ref="A25:A29"/>
    <mergeCell ref="B25:C25"/>
    <mergeCell ref="B26:C26"/>
    <mergeCell ref="B27:C27"/>
    <mergeCell ref="B28:C28"/>
    <mergeCell ref="B29:C29"/>
    <mergeCell ref="B10:B14"/>
    <mergeCell ref="A15:A24"/>
    <mergeCell ref="B15:C15"/>
  </mergeCells>
  <phoneticPr fontId="3"/>
  <printOptions horizontalCentered="1"/>
  <pageMargins left="0" right="0" top="0.55118110236220474" bottom="0.39370078740157483" header="0.51181102362204722" footer="0.31496062992125984"/>
  <pageSetup paperSize="9" firstPageNumber="74" orientation="portrait" blackAndWhite="1" useFirstPageNumber="1"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85" zoomScaleSheetLayoutView="100" workbookViewId="0">
      <selection sqref="A1:M1"/>
    </sheetView>
  </sheetViews>
  <sheetFormatPr defaultRowHeight="13.5"/>
  <cols>
    <col min="1" max="2" width="3.75" style="2" customWidth="1"/>
    <col min="3" max="3" width="13.625" style="2" customWidth="1"/>
    <col min="4" max="4" width="8" style="2" customWidth="1"/>
    <col min="5" max="12" width="7.875" style="2" customWidth="1"/>
    <col min="13" max="252" width="9" style="2"/>
    <col min="253" max="254" width="3.75" style="2" customWidth="1"/>
    <col min="255" max="255" width="13.625" style="2" customWidth="1"/>
    <col min="256" max="256" width="8" style="2" customWidth="1"/>
    <col min="257" max="264" width="7.875" style="2" customWidth="1"/>
    <col min="265" max="508" width="9" style="2"/>
    <col min="509" max="510" width="3.75" style="2" customWidth="1"/>
    <col min="511" max="511" width="13.625" style="2" customWidth="1"/>
    <col min="512" max="512" width="8" style="2" customWidth="1"/>
    <col min="513" max="520" width="7.875" style="2" customWidth="1"/>
    <col min="521" max="764" width="9" style="2"/>
    <col min="765" max="766" width="3.75" style="2" customWidth="1"/>
    <col min="767" max="767" width="13.625" style="2" customWidth="1"/>
    <col min="768" max="768" width="8" style="2" customWidth="1"/>
    <col min="769" max="776" width="7.875" style="2" customWidth="1"/>
    <col min="777" max="1020" width="9" style="2"/>
    <col min="1021" max="1022" width="3.75" style="2" customWidth="1"/>
    <col min="1023" max="1023" width="13.625" style="2" customWidth="1"/>
    <col min="1024" max="1024" width="8" style="2" customWidth="1"/>
    <col min="1025" max="1032" width="7.875" style="2" customWidth="1"/>
    <col min="1033" max="1276" width="9" style="2"/>
    <col min="1277" max="1278" width="3.75" style="2" customWidth="1"/>
    <col min="1279" max="1279" width="13.625" style="2" customWidth="1"/>
    <col min="1280" max="1280" width="8" style="2" customWidth="1"/>
    <col min="1281" max="1288" width="7.875" style="2" customWidth="1"/>
    <col min="1289" max="1532" width="9" style="2"/>
    <col min="1533" max="1534" width="3.75" style="2" customWidth="1"/>
    <col min="1535" max="1535" width="13.625" style="2" customWidth="1"/>
    <col min="1536" max="1536" width="8" style="2" customWidth="1"/>
    <col min="1537" max="1544" width="7.875" style="2" customWidth="1"/>
    <col min="1545" max="1788" width="9" style="2"/>
    <col min="1789" max="1790" width="3.75" style="2" customWidth="1"/>
    <col min="1791" max="1791" width="13.625" style="2" customWidth="1"/>
    <col min="1792" max="1792" width="8" style="2" customWidth="1"/>
    <col min="1793" max="1800" width="7.875" style="2" customWidth="1"/>
    <col min="1801" max="2044" width="9" style="2"/>
    <col min="2045" max="2046" width="3.75" style="2" customWidth="1"/>
    <col min="2047" max="2047" width="13.625" style="2" customWidth="1"/>
    <col min="2048" max="2048" width="8" style="2" customWidth="1"/>
    <col min="2049" max="2056" width="7.875" style="2" customWidth="1"/>
    <col min="2057" max="2300" width="9" style="2"/>
    <col min="2301" max="2302" width="3.75" style="2" customWidth="1"/>
    <col min="2303" max="2303" width="13.625" style="2" customWidth="1"/>
    <col min="2304" max="2304" width="8" style="2" customWidth="1"/>
    <col min="2305" max="2312" width="7.875" style="2" customWidth="1"/>
    <col min="2313" max="2556" width="9" style="2"/>
    <col min="2557" max="2558" width="3.75" style="2" customWidth="1"/>
    <col min="2559" max="2559" width="13.625" style="2" customWidth="1"/>
    <col min="2560" max="2560" width="8" style="2" customWidth="1"/>
    <col min="2561" max="2568" width="7.875" style="2" customWidth="1"/>
    <col min="2569" max="2812" width="9" style="2"/>
    <col min="2813" max="2814" width="3.75" style="2" customWidth="1"/>
    <col min="2815" max="2815" width="13.625" style="2" customWidth="1"/>
    <col min="2816" max="2816" width="8" style="2" customWidth="1"/>
    <col min="2817" max="2824" width="7.875" style="2" customWidth="1"/>
    <col min="2825" max="3068" width="9" style="2"/>
    <col min="3069" max="3070" width="3.75" style="2" customWidth="1"/>
    <col min="3071" max="3071" width="13.625" style="2" customWidth="1"/>
    <col min="3072" max="3072" width="8" style="2" customWidth="1"/>
    <col min="3073" max="3080" width="7.875" style="2" customWidth="1"/>
    <col min="3081" max="3324" width="9" style="2"/>
    <col min="3325" max="3326" width="3.75" style="2" customWidth="1"/>
    <col min="3327" max="3327" width="13.625" style="2" customWidth="1"/>
    <col min="3328" max="3328" width="8" style="2" customWidth="1"/>
    <col min="3329" max="3336" width="7.875" style="2" customWidth="1"/>
    <col min="3337" max="3580" width="9" style="2"/>
    <col min="3581" max="3582" width="3.75" style="2" customWidth="1"/>
    <col min="3583" max="3583" width="13.625" style="2" customWidth="1"/>
    <col min="3584" max="3584" width="8" style="2" customWidth="1"/>
    <col min="3585" max="3592" width="7.875" style="2" customWidth="1"/>
    <col min="3593" max="3836" width="9" style="2"/>
    <col min="3837" max="3838" width="3.75" style="2" customWidth="1"/>
    <col min="3839" max="3839" width="13.625" style="2" customWidth="1"/>
    <col min="3840" max="3840" width="8" style="2" customWidth="1"/>
    <col min="3841" max="3848" width="7.875" style="2" customWidth="1"/>
    <col min="3849" max="4092" width="9" style="2"/>
    <col min="4093" max="4094" width="3.75" style="2" customWidth="1"/>
    <col min="4095" max="4095" width="13.625" style="2" customWidth="1"/>
    <col min="4096" max="4096" width="8" style="2" customWidth="1"/>
    <col min="4097" max="4104" width="7.875" style="2" customWidth="1"/>
    <col min="4105" max="4348" width="9" style="2"/>
    <col min="4349" max="4350" width="3.75" style="2" customWidth="1"/>
    <col min="4351" max="4351" width="13.625" style="2" customWidth="1"/>
    <col min="4352" max="4352" width="8" style="2" customWidth="1"/>
    <col min="4353" max="4360" width="7.875" style="2" customWidth="1"/>
    <col min="4361" max="4604" width="9" style="2"/>
    <col min="4605" max="4606" width="3.75" style="2" customWidth="1"/>
    <col min="4607" max="4607" width="13.625" style="2" customWidth="1"/>
    <col min="4608" max="4608" width="8" style="2" customWidth="1"/>
    <col min="4609" max="4616" width="7.875" style="2" customWidth="1"/>
    <col min="4617" max="4860" width="9" style="2"/>
    <col min="4861" max="4862" width="3.75" style="2" customWidth="1"/>
    <col min="4863" max="4863" width="13.625" style="2" customWidth="1"/>
    <col min="4864" max="4864" width="8" style="2" customWidth="1"/>
    <col min="4865" max="4872" width="7.875" style="2" customWidth="1"/>
    <col min="4873" max="5116" width="9" style="2"/>
    <col min="5117" max="5118" width="3.75" style="2" customWidth="1"/>
    <col min="5119" max="5119" width="13.625" style="2" customWidth="1"/>
    <col min="5120" max="5120" width="8" style="2" customWidth="1"/>
    <col min="5121" max="5128" width="7.875" style="2" customWidth="1"/>
    <col min="5129" max="5372" width="9" style="2"/>
    <col min="5373" max="5374" width="3.75" style="2" customWidth="1"/>
    <col min="5375" max="5375" width="13.625" style="2" customWidth="1"/>
    <col min="5376" max="5376" width="8" style="2" customWidth="1"/>
    <col min="5377" max="5384" width="7.875" style="2" customWidth="1"/>
    <col min="5385" max="5628" width="9" style="2"/>
    <col min="5629" max="5630" width="3.75" style="2" customWidth="1"/>
    <col min="5631" max="5631" width="13.625" style="2" customWidth="1"/>
    <col min="5632" max="5632" width="8" style="2" customWidth="1"/>
    <col min="5633" max="5640" width="7.875" style="2" customWidth="1"/>
    <col min="5641" max="5884" width="9" style="2"/>
    <col min="5885" max="5886" width="3.75" style="2" customWidth="1"/>
    <col min="5887" max="5887" width="13.625" style="2" customWidth="1"/>
    <col min="5888" max="5888" width="8" style="2" customWidth="1"/>
    <col min="5889" max="5896" width="7.875" style="2" customWidth="1"/>
    <col min="5897" max="6140" width="9" style="2"/>
    <col min="6141" max="6142" width="3.75" style="2" customWidth="1"/>
    <col min="6143" max="6143" width="13.625" style="2" customWidth="1"/>
    <col min="6144" max="6144" width="8" style="2" customWidth="1"/>
    <col min="6145" max="6152" width="7.875" style="2" customWidth="1"/>
    <col min="6153" max="6396" width="9" style="2"/>
    <col min="6397" max="6398" width="3.75" style="2" customWidth="1"/>
    <col min="6399" max="6399" width="13.625" style="2" customWidth="1"/>
    <col min="6400" max="6400" width="8" style="2" customWidth="1"/>
    <col min="6401" max="6408" width="7.875" style="2" customWidth="1"/>
    <col min="6409" max="6652" width="9" style="2"/>
    <col min="6653" max="6654" width="3.75" style="2" customWidth="1"/>
    <col min="6655" max="6655" width="13.625" style="2" customWidth="1"/>
    <col min="6656" max="6656" width="8" style="2" customWidth="1"/>
    <col min="6657" max="6664" width="7.875" style="2" customWidth="1"/>
    <col min="6665" max="6908" width="9" style="2"/>
    <col min="6909" max="6910" width="3.75" style="2" customWidth="1"/>
    <col min="6911" max="6911" width="13.625" style="2" customWidth="1"/>
    <col min="6912" max="6912" width="8" style="2" customWidth="1"/>
    <col min="6913" max="6920" width="7.875" style="2" customWidth="1"/>
    <col min="6921" max="7164" width="9" style="2"/>
    <col min="7165" max="7166" width="3.75" style="2" customWidth="1"/>
    <col min="7167" max="7167" width="13.625" style="2" customWidth="1"/>
    <col min="7168" max="7168" width="8" style="2" customWidth="1"/>
    <col min="7169" max="7176" width="7.875" style="2" customWidth="1"/>
    <col min="7177" max="7420" width="9" style="2"/>
    <col min="7421" max="7422" width="3.75" style="2" customWidth="1"/>
    <col min="7423" max="7423" width="13.625" style="2" customWidth="1"/>
    <col min="7424" max="7424" width="8" style="2" customWidth="1"/>
    <col min="7425" max="7432" width="7.875" style="2" customWidth="1"/>
    <col min="7433" max="7676" width="9" style="2"/>
    <col min="7677" max="7678" width="3.75" style="2" customWidth="1"/>
    <col min="7679" max="7679" width="13.625" style="2" customWidth="1"/>
    <col min="7680" max="7680" width="8" style="2" customWidth="1"/>
    <col min="7681" max="7688" width="7.875" style="2" customWidth="1"/>
    <col min="7689" max="7932" width="9" style="2"/>
    <col min="7933" max="7934" width="3.75" style="2" customWidth="1"/>
    <col min="7935" max="7935" width="13.625" style="2" customWidth="1"/>
    <col min="7936" max="7936" width="8" style="2" customWidth="1"/>
    <col min="7937" max="7944" width="7.875" style="2" customWidth="1"/>
    <col min="7945" max="8188" width="9" style="2"/>
    <col min="8189" max="8190" width="3.75" style="2" customWidth="1"/>
    <col min="8191" max="8191" width="13.625" style="2" customWidth="1"/>
    <col min="8192" max="8192" width="8" style="2" customWidth="1"/>
    <col min="8193" max="8200" width="7.875" style="2" customWidth="1"/>
    <col min="8201" max="8444" width="9" style="2"/>
    <col min="8445" max="8446" width="3.75" style="2" customWidth="1"/>
    <col min="8447" max="8447" width="13.625" style="2" customWidth="1"/>
    <col min="8448" max="8448" width="8" style="2" customWidth="1"/>
    <col min="8449" max="8456" width="7.875" style="2" customWidth="1"/>
    <col min="8457" max="8700" width="9" style="2"/>
    <col min="8701" max="8702" width="3.75" style="2" customWidth="1"/>
    <col min="8703" max="8703" width="13.625" style="2" customWidth="1"/>
    <col min="8704" max="8704" width="8" style="2" customWidth="1"/>
    <col min="8705" max="8712" width="7.875" style="2" customWidth="1"/>
    <col min="8713" max="8956" width="9" style="2"/>
    <col min="8957" max="8958" width="3.75" style="2" customWidth="1"/>
    <col min="8959" max="8959" width="13.625" style="2" customWidth="1"/>
    <col min="8960" max="8960" width="8" style="2" customWidth="1"/>
    <col min="8961" max="8968" width="7.875" style="2" customWidth="1"/>
    <col min="8969" max="9212" width="9" style="2"/>
    <col min="9213" max="9214" width="3.75" style="2" customWidth="1"/>
    <col min="9215" max="9215" width="13.625" style="2" customWidth="1"/>
    <col min="9216" max="9216" width="8" style="2" customWidth="1"/>
    <col min="9217" max="9224" width="7.875" style="2" customWidth="1"/>
    <col min="9225" max="9468" width="9" style="2"/>
    <col min="9469" max="9470" width="3.75" style="2" customWidth="1"/>
    <col min="9471" max="9471" width="13.625" style="2" customWidth="1"/>
    <col min="9472" max="9472" width="8" style="2" customWidth="1"/>
    <col min="9473" max="9480" width="7.875" style="2" customWidth="1"/>
    <col min="9481" max="9724" width="9" style="2"/>
    <col min="9725" max="9726" width="3.75" style="2" customWidth="1"/>
    <col min="9727" max="9727" width="13.625" style="2" customWidth="1"/>
    <col min="9728" max="9728" width="8" style="2" customWidth="1"/>
    <col min="9729" max="9736" width="7.875" style="2" customWidth="1"/>
    <col min="9737" max="9980" width="9" style="2"/>
    <col min="9981" max="9982" width="3.75" style="2" customWidth="1"/>
    <col min="9983" max="9983" width="13.625" style="2" customWidth="1"/>
    <col min="9984" max="9984" width="8" style="2" customWidth="1"/>
    <col min="9985" max="9992" width="7.875" style="2" customWidth="1"/>
    <col min="9993" max="10236" width="9" style="2"/>
    <col min="10237" max="10238" width="3.75" style="2" customWidth="1"/>
    <col min="10239" max="10239" width="13.625" style="2" customWidth="1"/>
    <col min="10240" max="10240" width="8" style="2" customWidth="1"/>
    <col min="10241" max="10248" width="7.875" style="2" customWidth="1"/>
    <col min="10249" max="10492" width="9" style="2"/>
    <col min="10493" max="10494" width="3.75" style="2" customWidth="1"/>
    <col min="10495" max="10495" width="13.625" style="2" customWidth="1"/>
    <col min="10496" max="10496" width="8" style="2" customWidth="1"/>
    <col min="10497" max="10504" width="7.875" style="2" customWidth="1"/>
    <col min="10505" max="10748" width="9" style="2"/>
    <col min="10749" max="10750" width="3.75" style="2" customWidth="1"/>
    <col min="10751" max="10751" width="13.625" style="2" customWidth="1"/>
    <col min="10752" max="10752" width="8" style="2" customWidth="1"/>
    <col min="10753" max="10760" width="7.875" style="2" customWidth="1"/>
    <col min="10761" max="11004" width="9" style="2"/>
    <col min="11005" max="11006" width="3.75" style="2" customWidth="1"/>
    <col min="11007" max="11007" width="13.625" style="2" customWidth="1"/>
    <col min="11008" max="11008" width="8" style="2" customWidth="1"/>
    <col min="11009" max="11016" width="7.875" style="2" customWidth="1"/>
    <col min="11017" max="11260" width="9" style="2"/>
    <col min="11261" max="11262" width="3.75" style="2" customWidth="1"/>
    <col min="11263" max="11263" width="13.625" style="2" customWidth="1"/>
    <col min="11264" max="11264" width="8" style="2" customWidth="1"/>
    <col min="11265" max="11272" width="7.875" style="2" customWidth="1"/>
    <col min="11273" max="11516" width="9" style="2"/>
    <col min="11517" max="11518" width="3.75" style="2" customWidth="1"/>
    <col min="11519" max="11519" width="13.625" style="2" customWidth="1"/>
    <col min="11520" max="11520" width="8" style="2" customWidth="1"/>
    <col min="11521" max="11528" width="7.875" style="2" customWidth="1"/>
    <col min="11529" max="11772" width="9" style="2"/>
    <col min="11773" max="11774" width="3.75" style="2" customWidth="1"/>
    <col min="11775" max="11775" width="13.625" style="2" customWidth="1"/>
    <col min="11776" max="11776" width="8" style="2" customWidth="1"/>
    <col min="11777" max="11784" width="7.875" style="2" customWidth="1"/>
    <col min="11785" max="12028" width="9" style="2"/>
    <col min="12029" max="12030" width="3.75" style="2" customWidth="1"/>
    <col min="12031" max="12031" width="13.625" style="2" customWidth="1"/>
    <col min="12032" max="12032" width="8" style="2" customWidth="1"/>
    <col min="12033" max="12040" width="7.875" style="2" customWidth="1"/>
    <col min="12041" max="12284" width="9" style="2"/>
    <col min="12285" max="12286" width="3.75" style="2" customWidth="1"/>
    <col min="12287" max="12287" width="13.625" style="2" customWidth="1"/>
    <col min="12288" max="12288" width="8" style="2" customWidth="1"/>
    <col min="12289" max="12296" width="7.875" style="2" customWidth="1"/>
    <col min="12297" max="12540" width="9" style="2"/>
    <col min="12541" max="12542" width="3.75" style="2" customWidth="1"/>
    <col min="12543" max="12543" width="13.625" style="2" customWidth="1"/>
    <col min="12544" max="12544" width="8" style="2" customWidth="1"/>
    <col min="12545" max="12552" width="7.875" style="2" customWidth="1"/>
    <col min="12553" max="12796" width="9" style="2"/>
    <col min="12797" max="12798" width="3.75" style="2" customWidth="1"/>
    <col min="12799" max="12799" width="13.625" style="2" customWidth="1"/>
    <col min="12800" max="12800" width="8" style="2" customWidth="1"/>
    <col min="12801" max="12808" width="7.875" style="2" customWidth="1"/>
    <col min="12809" max="13052" width="9" style="2"/>
    <col min="13053" max="13054" width="3.75" style="2" customWidth="1"/>
    <col min="13055" max="13055" width="13.625" style="2" customWidth="1"/>
    <col min="13056" max="13056" width="8" style="2" customWidth="1"/>
    <col min="13057" max="13064" width="7.875" style="2" customWidth="1"/>
    <col min="13065" max="13308" width="9" style="2"/>
    <col min="13309" max="13310" width="3.75" style="2" customWidth="1"/>
    <col min="13311" max="13311" width="13.625" style="2" customWidth="1"/>
    <col min="13312" max="13312" width="8" style="2" customWidth="1"/>
    <col min="13313" max="13320" width="7.875" style="2" customWidth="1"/>
    <col min="13321" max="13564" width="9" style="2"/>
    <col min="13565" max="13566" width="3.75" style="2" customWidth="1"/>
    <col min="13567" max="13567" width="13.625" style="2" customWidth="1"/>
    <col min="13568" max="13568" width="8" style="2" customWidth="1"/>
    <col min="13569" max="13576" width="7.875" style="2" customWidth="1"/>
    <col min="13577" max="13820" width="9" style="2"/>
    <col min="13821" max="13822" width="3.75" style="2" customWidth="1"/>
    <col min="13823" max="13823" width="13.625" style="2" customWidth="1"/>
    <col min="13824" max="13824" width="8" style="2" customWidth="1"/>
    <col min="13825" max="13832" width="7.875" style="2" customWidth="1"/>
    <col min="13833" max="14076" width="9" style="2"/>
    <col min="14077" max="14078" width="3.75" style="2" customWidth="1"/>
    <col min="14079" max="14079" width="13.625" style="2" customWidth="1"/>
    <col min="14080" max="14080" width="8" style="2" customWidth="1"/>
    <col min="14081" max="14088" width="7.875" style="2" customWidth="1"/>
    <col min="14089" max="14332" width="9" style="2"/>
    <col min="14333" max="14334" width="3.75" style="2" customWidth="1"/>
    <col min="14335" max="14335" width="13.625" style="2" customWidth="1"/>
    <col min="14336" max="14336" width="8" style="2" customWidth="1"/>
    <col min="14337" max="14344" width="7.875" style="2" customWidth="1"/>
    <col min="14345" max="14588" width="9" style="2"/>
    <col min="14589" max="14590" width="3.75" style="2" customWidth="1"/>
    <col min="14591" max="14591" width="13.625" style="2" customWidth="1"/>
    <col min="14592" max="14592" width="8" style="2" customWidth="1"/>
    <col min="14593" max="14600" width="7.875" style="2" customWidth="1"/>
    <col min="14601" max="14844" width="9" style="2"/>
    <col min="14845" max="14846" width="3.75" style="2" customWidth="1"/>
    <col min="14847" max="14847" width="13.625" style="2" customWidth="1"/>
    <col min="14848" max="14848" width="8" style="2" customWidth="1"/>
    <col min="14849" max="14856" width="7.875" style="2" customWidth="1"/>
    <col min="14857" max="15100" width="9" style="2"/>
    <col min="15101" max="15102" width="3.75" style="2" customWidth="1"/>
    <col min="15103" max="15103" width="13.625" style="2" customWidth="1"/>
    <col min="15104" max="15104" width="8" style="2" customWidth="1"/>
    <col min="15105" max="15112" width="7.875" style="2" customWidth="1"/>
    <col min="15113" max="15356" width="9" style="2"/>
    <col min="15357" max="15358" width="3.75" style="2" customWidth="1"/>
    <col min="15359" max="15359" width="13.625" style="2" customWidth="1"/>
    <col min="15360" max="15360" width="8" style="2" customWidth="1"/>
    <col min="15361" max="15368" width="7.875" style="2" customWidth="1"/>
    <col min="15369" max="15612" width="9" style="2"/>
    <col min="15613" max="15614" width="3.75" style="2" customWidth="1"/>
    <col min="15615" max="15615" width="13.625" style="2" customWidth="1"/>
    <col min="15616" max="15616" width="8" style="2" customWidth="1"/>
    <col min="15617" max="15624" width="7.875" style="2" customWidth="1"/>
    <col min="15625" max="15868" width="9" style="2"/>
    <col min="15869" max="15870" width="3.75" style="2" customWidth="1"/>
    <col min="15871" max="15871" width="13.625" style="2" customWidth="1"/>
    <col min="15872" max="15872" width="8" style="2" customWidth="1"/>
    <col min="15873" max="15880" width="7.875" style="2" customWidth="1"/>
    <col min="15881" max="16124" width="9" style="2"/>
    <col min="16125" max="16126" width="3.75" style="2" customWidth="1"/>
    <col min="16127" max="16127" width="13.625" style="2" customWidth="1"/>
    <col min="16128" max="16128" width="8" style="2" customWidth="1"/>
    <col min="16129" max="16136" width="7.875" style="2" customWidth="1"/>
    <col min="16137" max="16384" width="9" style="2"/>
  </cols>
  <sheetData>
    <row r="1" spans="1:12" ht="30" customHeight="1">
      <c r="A1" s="1681" t="s">
        <v>1252</v>
      </c>
      <c r="B1" s="1681"/>
      <c r="C1" s="1681"/>
      <c r="D1" s="1681"/>
      <c r="E1" s="1681"/>
      <c r="F1" s="1681"/>
      <c r="G1" s="1681"/>
      <c r="H1" s="1681"/>
      <c r="I1" s="1681"/>
      <c r="J1" s="1681"/>
      <c r="K1" s="1681"/>
      <c r="L1" s="1681"/>
    </row>
    <row r="2" spans="1:12" s="619" customFormat="1" ht="30" customHeight="1" thickBot="1">
      <c r="A2" s="639" t="s">
        <v>489</v>
      </c>
    </row>
    <row r="3" spans="1:12" ht="16.5" customHeight="1">
      <c r="A3" s="1914" t="s">
        <v>475</v>
      </c>
      <c r="B3" s="1915"/>
      <c r="C3" s="1916"/>
      <c r="D3" s="1906" t="s">
        <v>399</v>
      </c>
      <c r="E3" s="1906" t="s">
        <v>476</v>
      </c>
      <c r="F3" s="1917" t="s">
        <v>4</v>
      </c>
      <c r="G3" s="692"/>
      <c r="H3" s="1906" t="s">
        <v>5</v>
      </c>
      <c r="I3" s="1906" t="s">
        <v>6</v>
      </c>
      <c r="J3" s="1906" t="s">
        <v>7</v>
      </c>
      <c r="K3" s="1906" t="s">
        <v>8</v>
      </c>
      <c r="L3" s="1908" t="s">
        <v>9</v>
      </c>
    </row>
    <row r="4" spans="1:12" ht="23.25" customHeight="1">
      <c r="A4" s="1910" t="s">
        <v>477</v>
      </c>
      <c r="B4" s="1911"/>
      <c r="C4" s="1912"/>
      <c r="D4" s="1907"/>
      <c r="E4" s="1907"/>
      <c r="F4" s="1907"/>
      <c r="G4" s="693" t="s">
        <v>478</v>
      </c>
      <c r="H4" s="1907"/>
      <c r="I4" s="1907"/>
      <c r="J4" s="1907"/>
      <c r="K4" s="1907"/>
      <c r="L4" s="1909"/>
    </row>
    <row r="5" spans="1:12" ht="21" customHeight="1">
      <c r="A5" s="1892" t="s">
        <v>479</v>
      </c>
      <c r="B5" s="1899" t="s">
        <v>490</v>
      </c>
      <c r="C5" s="1920"/>
      <c r="D5" s="705">
        <f>SUM(E5:F5,H5:L5)</f>
        <v>233</v>
      </c>
      <c r="E5" s="728">
        <v>126</v>
      </c>
      <c r="F5" s="707">
        <v>9</v>
      </c>
      <c r="G5" s="708">
        <v>4</v>
      </c>
      <c r="H5" s="695">
        <v>46</v>
      </c>
      <c r="I5" s="707">
        <v>6</v>
      </c>
      <c r="J5" s="695">
        <v>17</v>
      </c>
      <c r="K5" s="707">
        <v>11</v>
      </c>
      <c r="L5" s="698">
        <v>18</v>
      </c>
    </row>
    <row r="6" spans="1:12" ht="21" customHeight="1">
      <c r="A6" s="1892"/>
      <c r="B6" s="1901" t="s">
        <v>481</v>
      </c>
      <c r="C6" s="1902"/>
      <c r="D6" s="694">
        <f t="shared" ref="D6:D28" si="0">SUM(E6:F6,H6:L6)</f>
        <v>191</v>
      </c>
      <c r="E6" s="729">
        <v>100</v>
      </c>
      <c r="F6" s="701">
        <v>9</v>
      </c>
      <c r="G6" s="702">
        <v>4</v>
      </c>
      <c r="H6" s="700">
        <v>37</v>
      </c>
      <c r="I6" s="701">
        <v>4</v>
      </c>
      <c r="J6" s="700">
        <v>14</v>
      </c>
      <c r="K6" s="701">
        <v>10</v>
      </c>
      <c r="L6" s="703">
        <v>17</v>
      </c>
    </row>
    <row r="7" spans="1:12" ht="21" customHeight="1">
      <c r="A7" s="1892"/>
      <c r="B7" s="1899" t="s">
        <v>491</v>
      </c>
      <c r="C7" s="1900"/>
      <c r="D7" s="705">
        <f t="shared" si="0"/>
        <v>23</v>
      </c>
      <c r="E7" s="730">
        <v>10</v>
      </c>
      <c r="F7" s="707">
        <v>1</v>
      </c>
      <c r="G7" s="708">
        <v>0</v>
      </c>
      <c r="H7" s="707">
        <v>5</v>
      </c>
      <c r="I7" s="707">
        <v>2</v>
      </c>
      <c r="J7" s="707">
        <v>0</v>
      </c>
      <c r="K7" s="707">
        <v>2</v>
      </c>
      <c r="L7" s="709">
        <v>3</v>
      </c>
    </row>
    <row r="8" spans="1:12" ht="21" customHeight="1">
      <c r="A8" s="1892"/>
      <c r="B8" s="1901" t="s">
        <v>481</v>
      </c>
      <c r="C8" s="1902"/>
      <c r="D8" s="694">
        <f t="shared" si="0"/>
        <v>13</v>
      </c>
      <c r="E8" s="731">
        <v>4</v>
      </c>
      <c r="F8" s="701">
        <v>1</v>
      </c>
      <c r="G8" s="702">
        <v>0</v>
      </c>
      <c r="H8" s="701">
        <v>3</v>
      </c>
      <c r="I8" s="701">
        <v>2</v>
      </c>
      <c r="J8" s="701">
        <v>0</v>
      </c>
      <c r="K8" s="701">
        <v>2</v>
      </c>
      <c r="L8" s="703">
        <v>1</v>
      </c>
    </row>
    <row r="9" spans="1:12" ht="21" customHeight="1">
      <c r="A9" s="1892"/>
      <c r="B9" s="1903" t="s">
        <v>484</v>
      </c>
      <c r="C9" s="711" t="s">
        <v>490</v>
      </c>
      <c r="D9" s="705">
        <f t="shared" si="0"/>
        <v>48</v>
      </c>
      <c r="E9" s="730">
        <v>37</v>
      </c>
      <c r="F9" s="707">
        <v>1</v>
      </c>
      <c r="G9" s="708">
        <v>0</v>
      </c>
      <c r="H9" s="707">
        <v>0</v>
      </c>
      <c r="I9" s="707">
        <v>1</v>
      </c>
      <c r="J9" s="707">
        <v>2</v>
      </c>
      <c r="K9" s="707">
        <v>2</v>
      </c>
      <c r="L9" s="709">
        <v>5</v>
      </c>
    </row>
    <row r="10" spans="1:12" ht="21" customHeight="1">
      <c r="A10" s="1892"/>
      <c r="B10" s="1904"/>
      <c r="C10" s="712" t="s">
        <v>481</v>
      </c>
      <c r="D10" s="694">
        <f t="shared" si="0"/>
        <v>39</v>
      </c>
      <c r="E10" s="731">
        <v>30</v>
      </c>
      <c r="F10" s="701">
        <v>1</v>
      </c>
      <c r="G10" s="702">
        <v>0</v>
      </c>
      <c r="H10" s="701">
        <v>0</v>
      </c>
      <c r="I10" s="701">
        <v>0</v>
      </c>
      <c r="J10" s="701">
        <v>2</v>
      </c>
      <c r="K10" s="701">
        <v>1</v>
      </c>
      <c r="L10" s="703">
        <v>5</v>
      </c>
    </row>
    <row r="11" spans="1:12" ht="21" customHeight="1">
      <c r="A11" s="1892"/>
      <c r="B11" s="1904"/>
      <c r="C11" s="718" t="s">
        <v>491</v>
      </c>
      <c r="D11" s="705">
        <f t="shared" si="0"/>
        <v>10</v>
      </c>
      <c r="E11" s="730">
        <v>3</v>
      </c>
      <c r="F11" s="707">
        <v>0</v>
      </c>
      <c r="G11" s="708">
        <v>0</v>
      </c>
      <c r="H11" s="707">
        <v>4</v>
      </c>
      <c r="I11" s="707">
        <v>1</v>
      </c>
      <c r="J11" s="707">
        <v>0</v>
      </c>
      <c r="K11" s="707">
        <v>1</v>
      </c>
      <c r="L11" s="709">
        <v>1</v>
      </c>
    </row>
    <row r="12" spans="1:12" ht="21" customHeight="1">
      <c r="A12" s="1892"/>
      <c r="B12" s="1905"/>
      <c r="C12" s="719" t="s">
        <v>481</v>
      </c>
      <c r="D12" s="694">
        <f t="shared" si="0"/>
        <v>4</v>
      </c>
      <c r="E12" s="731">
        <v>0</v>
      </c>
      <c r="F12" s="701">
        <v>0</v>
      </c>
      <c r="G12" s="702">
        <v>0</v>
      </c>
      <c r="H12" s="701">
        <v>2</v>
      </c>
      <c r="I12" s="701">
        <v>1</v>
      </c>
      <c r="J12" s="701">
        <v>0</v>
      </c>
      <c r="K12" s="701">
        <v>1</v>
      </c>
      <c r="L12" s="703">
        <v>0</v>
      </c>
    </row>
    <row r="13" spans="1:12" ht="21" customHeight="1">
      <c r="A13" s="1892" t="s">
        <v>486</v>
      </c>
      <c r="B13" s="1899" t="s">
        <v>490</v>
      </c>
      <c r="C13" s="1900"/>
      <c r="D13" s="705">
        <f t="shared" si="0"/>
        <v>118</v>
      </c>
      <c r="E13" s="730">
        <v>53</v>
      </c>
      <c r="F13" s="707">
        <v>7</v>
      </c>
      <c r="G13" s="708">
        <v>3</v>
      </c>
      <c r="H13" s="707">
        <v>18</v>
      </c>
      <c r="I13" s="707">
        <v>7</v>
      </c>
      <c r="J13" s="707">
        <v>20</v>
      </c>
      <c r="K13" s="707">
        <v>4</v>
      </c>
      <c r="L13" s="709">
        <v>9</v>
      </c>
    </row>
    <row r="14" spans="1:12" ht="21" customHeight="1">
      <c r="A14" s="1892"/>
      <c r="B14" s="1901" t="s">
        <v>481</v>
      </c>
      <c r="C14" s="1902"/>
      <c r="D14" s="694">
        <f t="shared" si="0"/>
        <v>12</v>
      </c>
      <c r="E14" s="731">
        <v>6</v>
      </c>
      <c r="F14" s="701">
        <v>1</v>
      </c>
      <c r="G14" s="702">
        <v>1</v>
      </c>
      <c r="H14" s="701">
        <v>1</v>
      </c>
      <c r="I14" s="701">
        <v>2</v>
      </c>
      <c r="J14" s="701">
        <v>2</v>
      </c>
      <c r="K14" s="701">
        <v>0</v>
      </c>
      <c r="L14" s="703">
        <v>0</v>
      </c>
    </row>
    <row r="15" spans="1:12" ht="21" customHeight="1">
      <c r="A15" s="1892"/>
      <c r="B15" s="1899" t="s">
        <v>491</v>
      </c>
      <c r="C15" s="1900"/>
      <c r="D15" s="705">
        <f t="shared" si="0"/>
        <v>12</v>
      </c>
      <c r="E15" s="730">
        <v>7</v>
      </c>
      <c r="F15" s="707">
        <v>1</v>
      </c>
      <c r="G15" s="708">
        <v>1</v>
      </c>
      <c r="H15" s="707">
        <v>1</v>
      </c>
      <c r="I15" s="707">
        <v>0</v>
      </c>
      <c r="J15" s="707">
        <v>0</v>
      </c>
      <c r="K15" s="707">
        <v>1</v>
      </c>
      <c r="L15" s="709">
        <v>2</v>
      </c>
    </row>
    <row r="16" spans="1:12" ht="21" customHeight="1">
      <c r="A16" s="1892"/>
      <c r="B16" s="1901" t="s">
        <v>481</v>
      </c>
      <c r="C16" s="1902"/>
      <c r="D16" s="694">
        <f t="shared" si="0"/>
        <v>1</v>
      </c>
      <c r="E16" s="731">
        <v>1</v>
      </c>
      <c r="F16" s="701">
        <v>0</v>
      </c>
      <c r="G16" s="702">
        <v>0</v>
      </c>
      <c r="H16" s="701">
        <v>0</v>
      </c>
      <c r="I16" s="701">
        <v>0</v>
      </c>
      <c r="J16" s="701">
        <v>0</v>
      </c>
      <c r="K16" s="701">
        <v>0</v>
      </c>
      <c r="L16" s="703">
        <v>0</v>
      </c>
    </row>
    <row r="17" spans="1:13" ht="21" customHeight="1">
      <c r="A17" s="1892"/>
      <c r="B17" s="1903" t="s">
        <v>484</v>
      </c>
      <c r="C17" s="718" t="s">
        <v>490</v>
      </c>
      <c r="D17" s="705">
        <f t="shared" si="0"/>
        <v>2</v>
      </c>
      <c r="E17" s="730">
        <v>2</v>
      </c>
      <c r="F17" s="707">
        <v>0</v>
      </c>
      <c r="G17" s="708">
        <v>0</v>
      </c>
      <c r="H17" s="707">
        <v>0</v>
      </c>
      <c r="I17" s="707">
        <v>0</v>
      </c>
      <c r="J17" s="707">
        <v>0</v>
      </c>
      <c r="K17" s="707">
        <v>0</v>
      </c>
      <c r="L17" s="709">
        <v>0</v>
      </c>
    </row>
    <row r="18" spans="1:13" ht="21" customHeight="1">
      <c r="A18" s="1892"/>
      <c r="B18" s="1904"/>
      <c r="C18" s="719" t="s">
        <v>481</v>
      </c>
      <c r="D18" s="694">
        <f t="shared" si="0"/>
        <v>1</v>
      </c>
      <c r="E18" s="731">
        <v>1</v>
      </c>
      <c r="F18" s="701">
        <v>0</v>
      </c>
      <c r="G18" s="702">
        <v>0</v>
      </c>
      <c r="H18" s="701">
        <v>0</v>
      </c>
      <c r="I18" s="701">
        <v>0</v>
      </c>
      <c r="J18" s="701">
        <v>0</v>
      </c>
      <c r="K18" s="701">
        <v>0</v>
      </c>
      <c r="L18" s="703">
        <v>0</v>
      </c>
    </row>
    <row r="19" spans="1:13" ht="21" customHeight="1">
      <c r="A19" s="1892"/>
      <c r="B19" s="1904"/>
      <c r="C19" s="713" t="s">
        <v>491</v>
      </c>
      <c r="D19" s="705">
        <f t="shared" si="0"/>
        <v>0</v>
      </c>
      <c r="E19" s="730">
        <v>0</v>
      </c>
      <c r="F19" s="707">
        <v>0</v>
      </c>
      <c r="G19" s="708">
        <v>0</v>
      </c>
      <c r="H19" s="707">
        <v>0</v>
      </c>
      <c r="I19" s="707">
        <v>0</v>
      </c>
      <c r="J19" s="707">
        <v>0</v>
      </c>
      <c r="K19" s="707">
        <v>0</v>
      </c>
      <c r="L19" s="709">
        <v>0</v>
      </c>
    </row>
    <row r="20" spans="1:13" ht="21" customHeight="1">
      <c r="A20" s="1892"/>
      <c r="B20" s="1904"/>
      <c r="C20" s="713" t="s">
        <v>481</v>
      </c>
      <c r="D20" s="694">
        <f t="shared" si="0"/>
        <v>0</v>
      </c>
      <c r="E20" s="731">
        <v>0</v>
      </c>
      <c r="F20" s="701">
        <v>0</v>
      </c>
      <c r="G20" s="702">
        <v>0</v>
      </c>
      <c r="H20" s="701">
        <v>0</v>
      </c>
      <c r="I20" s="701">
        <v>0</v>
      </c>
      <c r="J20" s="701">
        <v>0</v>
      </c>
      <c r="K20" s="701">
        <v>0</v>
      </c>
      <c r="L20" s="703">
        <v>0</v>
      </c>
    </row>
    <row r="21" spans="1:13" ht="21" customHeight="1">
      <c r="A21" s="1892" t="s">
        <v>487</v>
      </c>
      <c r="B21" s="1899" t="s">
        <v>490</v>
      </c>
      <c r="C21" s="1900"/>
      <c r="D21" s="705">
        <f t="shared" si="0"/>
        <v>242</v>
      </c>
      <c r="E21" s="730">
        <v>127</v>
      </c>
      <c r="F21" s="707">
        <v>14</v>
      </c>
      <c r="G21" s="708">
        <v>4</v>
      </c>
      <c r="H21" s="707">
        <v>40</v>
      </c>
      <c r="I21" s="707">
        <v>11</v>
      </c>
      <c r="J21" s="707">
        <v>18</v>
      </c>
      <c r="K21" s="707">
        <v>7</v>
      </c>
      <c r="L21" s="709">
        <v>25</v>
      </c>
    </row>
    <row r="22" spans="1:13" ht="21" customHeight="1">
      <c r="A22" s="1892"/>
      <c r="B22" s="1901" t="s">
        <v>481</v>
      </c>
      <c r="C22" s="1902"/>
      <c r="D22" s="694">
        <f t="shared" si="0"/>
        <v>106</v>
      </c>
      <c r="E22" s="731">
        <v>50</v>
      </c>
      <c r="F22" s="701">
        <v>5</v>
      </c>
      <c r="G22" s="702">
        <v>2</v>
      </c>
      <c r="H22" s="701">
        <v>23</v>
      </c>
      <c r="I22" s="701">
        <v>5</v>
      </c>
      <c r="J22" s="701">
        <v>5</v>
      </c>
      <c r="K22" s="701">
        <v>4</v>
      </c>
      <c r="L22" s="703">
        <v>14</v>
      </c>
    </row>
    <row r="23" spans="1:13" ht="21" customHeight="1">
      <c r="A23" s="1892"/>
      <c r="B23" s="1899" t="s">
        <v>491</v>
      </c>
      <c r="C23" s="1900"/>
      <c r="D23" s="705">
        <f t="shared" si="0"/>
        <v>26</v>
      </c>
      <c r="E23" s="730">
        <v>15</v>
      </c>
      <c r="F23" s="707">
        <v>0</v>
      </c>
      <c r="G23" s="708">
        <v>0</v>
      </c>
      <c r="H23" s="707">
        <v>2</v>
      </c>
      <c r="I23" s="707">
        <v>0</v>
      </c>
      <c r="J23" s="707">
        <v>3</v>
      </c>
      <c r="K23" s="707">
        <v>4</v>
      </c>
      <c r="L23" s="709">
        <v>2</v>
      </c>
    </row>
    <row r="24" spans="1:13" ht="21" customHeight="1">
      <c r="A24" s="1892"/>
      <c r="B24" s="1901" t="s">
        <v>481</v>
      </c>
      <c r="C24" s="1902"/>
      <c r="D24" s="694">
        <f t="shared" si="0"/>
        <v>9</v>
      </c>
      <c r="E24" s="731">
        <v>5</v>
      </c>
      <c r="F24" s="701">
        <v>0</v>
      </c>
      <c r="G24" s="702">
        <v>0</v>
      </c>
      <c r="H24" s="701">
        <v>1</v>
      </c>
      <c r="I24" s="701">
        <v>0</v>
      </c>
      <c r="J24" s="701">
        <v>0</v>
      </c>
      <c r="K24" s="701">
        <v>2</v>
      </c>
      <c r="L24" s="703">
        <v>1</v>
      </c>
    </row>
    <row r="25" spans="1:13" ht="21.75" customHeight="1">
      <c r="A25" s="1918" t="s">
        <v>488</v>
      </c>
      <c r="B25" s="1894" t="s">
        <v>490</v>
      </c>
      <c r="C25" s="1894"/>
      <c r="D25" s="705">
        <f t="shared" si="0"/>
        <v>75</v>
      </c>
      <c r="E25" s="730">
        <v>34</v>
      </c>
      <c r="F25" s="707">
        <v>3</v>
      </c>
      <c r="G25" s="708">
        <v>0</v>
      </c>
      <c r="H25" s="707">
        <v>16</v>
      </c>
      <c r="I25" s="707">
        <v>2</v>
      </c>
      <c r="J25" s="707">
        <v>12</v>
      </c>
      <c r="K25" s="707">
        <v>5</v>
      </c>
      <c r="L25" s="709">
        <v>3</v>
      </c>
      <c r="M25" s="720"/>
    </row>
    <row r="26" spans="1:13" ht="21.75" customHeight="1">
      <c r="A26" s="1918"/>
      <c r="B26" s="1894" t="s">
        <v>481</v>
      </c>
      <c r="C26" s="1894"/>
      <c r="D26" s="694">
        <f t="shared" si="0"/>
        <v>20</v>
      </c>
      <c r="E26" s="731">
        <v>13</v>
      </c>
      <c r="F26" s="701">
        <v>1</v>
      </c>
      <c r="G26" s="702">
        <v>0</v>
      </c>
      <c r="H26" s="701">
        <v>1</v>
      </c>
      <c r="I26" s="701">
        <v>0</v>
      </c>
      <c r="J26" s="701">
        <v>4</v>
      </c>
      <c r="K26" s="701">
        <v>0</v>
      </c>
      <c r="L26" s="703">
        <v>1</v>
      </c>
    </row>
    <row r="27" spans="1:13" ht="21" customHeight="1">
      <c r="A27" s="1918"/>
      <c r="B27" s="1899" t="s">
        <v>491</v>
      </c>
      <c r="C27" s="1900"/>
      <c r="D27" s="705">
        <f t="shared" si="0"/>
        <v>9</v>
      </c>
      <c r="E27" s="730">
        <v>3</v>
      </c>
      <c r="F27" s="707">
        <v>1</v>
      </c>
      <c r="G27" s="708">
        <v>0</v>
      </c>
      <c r="H27" s="707">
        <v>1</v>
      </c>
      <c r="I27" s="707">
        <v>1</v>
      </c>
      <c r="J27" s="707">
        <v>0</v>
      </c>
      <c r="K27" s="707">
        <v>2</v>
      </c>
      <c r="L27" s="709">
        <v>1</v>
      </c>
    </row>
    <row r="28" spans="1:13" ht="21" customHeight="1" thickBot="1">
      <c r="A28" s="1919"/>
      <c r="B28" s="1897" t="s">
        <v>481</v>
      </c>
      <c r="C28" s="1898"/>
      <c r="D28" s="722">
        <f t="shared" si="0"/>
        <v>3</v>
      </c>
      <c r="E28" s="732">
        <v>1</v>
      </c>
      <c r="F28" s="724">
        <v>0</v>
      </c>
      <c r="G28" s="725">
        <v>0</v>
      </c>
      <c r="H28" s="724">
        <v>0</v>
      </c>
      <c r="I28" s="724">
        <v>1</v>
      </c>
      <c r="J28" s="724">
        <v>0</v>
      </c>
      <c r="K28" s="724">
        <v>0</v>
      </c>
      <c r="L28" s="726">
        <v>1</v>
      </c>
    </row>
    <row r="29" spans="1:13">
      <c r="H29" s="7"/>
      <c r="I29" s="727"/>
    </row>
    <row r="30" spans="1:13">
      <c r="H30" s="7"/>
    </row>
  </sheetData>
  <mergeCells count="33">
    <mergeCell ref="I3:I4"/>
    <mergeCell ref="A3:C3"/>
    <mergeCell ref="D3:D4"/>
    <mergeCell ref="E3:E4"/>
    <mergeCell ref="F3:F4"/>
    <mergeCell ref="H3:H4"/>
    <mergeCell ref="A5:A12"/>
    <mergeCell ref="B5:C5"/>
    <mergeCell ref="B6:C6"/>
    <mergeCell ref="B7:C7"/>
    <mergeCell ref="B8:C8"/>
    <mergeCell ref="B9:B12"/>
    <mergeCell ref="A25:A28"/>
    <mergeCell ref="B25:C25"/>
    <mergeCell ref="B26:C26"/>
    <mergeCell ref="B27:C27"/>
    <mergeCell ref="B28:C28"/>
    <mergeCell ref="A1:L1"/>
    <mergeCell ref="A21:A24"/>
    <mergeCell ref="B21:C21"/>
    <mergeCell ref="B22:C22"/>
    <mergeCell ref="B23:C23"/>
    <mergeCell ref="B24:C24"/>
    <mergeCell ref="A13:A20"/>
    <mergeCell ref="B13:C13"/>
    <mergeCell ref="B14:C14"/>
    <mergeCell ref="B15:C15"/>
    <mergeCell ref="B16:C16"/>
    <mergeCell ref="B17:B20"/>
    <mergeCell ref="J3:J4"/>
    <mergeCell ref="K3:K4"/>
    <mergeCell ref="L3:L4"/>
    <mergeCell ref="A4:C4"/>
  </mergeCells>
  <phoneticPr fontId="3"/>
  <printOptions horizontalCentered="1"/>
  <pageMargins left="0" right="0" top="0.74803149606299213" bottom="0.39370078740157483" header="0.51181102362204722" footer="0.31496062992125984"/>
  <pageSetup paperSize="9" firstPageNumber="74" orientation="portrait" blackAndWhite="1" useFirstPageNumber="1"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view="pageBreakPreview" zoomScaleNormal="100" zoomScaleSheetLayoutView="100" workbookViewId="0">
      <pane xSplit="3" ySplit="4" topLeftCell="D5" activePane="bottomRight" state="frozen"/>
      <selection sqref="A1:M1"/>
      <selection pane="topRight" sqref="A1:M1"/>
      <selection pane="bottomLeft" sqref="A1:M1"/>
      <selection pane="bottomRight" sqref="A1:U1"/>
    </sheetView>
  </sheetViews>
  <sheetFormatPr defaultRowHeight="13.5"/>
  <cols>
    <col min="1" max="1" width="4.25" style="2" customWidth="1"/>
    <col min="2" max="2" width="6.5" style="2" customWidth="1"/>
    <col min="3" max="3" width="31.125" style="2" customWidth="1"/>
    <col min="4" max="9" width="7.75" style="2" customWidth="1"/>
    <col min="10" max="248" width="9" style="2"/>
    <col min="249" max="249" width="4.25" style="2" customWidth="1"/>
    <col min="250" max="250" width="6.5" style="2" customWidth="1"/>
    <col min="251" max="251" width="31.125" style="2" customWidth="1"/>
    <col min="252" max="257" width="7.75" style="2" customWidth="1"/>
    <col min="258" max="504" width="9" style="2"/>
    <col min="505" max="505" width="4.25" style="2" customWidth="1"/>
    <col min="506" max="506" width="6.5" style="2" customWidth="1"/>
    <col min="507" max="507" width="31.125" style="2" customWidth="1"/>
    <col min="508" max="513" width="7.75" style="2" customWidth="1"/>
    <col min="514" max="760" width="9" style="2"/>
    <col min="761" max="761" width="4.25" style="2" customWidth="1"/>
    <col min="762" max="762" width="6.5" style="2" customWidth="1"/>
    <col min="763" max="763" width="31.125" style="2" customWidth="1"/>
    <col min="764" max="769" width="7.75" style="2" customWidth="1"/>
    <col min="770" max="1016" width="9" style="2"/>
    <col min="1017" max="1017" width="4.25" style="2" customWidth="1"/>
    <col min="1018" max="1018" width="6.5" style="2" customWidth="1"/>
    <col min="1019" max="1019" width="31.125" style="2" customWidth="1"/>
    <col min="1020" max="1025" width="7.75" style="2" customWidth="1"/>
    <col min="1026" max="1272" width="9" style="2"/>
    <col min="1273" max="1273" width="4.25" style="2" customWidth="1"/>
    <col min="1274" max="1274" width="6.5" style="2" customWidth="1"/>
    <col min="1275" max="1275" width="31.125" style="2" customWidth="1"/>
    <col min="1276" max="1281" width="7.75" style="2" customWidth="1"/>
    <col min="1282" max="1528" width="9" style="2"/>
    <col min="1529" max="1529" width="4.25" style="2" customWidth="1"/>
    <col min="1530" max="1530" width="6.5" style="2" customWidth="1"/>
    <col min="1531" max="1531" width="31.125" style="2" customWidth="1"/>
    <col min="1532" max="1537" width="7.75" style="2" customWidth="1"/>
    <col min="1538" max="1784" width="9" style="2"/>
    <col min="1785" max="1785" width="4.25" style="2" customWidth="1"/>
    <col min="1786" max="1786" width="6.5" style="2" customWidth="1"/>
    <col min="1787" max="1787" width="31.125" style="2" customWidth="1"/>
    <col min="1788" max="1793" width="7.75" style="2" customWidth="1"/>
    <col min="1794" max="2040" width="9" style="2"/>
    <col min="2041" max="2041" width="4.25" style="2" customWidth="1"/>
    <col min="2042" max="2042" width="6.5" style="2" customWidth="1"/>
    <col min="2043" max="2043" width="31.125" style="2" customWidth="1"/>
    <col min="2044" max="2049" width="7.75" style="2" customWidth="1"/>
    <col min="2050" max="2296" width="9" style="2"/>
    <col min="2297" max="2297" width="4.25" style="2" customWidth="1"/>
    <col min="2298" max="2298" width="6.5" style="2" customWidth="1"/>
    <col min="2299" max="2299" width="31.125" style="2" customWidth="1"/>
    <col min="2300" max="2305" width="7.75" style="2" customWidth="1"/>
    <col min="2306" max="2552" width="9" style="2"/>
    <col min="2553" max="2553" width="4.25" style="2" customWidth="1"/>
    <col min="2554" max="2554" width="6.5" style="2" customWidth="1"/>
    <col min="2555" max="2555" width="31.125" style="2" customWidth="1"/>
    <col min="2556" max="2561" width="7.75" style="2" customWidth="1"/>
    <col min="2562" max="2808" width="9" style="2"/>
    <col min="2809" max="2809" width="4.25" style="2" customWidth="1"/>
    <col min="2810" max="2810" width="6.5" style="2" customWidth="1"/>
    <col min="2811" max="2811" width="31.125" style="2" customWidth="1"/>
    <col min="2812" max="2817" width="7.75" style="2" customWidth="1"/>
    <col min="2818" max="3064" width="9" style="2"/>
    <col min="3065" max="3065" width="4.25" style="2" customWidth="1"/>
    <col min="3066" max="3066" width="6.5" style="2" customWidth="1"/>
    <col min="3067" max="3067" width="31.125" style="2" customWidth="1"/>
    <col min="3068" max="3073" width="7.75" style="2" customWidth="1"/>
    <col min="3074" max="3320" width="9" style="2"/>
    <col min="3321" max="3321" width="4.25" style="2" customWidth="1"/>
    <col min="3322" max="3322" width="6.5" style="2" customWidth="1"/>
    <col min="3323" max="3323" width="31.125" style="2" customWidth="1"/>
    <col min="3324" max="3329" width="7.75" style="2" customWidth="1"/>
    <col min="3330" max="3576" width="9" style="2"/>
    <col min="3577" max="3577" width="4.25" style="2" customWidth="1"/>
    <col min="3578" max="3578" width="6.5" style="2" customWidth="1"/>
    <col min="3579" max="3579" width="31.125" style="2" customWidth="1"/>
    <col min="3580" max="3585" width="7.75" style="2" customWidth="1"/>
    <col min="3586" max="3832" width="9" style="2"/>
    <col min="3833" max="3833" width="4.25" style="2" customWidth="1"/>
    <col min="3834" max="3834" width="6.5" style="2" customWidth="1"/>
    <col min="3835" max="3835" width="31.125" style="2" customWidth="1"/>
    <col min="3836" max="3841" width="7.75" style="2" customWidth="1"/>
    <col min="3842" max="4088" width="9" style="2"/>
    <col min="4089" max="4089" width="4.25" style="2" customWidth="1"/>
    <col min="4090" max="4090" width="6.5" style="2" customWidth="1"/>
    <col min="4091" max="4091" width="31.125" style="2" customWidth="1"/>
    <col min="4092" max="4097" width="7.75" style="2" customWidth="1"/>
    <col min="4098" max="4344" width="9" style="2"/>
    <col min="4345" max="4345" width="4.25" style="2" customWidth="1"/>
    <col min="4346" max="4346" width="6.5" style="2" customWidth="1"/>
    <col min="4347" max="4347" width="31.125" style="2" customWidth="1"/>
    <col min="4348" max="4353" width="7.75" style="2" customWidth="1"/>
    <col min="4354" max="4600" width="9" style="2"/>
    <col min="4601" max="4601" width="4.25" style="2" customWidth="1"/>
    <col min="4602" max="4602" width="6.5" style="2" customWidth="1"/>
    <col min="4603" max="4603" width="31.125" style="2" customWidth="1"/>
    <col min="4604" max="4609" width="7.75" style="2" customWidth="1"/>
    <col min="4610" max="4856" width="9" style="2"/>
    <col min="4857" max="4857" width="4.25" style="2" customWidth="1"/>
    <col min="4858" max="4858" width="6.5" style="2" customWidth="1"/>
    <col min="4859" max="4859" width="31.125" style="2" customWidth="1"/>
    <col min="4860" max="4865" width="7.75" style="2" customWidth="1"/>
    <col min="4866" max="5112" width="9" style="2"/>
    <col min="5113" max="5113" width="4.25" style="2" customWidth="1"/>
    <col min="5114" max="5114" width="6.5" style="2" customWidth="1"/>
    <col min="5115" max="5115" width="31.125" style="2" customWidth="1"/>
    <col min="5116" max="5121" width="7.75" style="2" customWidth="1"/>
    <col min="5122" max="5368" width="9" style="2"/>
    <col min="5369" max="5369" width="4.25" style="2" customWidth="1"/>
    <col min="5370" max="5370" width="6.5" style="2" customWidth="1"/>
    <col min="5371" max="5371" width="31.125" style="2" customWidth="1"/>
    <col min="5372" max="5377" width="7.75" style="2" customWidth="1"/>
    <col min="5378" max="5624" width="9" style="2"/>
    <col min="5625" max="5625" width="4.25" style="2" customWidth="1"/>
    <col min="5626" max="5626" width="6.5" style="2" customWidth="1"/>
    <col min="5627" max="5627" width="31.125" style="2" customWidth="1"/>
    <col min="5628" max="5633" width="7.75" style="2" customWidth="1"/>
    <col min="5634" max="5880" width="9" style="2"/>
    <col min="5881" max="5881" width="4.25" style="2" customWidth="1"/>
    <col min="5882" max="5882" width="6.5" style="2" customWidth="1"/>
    <col min="5883" max="5883" width="31.125" style="2" customWidth="1"/>
    <col min="5884" max="5889" width="7.75" style="2" customWidth="1"/>
    <col min="5890" max="6136" width="9" style="2"/>
    <col min="6137" max="6137" width="4.25" style="2" customWidth="1"/>
    <col min="6138" max="6138" width="6.5" style="2" customWidth="1"/>
    <col min="6139" max="6139" width="31.125" style="2" customWidth="1"/>
    <col min="6140" max="6145" width="7.75" style="2" customWidth="1"/>
    <col min="6146" max="6392" width="9" style="2"/>
    <col min="6393" max="6393" width="4.25" style="2" customWidth="1"/>
    <col min="6394" max="6394" width="6.5" style="2" customWidth="1"/>
    <col min="6395" max="6395" width="31.125" style="2" customWidth="1"/>
    <col min="6396" max="6401" width="7.75" style="2" customWidth="1"/>
    <col min="6402" max="6648" width="9" style="2"/>
    <col min="6649" max="6649" width="4.25" style="2" customWidth="1"/>
    <col min="6650" max="6650" width="6.5" style="2" customWidth="1"/>
    <col min="6651" max="6651" width="31.125" style="2" customWidth="1"/>
    <col min="6652" max="6657" width="7.75" style="2" customWidth="1"/>
    <col min="6658" max="6904" width="9" style="2"/>
    <col min="6905" max="6905" width="4.25" style="2" customWidth="1"/>
    <col min="6906" max="6906" width="6.5" style="2" customWidth="1"/>
    <col min="6907" max="6907" width="31.125" style="2" customWidth="1"/>
    <col min="6908" max="6913" width="7.75" style="2" customWidth="1"/>
    <col min="6914" max="7160" width="9" style="2"/>
    <col min="7161" max="7161" width="4.25" style="2" customWidth="1"/>
    <col min="7162" max="7162" width="6.5" style="2" customWidth="1"/>
    <col min="7163" max="7163" width="31.125" style="2" customWidth="1"/>
    <col min="7164" max="7169" width="7.75" style="2" customWidth="1"/>
    <col min="7170" max="7416" width="9" style="2"/>
    <col min="7417" max="7417" width="4.25" style="2" customWidth="1"/>
    <col min="7418" max="7418" width="6.5" style="2" customWidth="1"/>
    <col min="7419" max="7419" width="31.125" style="2" customWidth="1"/>
    <col min="7420" max="7425" width="7.75" style="2" customWidth="1"/>
    <col min="7426" max="7672" width="9" style="2"/>
    <col min="7673" max="7673" width="4.25" style="2" customWidth="1"/>
    <col min="7674" max="7674" width="6.5" style="2" customWidth="1"/>
    <col min="7675" max="7675" width="31.125" style="2" customWidth="1"/>
    <col min="7676" max="7681" width="7.75" style="2" customWidth="1"/>
    <col min="7682" max="7928" width="9" style="2"/>
    <col min="7929" max="7929" width="4.25" style="2" customWidth="1"/>
    <col min="7930" max="7930" width="6.5" style="2" customWidth="1"/>
    <col min="7931" max="7931" width="31.125" style="2" customWidth="1"/>
    <col min="7932" max="7937" width="7.75" style="2" customWidth="1"/>
    <col min="7938" max="8184" width="9" style="2"/>
    <col min="8185" max="8185" width="4.25" style="2" customWidth="1"/>
    <col min="8186" max="8186" width="6.5" style="2" customWidth="1"/>
    <col min="8187" max="8187" width="31.125" style="2" customWidth="1"/>
    <col min="8188" max="8193" width="7.75" style="2" customWidth="1"/>
    <col min="8194" max="8440" width="9" style="2"/>
    <col min="8441" max="8441" width="4.25" style="2" customWidth="1"/>
    <col min="8442" max="8442" width="6.5" style="2" customWidth="1"/>
    <col min="8443" max="8443" width="31.125" style="2" customWidth="1"/>
    <col min="8444" max="8449" width="7.75" style="2" customWidth="1"/>
    <col min="8450" max="8696" width="9" style="2"/>
    <col min="8697" max="8697" width="4.25" style="2" customWidth="1"/>
    <col min="8698" max="8698" width="6.5" style="2" customWidth="1"/>
    <col min="8699" max="8699" width="31.125" style="2" customWidth="1"/>
    <col min="8700" max="8705" width="7.75" style="2" customWidth="1"/>
    <col min="8706" max="8952" width="9" style="2"/>
    <col min="8953" max="8953" width="4.25" style="2" customWidth="1"/>
    <col min="8954" max="8954" width="6.5" style="2" customWidth="1"/>
    <col min="8955" max="8955" width="31.125" style="2" customWidth="1"/>
    <col min="8956" max="8961" width="7.75" style="2" customWidth="1"/>
    <col min="8962" max="9208" width="9" style="2"/>
    <col min="9209" max="9209" width="4.25" style="2" customWidth="1"/>
    <col min="9210" max="9210" width="6.5" style="2" customWidth="1"/>
    <col min="9211" max="9211" width="31.125" style="2" customWidth="1"/>
    <col min="9212" max="9217" width="7.75" style="2" customWidth="1"/>
    <col min="9218" max="9464" width="9" style="2"/>
    <col min="9465" max="9465" width="4.25" style="2" customWidth="1"/>
    <col min="9466" max="9466" width="6.5" style="2" customWidth="1"/>
    <col min="9467" max="9467" width="31.125" style="2" customWidth="1"/>
    <col min="9468" max="9473" width="7.75" style="2" customWidth="1"/>
    <col min="9474" max="9720" width="9" style="2"/>
    <col min="9721" max="9721" width="4.25" style="2" customWidth="1"/>
    <col min="9722" max="9722" width="6.5" style="2" customWidth="1"/>
    <col min="9723" max="9723" width="31.125" style="2" customWidth="1"/>
    <col min="9724" max="9729" width="7.75" style="2" customWidth="1"/>
    <col min="9730" max="9976" width="9" style="2"/>
    <col min="9977" max="9977" width="4.25" style="2" customWidth="1"/>
    <col min="9978" max="9978" width="6.5" style="2" customWidth="1"/>
    <col min="9979" max="9979" width="31.125" style="2" customWidth="1"/>
    <col min="9980" max="9985" width="7.75" style="2" customWidth="1"/>
    <col min="9986" max="10232" width="9" style="2"/>
    <col min="10233" max="10233" width="4.25" style="2" customWidth="1"/>
    <col min="10234" max="10234" width="6.5" style="2" customWidth="1"/>
    <col min="10235" max="10235" width="31.125" style="2" customWidth="1"/>
    <col min="10236" max="10241" width="7.75" style="2" customWidth="1"/>
    <col min="10242" max="10488" width="9" style="2"/>
    <col min="10489" max="10489" width="4.25" style="2" customWidth="1"/>
    <col min="10490" max="10490" width="6.5" style="2" customWidth="1"/>
    <col min="10491" max="10491" width="31.125" style="2" customWidth="1"/>
    <col min="10492" max="10497" width="7.75" style="2" customWidth="1"/>
    <col min="10498" max="10744" width="9" style="2"/>
    <col min="10745" max="10745" width="4.25" style="2" customWidth="1"/>
    <col min="10746" max="10746" width="6.5" style="2" customWidth="1"/>
    <col min="10747" max="10747" width="31.125" style="2" customWidth="1"/>
    <col min="10748" max="10753" width="7.75" style="2" customWidth="1"/>
    <col min="10754" max="11000" width="9" style="2"/>
    <col min="11001" max="11001" width="4.25" style="2" customWidth="1"/>
    <col min="11002" max="11002" width="6.5" style="2" customWidth="1"/>
    <col min="11003" max="11003" width="31.125" style="2" customWidth="1"/>
    <col min="11004" max="11009" width="7.75" style="2" customWidth="1"/>
    <col min="11010" max="11256" width="9" style="2"/>
    <col min="11257" max="11257" width="4.25" style="2" customWidth="1"/>
    <col min="11258" max="11258" width="6.5" style="2" customWidth="1"/>
    <col min="11259" max="11259" width="31.125" style="2" customWidth="1"/>
    <col min="11260" max="11265" width="7.75" style="2" customWidth="1"/>
    <col min="11266" max="11512" width="9" style="2"/>
    <col min="11513" max="11513" width="4.25" style="2" customWidth="1"/>
    <col min="11514" max="11514" width="6.5" style="2" customWidth="1"/>
    <col min="11515" max="11515" width="31.125" style="2" customWidth="1"/>
    <col min="11516" max="11521" width="7.75" style="2" customWidth="1"/>
    <col min="11522" max="11768" width="9" style="2"/>
    <col min="11769" max="11769" width="4.25" style="2" customWidth="1"/>
    <col min="11770" max="11770" width="6.5" style="2" customWidth="1"/>
    <col min="11771" max="11771" width="31.125" style="2" customWidth="1"/>
    <col min="11772" max="11777" width="7.75" style="2" customWidth="1"/>
    <col min="11778" max="12024" width="9" style="2"/>
    <col min="12025" max="12025" width="4.25" style="2" customWidth="1"/>
    <col min="12026" max="12026" width="6.5" style="2" customWidth="1"/>
    <col min="12027" max="12027" width="31.125" style="2" customWidth="1"/>
    <col min="12028" max="12033" width="7.75" style="2" customWidth="1"/>
    <col min="12034" max="12280" width="9" style="2"/>
    <col min="12281" max="12281" width="4.25" style="2" customWidth="1"/>
    <col min="12282" max="12282" width="6.5" style="2" customWidth="1"/>
    <col min="12283" max="12283" width="31.125" style="2" customWidth="1"/>
    <col min="12284" max="12289" width="7.75" style="2" customWidth="1"/>
    <col min="12290" max="12536" width="9" style="2"/>
    <col min="12537" max="12537" width="4.25" style="2" customWidth="1"/>
    <col min="12538" max="12538" width="6.5" style="2" customWidth="1"/>
    <col min="12539" max="12539" width="31.125" style="2" customWidth="1"/>
    <col min="12540" max="12545" width="7.75" style="2" customWidth="1"/>
    <col min="12546" max="12792" width="9" style="2"/>
    <col min="12793" max="12793" width="4.25" style="2" customWidth="1"/>
    <col min="12794" max="12794" width="6.5" style="2" customWidth="1"/>
    <col min="12795" max="12795" width="31.125" style="2" customWidth="1"/>
    <col min="12796" max="12801" width="7.75" style="2" customWidth="1"/>
    <col min="12802" max="13048" width="9" style="2"/>
    <col min="13049" max="13049" width="4.25" style="2" customWidth="1"/>
    <col min="13050" max="13050" width="6.5" style="2" customWidth="1"/>
    <col min="13051" max="13051" width="31.125" style="2" customWidth="1"/>
    <col min="13052" max="13057" width="7.75" style="2" customWidth="1"/>
    <col min="13058" max="13304" width="9" style="2"/>
    <col min="13305" max="13305" width="4.25" style="2" customWidth="1"/>
    <col min="13306" max="13306" width="6.5" style="2" customWidth="1"/>
    <col min="13307" max="13307" width="31.125" style="2" customWidth="1"/>
    <col min="13308" max="13313" width="7.75" style="2" customWidth="1"/>
    <col min="13314" max="13560" width="9" style="2"/>
    <col min="13561" max="13561" width="4.25" style="2" customWidth="1"/>
    <col min="13562" max="13562" width="6.5" style="2" customWidth="1"/>
    <col min="13563" max="13563" width="31.125" style="2" customWidth="1"/>
    <col min="13564" max="13569" width="7.75" style="2" customWidth="1"/>
    <col min="13570" max="13816" width="9" style="2"/>
    <col min="13817" max="13817" width="4.25" style="2" customWidth="1"/>
    <col min="13818" max="13818" width="6.5" style="2" customWidth="1"/>
    <col min="13819" max="13819" width="31.125" style="2" customWidth="1"/>
    <col min="13820" max="13825" width="7.75" style="2" customWidth="1"/>
    <col min="13826" max="14072" width="9" style="2"/>
    <col min="14073" max="14073" width="4.25" style="2" customWidth="1"/>
    <col min="14074" max="14074" width="6.5" style="2" customWidth="1"/>
    <col min="14075" max="14075" width="31.125" style="2" customWidth="1"/>
    <col min="14076" max="14081" width="7.75" style="2" customWidth="1"/>
    <col min="14082" max="14328" width="9" style="2"/>
    <col min="14329" max="14329" width="4.25" style="2" customWidth="1"/>
    <col min="14330" max="14330" width="6.5" style="2" customWidth="1"/>
    <col min="14331" max="14331" width="31.125" style="2" customWidth="1"/>
    <col min="14332" max="14337" width="7.75" style="2" customWidth="1"/>
    <col min="14338" max="14584" width="9" style="2"/>
    <col min="14585" max="14585" width="4.25" style="2" customWidth="1"/>
    <col min="14586" max="14586" width="6.5" style="2" customWidth="1"/>
    <col min="14587" max="14587" width="31.125" style="2" customWidth="1"/>
    <col min="14588" max="14593" width="7.75" style="2" customWidth="1"/>
    <col min="14594" max="14840" width="9" style="2"/>
    <col min="14841" max="14841" width="4.25" style="2" customWidth="1"/>
    <col min="14842" max="14842" width="6.5" style="2" customWidth="1"/>
    <col min="14843" max="14843" width="31.125" style="2" customWidth="1"/>
    <col min="14844" max="14849" width="7.75" style="2" customWidth="1"/>
    <col min="14850" max="15096" width="9" style="2"/>
    <col min="15097" max="15097" width="4.25" style="2" customWidth="1"/>
    <col min="15098" max="15098" width="6.5" style="2" customWidth="1"/>
    <col min="15099" max="15099" width="31.125" style="2" customWidth="1"/>
    <col min="15100" max="15105" width="7.75" style="2" customWidth="1"/>
    <col min="15106" max="15352" width="9" style="2"/>
    <col min="15353" max="15353" width="4.25" style="2" customWidth="1"/>
    <col min="15354" max="15354" width="6.5" style="2" customWidth="1"/>
    <col min="15355" max="15355" width="31.125" style="2" customWidth="1"/>
    <col min="15356" max="15361" width="7.75" style="2" customWidth="1"/>
    <col min="15362" max="15608" width="9" style="2"/>
    <col min="15609" max="15609" width="4.25" style="2" customWidth="1"/>
    <col min="15610" max="15610" width="6.5" style="2" customWidth="1"/>
    <col min="15611" max="15611" width="31.125" style="2" customWidth="1"/>
    <col min="15612" max="15617" width="7.75" style="2" customWidth="1"/>
    <col min="15618" max="15864" width="9" style="2"/>
    <col min="15865" max="15865" width="4.25" style="2" customWidth="1"/>
    <col min="15866" max="15866" width="6.5" style="2" customWidth="1"/>
    <col min="15867" max="15867" width="31.125" style="2" customWidth="1"/>
    <col min="15868" max="15873" width="7.75" style="2" customWidth="1"/>
    <col min="15874" max="16120" width="9" style="2"/>
    <col min="16121" max="16121" width="4.25" style="2" customWidth="1"/>
    <col min="16122" max="16122" width="6.5" style="2" customWidth="1"/>
    <col min="16123" max="16123" width="31.125" style="2" customWidth="1"/>
    <col min="16124" max="16129" width="7.75" style="2" customWidth="1"/>
    <col min="16130" max="16384" width="9" style="2"/>
  </cols>
  <sheetData>
    <row r="1" spans="1:21" ht="30" customHeight="1">
      <c r="A1" s="1681" t="s">
        <v>1252</v>
      </c>
      <c r="B1" s="1681"/>
      <c r="C1" s="1681"/>
      <c r="D1" s="1681"/>
      <c r="E1" s="1681"/>
      <c r="F1" s="1681"/>
      <c r="G1" s="1681"/>
      <c r="H1" s="1681"/>
      <c r="I1" s="1681"/>
      <c r="J1" s="1681"/>
      <c r="K1" s="1681"/>
      <c r="L1" s="1681"/>
      <c r="M1" s="1681"/>
      <c r="N1" s="1681"/>
      <c r="O1" s="1681"/>
      <c r="P1" s="1681"/>
      <c r="Q1" s="1681"/>
      <c r="R1" s="1681"/>
      <c r="S1" s="1681"/>
      <c r="T1" s="1681"/>
      <c r="U1" s="1681"/>
    </row>
    <row r="2" spans="1:21" ht="15" customHeight="1">
      <c r="A2" s="733"/>
      <c r="B2" s="734"/>
      <c r="C2" s="734"/>
      <c r="D2" s="734"/>
      <c r="E2" s="735"/>
      <c r="F2" s="734"/>
      <c r="G2" s="734"/>
      <c r="H2" s="734"/>
      <c r="I2" s="734"/>
      <c r="J2" s="733"/>
      <c r="K2" s="734"/>
      <c r="L2" s="734"/>
      <c r="M2" s="734"/>
      <c r="N2" s="734"/>
      <c r="O2" s="734"/>
      <c r="P2" s="734"/>
      <c r="Q2" s="734"/>
      <c r="R2" s="734"/>
      <c r="S2" s="734"/>
      <c r="T2" s="734"/>
      <c r="U2" s="734"/>
    </row>
    <row r="3" spans="1:21" s="619" customFormat="1" ht="18.75" customHeight="1" thickBot="1">
      <c r="A3" s="639" t="s">
        <v>492</v>
      </c>
      <c r="D3" s="736"/>
      <c r="E3" s="736"/>
      <c r="F3" s="737"/>
      <c r="H3" s="736"/>
      <c r="I3" s="736"/>
      <c r="J3" s="736"/>
      <c r="K3" s="736"/>
      <c r="M3" s="759" t="s">
        <v>517</v>
      </c>
      <c r="O3" s="760"/>
      <c r="Q3" s="760"/>
    </row>
    <row r="4" spans="1:21" ht="39.75" customHeight="1">
      <c r="A4" s="738" t="s">
        <v>493</v>
      </c>
      <c r="B4" s="1926" t="s">
        <v>494</v>
      </c>
      <c r="C4" s="1927"/>
      <c r="D4" s="739" t="s">
        <v>399</v>
      </c>
      <c r="E4" s="739" t="s">
        <v>476</v>
      </c>
      <c r="F4" s="740" t="s">
        <v>4</v>
      </c>
      <c r="G4" s="741" t="s">
        <v>478</v>
      </c>
      <c r="H4" s="739" t="s">
        <v>5</v>
      </c>
      <c r="I4" s="739" t="s">
        <v>6</v>
      </c>
      <c r="J4" s="739" t="s">
        <v>7</v>
      </c>
      <c r="K4" s="739" t="s">
        <v>518</v>
      </c>
      <c r="L4" s="740" t="s">
        <v>9</v>
      </c>
      <c r="M4" s="761" t="s">
        <v>399</v>
      </c>
      <c r="N4" s="739" t="s">
        <v>476</v>
      </c>
      <c r="O4" s="740" t="s">
        <v>4</v>
      </c>
      <c r="P4" s="741" t="s">
        <v>478</v>
      </c>
      <c r="Q4" s="739" t="s">
        <v>5</v>
      </c>
      <c r="R4" s="739" t="s">
        <v>6</v>
      </c>
      <c r="S4" s="739" t="s">
        <v>7</v>
      </c>
      <c r="T4" s="739" t="s">
        <v>8</v>
      </c>
      <c r="U4" s="762" t="s">
        <v>9</v>
      </c>
    </row>
    <row r="5" spans="1:21" ht="14.25" customHeight="1">
      <c r="A5" s="1892" t="s">
        <v>495</v>
      </c>
      <c r="B5" s="1929" t="s">
        <v>496</v>
      </c>
      <c r="C5" s="1929"/>
      <c r="D5" s="704">
        <f>SUM(D18,D31,D44)</f>
        <v>6332</v>
      </c>
      <c r="E5" s="704">
        <f t="shared" ref="D5:S17" si="0">SUM(E18,E31,E44)</f>
        <v>3733</v>
      </c>
      <c r="F5" s="704">
        <f t="shared" si="0"/>
        <v>657</v>
      </c>
      <c r="G5" s="742">
        <f t="shared" si="0"/>
        <v>202</v>
      </c>
      <c r="H5" s="704">
        <f t="shared" si="0"/>
        <v>1108</v>
      </c>
      <c r="I5" s="704">
        <f t="shared" si="0"/>
        <v>412</v>
      </c>
      <c r="J5" s="704">
        <f>SUM(J18,J31,J44)</f>
        <v>422</v>
      </c>
      <c r="K5" s="704">
        <f t="shared" ref="J5:U17" si="1">SUM(K18,K31,K44)</f>
        <v>487</v>
      </c>
      <c r="L5" s="763">
        <f t="shared" si="1"/>
        <v>623</v>
      </c>
      <c r="M5" s="764">
        <f>SUM(M18,M31,M44)</f>
        <v>4761</v>
      </c>
      <c r="N5" s="704">
        <f>SUM(N18,N31,N44)</f>
        <v>2415</v>
      </c>
      <c r="O5" s="704">
        <f t="shared" si="1"/>
        <v>406</v>
      </c>
      <c r="P5" s="742">
        <f t="shared" si="1"/>
        <v>124</v>
      </c>
      <c r="Q5" s="704">
        <f t="shared" si="1"/>
        <v>664</v>
      </c>
      <c r="R5" s="704">
        <f t="shared" si="1"/>
        <v>284</v>
      </c>
      <c r="S5" s="704">
        <f t="shared" si="1"/>
        <v>277</v>
      </c>
      <c r="T5" s="704">
        <f t="shared" si="1"/>
        <v>308</v>
      </c>
      <c r="U5" s="765">
        <f t="shared" si="1"/>
        <v>407</v>
      </c>
    </row>
    <row r="6" spans="1:21" ht="14.25" customHeight="1">
      <c r="A6" s="1892"/>
      <c r="B6" s="1923" t="s">
        <v>497</v>
      </c>
      <c r="C6" s="1923"/>
      <c r="D6" s="704">
        <f t="shared" si="0"/>
        <v>2525</v>
      </c>
      <c r="E6" s="704">
        <f t="shared" si="0"/>
        <v>1524</v>
      </c>
      <c r="F6" s="704">
        <f t="shared" si="0"/>
        <v>319</v>
      </c>
      <c r="G6" s="742">
        <f t="shared" si="0"/>
        <v>98</v>
      </c>
      <c r="H6" s="704">
        <f t="shared" si="0"/>
        <v>363</v>
      </c>
      <c r="I6" s="704">
        <f t="shared" si="0"/>
        <v>163</v>
      </c>
      <c r="J6" s="704">
        <f>SUM(J19,J32,J45)</f>
        <v>156</v>
      </c>
      <c r="K6" s="704">
        <f t="shared" si="1"/>
        <v>229</v>
      </c>
      <c r="L6" s="763">
        <f t="shared" si="1"/>
        <v>228</v>
      </c>
      <c r="M6" s="764">
        <f>SUM(M19,M32,M45)</f>
        <v>1979</v>
      </c>
      <c r="N6" s="704">
        <f t="shared" si="1"/>
        <v>1009</v>
      </c>
      <c r="O6" s="704">
        <f t="shared" si="1"/>
        <v>201</v>
      </c>
      <c r="P6" s="742">
        <f t="shared" si="1"/>
        <v>57</v>
      </c>
      <c r="Q6" s="704">
        <f t="shared" si="1"/>
        <v>236</v>
      </c>
      <c r="R6" s="704">
        <f t="shared" si="1"/>
        <v>110</v>
      </c>
      <c r="S6" s="704">
        <f t="shared" si="1"/>
        <v>106</v>
      </c>
      <c r="T6" s="704">
        <f t="shared" si="1"/>
        <v>154</v>
      </c>
      <c r="U6" s="765">
        <f t="shared" si="1"/>
        <v>163</v>
      </c>
    </row>
    <row r="7" spans="1:21" ht="14.25" customHeight="1">
      <c r="A7" s="1892"/>
      <c r="B7" s="743">
        <v>1</v>
      </c>
      <c r="C7" s="713" t="s">
        <v>498</v>
      </c>
      <c r="D7" s="705">
        <f t="shared" si="0"/>
        <v>181</v>
      </c>
      <c r="E7" s="705">
        <f t="shared" si="0"/>
        <v>135</v>
      </c>
      <c r="F7" s="705">
        <f t="shared" si="0"/>
        <v>16</v>
      </c>
      <c r="G7" s="744">
        <f t="shared" si="0"/>
        <v>4</v>
      </c>
      <c r="H7" s="705">
        <f t="shared" si="0"/>
        <v>11</v>
      </c>
      <c r="I7" s="705">
        <f t="shared" si="0"/>
        <v>7</v>
      </c>
      <c r="J7" s="705">
        <f>SUM(J20,J33,J46)</f>
        <v>12</v>
      </c>
      <c r="K7" s="705">
        <f t="shared" si="1"/>
        <v>19</v>
      </c>
      <c r="L7" s="766">
        <f t="shared" si="1"/>
        <v>20</v>
      </c>
      <c r="M7" s="767">
        <f>SUM(M20,M33,M46)</f>
        <v>161</v>
      </c>
      <c r="N7" s="705">
        <f t="shared" si="1"/>
        <v>98</v>
      </c>
      <c r="O7" s="705">
        <f t="shared" si="1"/>
        <v>10</v>
      </c>
      <c r="P7" s="744">
        <f t="shared" si="1"/>
        <v>2</v>
      </c>
      <c r="Q7" s="705">
        <f t="shared" si="1"/>
        <v>8</v>
      </c>
      <c r="R7" s="705">
        <f t="shared" si="1"/>
        <v>7</v>
      </c>
      <c r="S7" s="705">
        <f t="shared" si="1"/>
        <v>9</v>
      </c>
      <c r="T7" s="705">
        <f t="shared" si="1"/>
        <v>14</v>
      </c>
      <c r="U7" s="766">
        <f t="shared" si="1"/>
        <v>15</v>
      </c>
    </row>
    <row r="8" spans="1:21" ht="14.25" customHeight="1">
      <c r="A8" s="1892"/>
      <c r="B8" s="743" t="s">
        <v>499</v>
      </c>
      <c r="C8" s="713" t="s">
        <v>500</v>
      </c>
      <c r="D8" s="694">
        <f t="shared" si="0"/>
        <v>378</v>
      </c>
      <c r="E8" s="694">
        <f t="shared" si="0"/>
        <v>251</v>
      </c>
      <c r="F8" s="694">
        <f t="shared" si="0"/>
        <v>37</v>
      </c>
      <c r="G8" s="745">
        <f t="shared" si="0"/>
        <v>8</v>
      </c>
      <c r="H8" s="694">
        <f t="shared" si="0"/>
        <v>48</v>
      </c>
      <c r="I8" s="694">
        <f t="shared" si="0"/>
        <v>23</v>
      </c>
      <c r="J8" s="694">
        <f t="shared" si="0"/>
        <v>19</v>
      </c>
      <c r="K8" s="694">
        <f t="shared" si="0"/>
        <v>28</v>
      </c>
      <c r="L8" s="768">
        <f t="shared" si="0"/>
        <v>26</v>
      </c>
      <c r="M8" s="769">
        <f t="shared" si="0"/>
        <v>255</v>
      </c>
      <c r="N8" s="694">
        <f t="shared" si="0"/>
        <v>143</v>
      </c>
      <c r="O8" s="694">
        <f t="shared" si="0"/>
        <v>20</v>
      </c>
      <c r="P8" s="745">
        <f t="shared" si="0"/>
        <v>3</v>
      </c>
      <c r="Q8" s="694">
        <f t="shared" si="0"/>
        <v>30</v>
      </c>
      <c r="R8" s="694">
        <f t="shared" si="0"/>
        <v>15</v>
      </c>
      <c r="S8" s="694">
        <f t="shared" si="0"/>
        <v>12</v>
      </c>
      <c r="T8" s="694">
        <f t="shared" si="1"/>
        <v>21</v>
      </c>
      <c r="U8" s="768">
        <f t="shared" si="1"/>
        <v>14</v>
      </c>
    </row>
    <row r="9" spans="1:21" ht="14.25" customHeight="1">
      <c r="A9" s="1892"/>
      <c r="B9" s="743" t="s">
        <v>501</v>
      </c>
      <c r="C9" s="713" t="s">
        <v>502</v>
      </c>
      <c r="D9" s="694">
        <f t="shared" si="0"/>
        <v>476</v>
      </c>
      <c r="E9" s="694">
        <f t="shared" si="0"/>
        <v>271</v>
      </c>
      <c r="F9" s="694">
        <f t="shared" si="0"/>
        <v>67</v>
      </c>
      <c r="G9" s="745">
        <f t="shared" si="0"/>
        <v>17</v>
      </c>
      <c r="H9" s="694">
        <f t="shared" si="0"/>
        <v>71</v>
      </c>
      <c r="I9" s="694">
        <f t="shared" si="0"/>
        <v>33</v>
      </c>
      <c r="J9" s="694">
        <f t="shared" si="1"/>
        <v>34</v>
      </c>
      <c r="K9" s="694">
        <f t="shared" si="1"/>
        <v>31</v>
      </c>
      <c r="L9" s="768">
        <f t="shared" si="1"/>
        <v>46</v>
      </c>
      <c r="M9" s="769">
        <f t="shared" si="1"/>
        <v>400</v>
      </c>
      <c r="N9" s="694">
        <f t="shared" si="1"/>
        <v>190</v>
      </c>
      <c r="O9" s="694">
        <f t="shared" si="1"/>
        <v>46</v>
      </c>
      <c r="P9" s="745">
        <f t="shared" si="1"/>
        <v>12</v>
      </c>
      <c r="Q9" s="694">
        <f t="shared" si="1"/>
        <v>61</v>
      </c>
      <c r="R9" s="694">
        <f t="shared" si="1"/>
        <v>26</v>
      </c>
      <c r="S9" s="694">
        <f t="shared" si="1"/>
        <v>25</v>
      </c>
      <c r="T9" s="694">
        <f t="shared" si="1"/>
        <v>18</v>
      </c>
      <c r="U9" s="768">
        <f t="shared" si="1"/>
        <v>34</v>
      </c>
    </row>
    <row r="10" spans="1:21" ht="14.25" customHeight="1">
      <c r="A10" s="1892"/>
      <c r="B10" s="743" t="s">
        <v>503</v>
      </c>
      <c r="C10" s="713" t="s">
        <v>504</v>
      </c>
      <c r="D10" s="694">
        <f t="shared" si="0"/>
        <v>723</v>
      </c>
      <c r="E10" s="694">
        <f t="shared" si="0"/>
        <v>415</v>
      </c>
      <c r="F10" s="694">
        <f t="shared" si="0"/>
        <v>95</v>
      </c>
      <c r="G10" s="745">
        <f t="shared" si="0"/>
        <v>33</v>
      </c>
      <c r="H10" s="694">
        <f t="shared" si="0"/>
        <v>121</v>
      </c>
      <c r="I10" s="694">
        <f t="shared" si="0"/>
        <v>52</v>
      </c>
      <c r="J10" s="694">
        <f>SUM(J23,J36,J49)</f>
        <v>40</v>
      </c>
      <c r="K10" s="694">
        <f t="shared" si="1"/>
        <v>91</v>
      </c>
      <c r="L10" s="768">
        <f t="shared" si="1"/>
        <v>61</v>
      </c>
      <c r="M10" s="769">
        <f t="shared" si="1"/>
        <v>513</v>
      </c>
      <c r="N10" s="694">
        <f t="shared" si="1"/>
        <v>253</v>
      </c>
      <c r="O10" s="694">
        <f t="shared" si="1"/>
        <v>46</v>
      </c>
      <c r="P10" s="745">
        <f t="shared" si="1"/>
        <v>13</v>
      </c>
      <c r="Q10" s="694">
        <f t="shared" si="1"/>
        <v>63</v>
      </c>
      <c r="R10" s="694">
        <f t="shared" si="1"/>
        <v>30</v>
      </c>
      <c r="S10" s="694">
        <f t="shared" si="1"/>
        <v>26</v>
      </c>
      <c r="T10" s="694">
        <f t="shared" si="1"/>
        <v>52</v>
      </c>
      <c r="U10" s="768">
        <f t="shared" si="1"/>
        <v>43</v>
      </c>
    </row>
    <row r="11" spans="1:21" ht="14.25" customHeight="1">
      <c r="A11" s="1892"/>
      <c r="B11" s="743">
        <v>9</v>
      </c>
      <c r="C11" s="713" t="s">
        <v>505</v>
      </c>
      <c r="D11" s="694">
        <f t="shared" si="0"/>
        <v>217</v>
      </c>
      <c r="E11" s="694">
        <f t="shared" si="0"/>
        <v>139</v>
      </c>
      <c r="F11" s="694">
        <f t="shared" si="0"/>
        <v>29</v>
      </c>
      <c r="G11" s="745">
        <f t="shared" si="0"/>
        <v>14</v>
      </c>
      <c r="H11" s="694">
        <f t="shared" si="0"/>
        <v>22</v>
      </c>
      <c r="I11" s="694">
        <f t="shared" si="0"/>
        <v>14</v>
      </c>
      <c r="J11" s="694">
        <f t="shared" si="1"/>
        <v>13</v>
      </c>
      <c r="K11" s="694">
        <f t="shared" si="1"/>
        <v>13</v>
      </c>
      <c r="L11" s="768">
        <f t="shared" si="1"/>
        <v>12</v>
      </c>
      <c r="M11" s="769">
        <f t="shared" si="1"/>
        <v>162</v>
      </c>
      <c r="N11" s="694">
        <f t="shared" si="1"/>
        <v>92</v>
      </c>
      <c r="O11" s="694">
        <f t="shared" si="1"/>
        <v>22</v>
      </c>
      <c r="P11" s="745">
        <f t="shared" si="1"/>
        <v>10</v>
      </c>
      <c r="Q11" s="694">
        <f t="shared" si="1"/>
        <v>13</v>
      </c>
      <c r="R11" s="694">
        <f t="shared" si="1"/>
        <v>8</v>
      </c>
      <c r="S11" s="694">
        <f t="shared" si="1"/>
        <v>9</v>
      </c>
      <c r="T11" s="694">
        <f t="shared" si="1"/>
        <v>11</v>
      </c>
      <c r="U11" s="768">
        <f t="shared" si="1"/>
        <v>7</v>
      </c>
    </row>
    <row r="12" spans="1:21" ht="14.25" customHeight="1">
      <c r="A12" s="1892"/>
      <c r="B12" s="743" t="s">
        <v>506</v>
      </c>
      <c r="C12" s="713" t="s">
        <v>507</v>
      </c>
      <c r="D12" s="694">
        <f t="shared" si="0"/>
        <v>30</v>
      </c>
      <c r="E12" s="694">
        <f t="shared" si="0"/>
        <v>20</v>
      </c>
      <c r="F12" s="694">
        <f t="shared" si="0"/>
        <v>2</v>
      </c>
      <c r="G12" s="745">
        <f t="shared" si="0"/>
        <v>0</v>
      </c>
      <c r="H12" s="694">
        <f t="shared" si="0"/>
        <v>4</v>
      </c>
      <c r="I12" s="694">
        <f t="shared" si="0"/>
        <v>2</v>
      </c>
      <c r="J12" s="694">
        <f t="shared" si="1"/>
        <v>2</v>
      </c>
      <c r="K12" s="694">
        <f t="shared" si="1"/>
        <v>3</v>
      </c>
      <c r="L12" s="768">
        <f t="shared" si="1"/>
        <v>5</v>
      </c>
      <c r="M12" s="769">
        <f t="shared" si="1"/>
        <v>30</v>
      </c>
      <c r="N12" s="694">
        <f t="shared" si="1"/>
        <v>16</v>
      </c>
      <c r="O12" s="694">
        <f t="shared" si="1"/>
        <v>2</v>
      </c>
      <c r="P12" s="745">
        <f t="shared" si="1"/>
        <v>0</v>
      </c>
      <c r="Q12" s="694">
        <f t="shared" si="1"/>
        <v>3</v>
      </c>
      <c r="R12" s="694">
        <f t="shared" si="1"/>
        <v>0</v>
      </c>
      <c r="S12" s="694">
        <f t="shared" si="1"/>
        <v>2</v>
      </c>
      <c r="T12" s="694">
        <f t="shared" si="1"/>
        <v>3</v>
      </c>
      <c r="U12" s="768">
        <f t="shared" si="1"/>
        <v>4</v>
      </c>
    </row>
    <row r="13" spans="1:21" ht="14.25" customHeight="1">
      <c r="A13" s="1892"/>
      <c r="B13" s="743" t="s">
        <v>508</v>
      </c>
      <c r="C13" s="713" t="s">
        <v>509</v>
      </c>
      <c r="D13" s="694">
        <f t="shared" si="0"/>
        <v>514</v>
      </c>
      <c r="E13" s="694">
        <f t="shared" si="0"/>
        <v>292</v>
      </c>
      <c r="F13" s="694">
        <f t="shared" si="0"/>
        <v>72</v>
      </c>
      <c r="G13" s="745">
        <f t="shared" si="0"/>
        <v>21</v>
      </c>
      <c r="H13" s="694">
        <f t="shared" si="0"/>
        <v>86</v>
      </c>
      <c r="I13" s="694">
        <f t="shared" si="0"/>
        <v>32</v>
      </c>
      <c r="J13" s="694">
        <f t="shared" si="1"/>
        <v>32</v>
      </c>
      <c r="K13" s="694">
        <f t="shared" si="1"/>
        <v>43</v>
      </c>
      <c r="L13" s="768">
        <f t="shared" si="1"/>
        <v>58</v>
      </c>
      <c r="M13" s="769">
        <f t="shared" si="1"/>
        <v>456</v>
      </c>
      <c r="N13" s="694">
        <f t="shared" si="1"/>
        <v>217</v>
      </c>
      <c r="O13" s="694">
        <f t="shared" si="1"/>
        <v>54</v>
      </c>
      <c r="P13" s="745">
        <f t="shared" si="1"/>
        <v>16</v>
      </c>
      <c r="Q13" s="694">
        <f t="shared" si="1"/>
        <v>58</v>
      </c>
      <c r="R13" s="694">
        <f t="shared" si="1"/>
        <v>24</v>
      </c>
      <c r="S13" s="694">
        <f t="shared" si="1"/>
        <v>22</v>
      </c>
      <c r="T13" s="694">
        <f t="shared" si="1"/>
        <v>35</v>
      </c>
      <c r="U13" s="768">
        <f t="shared" si="1"/>
        <v>46</v>
      </c>
    </row>
    <row r="14" spans="1:21" ht="14.25" customHeight="1">
      <c r="A14" s="1892"/>
      <c r="B14" s="743">
        <v>19</v>
      </c>
      <c r="C14" s="713" t="s">
        <v>510</v>
      </c>
      <c r="D14" s="699">
        <f t="shared" si="0"/>
        <v>6</v>
      </c>
      <c r="E14" s="699">
        <f t="shared" si="0"/>
        <v>1</v>
      </c>
      <c r="F14" s="699">
        <f t="shared" si="0"/>
        <v>1</v>
      </c>
      <c r="G14" s="746">
        <f t="shared" si="0"/>
        <v>1</v>
      </c>
      <c r="H14" s="699">
        <f t="shared" si="0"/>
        <v>0</v>
      </c>
      <c r="I14" s="694">
        <f t="shared" si="0"/>
        <v>0</v>
      </c>
      <c r="J14" s="699">
        <f t="shared" si="1"/>
        <v>4</v>
      </c>
      <c r="K14" s="699">
        <f t="shared" si="1"/>
        <v>1</v>
      </c>
      <c r="L14" s="770">
        <f t="shared" si="1"/>
        <v>0</v>
      </c>
      <c r="M14" s="769">
        <f t="shared" si="1"/>
        <v>2</v>
      </c>
      <c r="N14" s="694">
        <f t="shared" si="1"/>
        <v>0</v>
      </c>
      <c r="O14" s="694">
        <f t="shared" si="1"/>
        <v>1</v>
      </c>
      <c r="P14" s="745">
        <f t="shared" si="1"/>
        <v>1</v>
      </c>
      <c r="Q14" s="694">
        <f t="shared" si="1"/>
        <v>0</v>
      </c>
      <c r="R14" s="694">
        <f t="shared" si="1"/>
        <v>0</v>
      </c>
      <c r="S14" s="694">
        <f t="shared" si="1"/>
        <v>1</v>
      </c>
      <c r="T14" s="694">
        <f t="shared" si="1"/>
        <v>0</v>
      </c>
      <c r="U14" s="768">
        <f t="shared" si="1"/>
        <v>0</v>
      </c>
    </row>
    <row r="15" spans="1:21" ht="14.25" customHeight="1">
      <c r="A15" s="1892"/>
      <c r="B15" s="1923" t="s">
        <v>511</v>
      </c>
      <c r="C15" s="1923"/>
      <c r="D15" s="704">
        <f t="shared" si="0"/>
        <v>1716</v>
      </c>
      <c r="E15" s="704">
        <f t="shared" si="0"/>
        <v>973</v>
      </c>
      <c r="F15" s="704">
        <f t="shared" si="0"/>
        <v>137</v>
      </c>
      <c r="G15" s="742">
        <f t="shared" si="0"/>
        <v>41</v>
      </c>
      <c r="H15" s="704">
        <f t="shared" si="0"/>
        <v>346</v>
      </c>
      <c r="I15" s="705">
        <f t="shared" si="0"/>
        <v>125</v>
      </c>
      <c r="J15" s="704">
        <f t="shared" si="1"/>
        <v>135</v>
      </c>
      <c r="K15" s="704">
        <f t="shared" si="1"/>
        <v>104</v>
      </c>
      <c r="L15" s="763">
        <f t="shared" si="1"/>
        <v>182</v>
      </c>
      <c r="M15" s="764">
        <f t="shared" si="1"/>
        <v>1321</v>
      </c>
      <c r="N15" s="704">
        <f t="shared" si="1"/>
        <v>668</v>
      </c>
      <c r="O15" s="704">
        <f t="shared" si="1"/>
        <v>90</v>
      </c>
      <c r="P15" s="742">
        <f t="shared" si="1"/>
        <v>29</v>
      </c>
      <c r="Q15" s="704">
        <f t="shared" si="1"/>
        <v>212</v>
      </c>
      <c r="R15" s="704">
        <f t="shared" si="1"/>
        <v>80</v>
      </c>
      <c r="S15" s="704">
        <f t="shared" si="1"/>
        <v>91</v>
      </c>
      <c r="T15" s="704">
        <f t="shared" si="1"/>
        <v>62</v>
      </c>
      <c r="U15" s="765">
        <f t="shared" si="1"/>
        <v>118</v>
      </c>
    </row>
    <row r="16" spans="1:21" ht="14.25" customHeight="1">
      <c r="A16" s="1892"/>
      <c r="B16" s="1923" t="s">
        <v>512</v>
      </c>
      <c r="C16" s="1923"/>
      <c r="D16" s="704">
        <f t="shared" si="0"/>
        <v>1782</v>
      </c>
      <c r="E16" s="704">
        <f t="shared" si="0"/>
        <v>1061</v>
      </c>
      <c r="F16" s="704">
        <f t="shared" si="0"/>
        <v>175</v>
      </c>
      <c r="G16" s="742">
        <f t="shared" si="0"/>
        <v>57</v>
      </c>
      <c r="H16" s="704">
        <f t="shared" si="0"/>
        <v>336</v>
      </c>
      <c r="I16" s="705">
        <f t="shared" si="0"/>
        <v>111</v>
      </c>
      <c r="J16" s="704">
        <f t="shared" si="1"/>
        <v>99</v>
      </c>
      <c r="K16" s="704">
        <f t="shared" si="1"/>
        <v>136</v>
      </c>
      <c r="L16" s="763">
        <f t="shared" si="1"/>
        <v>198</v>
      </c>
      <c r="M16" s="764">
        <f t="shared" si="1"/>
        <v>1271</v>
      </c>
      <c r="N16" s="704">
        <f t="shared" si="1"/>
        <v>635</v>
      </c>
      <c r="O16" s="704">
        <f t="shared" si="1"/>
        <v>104</v>
      </c>
      <c r="P16" s="742">
        <f t="shared" si="1"/>
        <v>34</v>
      </c>
      <c r="Q16" s="704">
        <f t="shared" si="1"/>
        <v>182</v>
      </c>
      <c r="R16" s="704">
        <f t="shared" si="1"/>
        <v>84</v>
      </c>
      <c r="S16" s="704">
        <f t="shared" si="1"/>
        <v>64</v>
      </c>
      <c r="T16" s="704">
        <f t="shared" si="1"/>
        <v>84</v>
      </c>
      <c r="U16" s="765">
        <f t="shared" si="1"/>
        <v>118</v>
      </c>
    </row>
    <row r="17" spans="1:21" ht="14.25" customHeight="1" thickBot="1">
      <c r="A17" s="1928"/>
      <c r="B17" s="1930" t="s">
        <v>513</v>
      </c>
      <c r="C17" s="1930"/>
      <c r="D17" s="705">
        <f t="shared" si="0"/>
        <v>309</v>
      </c>
      <c r="E17" s="705">
        <f t="shared" si="0"/>
        <v>175</v>
      </c>
      <c r="F17" s="705">
        <f t="shared" si="0"/>
        <v>26</v>
      </c>
      <c r="G17" s="744">
        <f t="shared" si="0"/>
        <v>6</v>
      </c>
      <c r="H17" s="705">
        <f t="shared" si="0"/>
        <v>63</v>
      </c>
      <c r="I17" s="705">
        <f t="shared" si="0"/>
        <v>13</v>
      </c>
      <c r="J17" s="705">
        <f t="shared" si="1"/>
        <v>32</v>
      </c>
      <c r="K17" s="705">
        <f t="shared" si="1"/>
        <v>18</v>
      </c>
      <c r="L17" s="771">
        <f t="shared" si="1"/>
        <v>15</v>
      </c>
      <c r="M17" s="767">
        <f t="shared" si="1"/>
        <v>190</v>
      </c>
      <c r="N17" s="705">
        <f t="shared" si="1"/>
        <v>103</v>
      </c>
      <c r="O17" s="705">
        <f t="shared" si="1"/>
        <v>11</v>
      </c>
      <c r="P17" s="744">
        <f t="shared" si="1"/>
        <v>4</v>
      </c>
      <c r="Q17" s="705">
        <f t="shared" si="1"/>
        <v>34</v>
      </c>
      <c r="R17" s="705">
        <f t="shared" si="1"/>
        <v>10</v>
      </c>
      <c r="S17" s="705">
        <f t="shared" si="1"/>
        <v>16</v>
      </c>
      <c r="T17" s="705">
        <f t="shared" si="1"/>
        <v>8</v>
      </c>
      <c r="U17" s="766">
        <f t="shared" si="1"/>
        <v>8</v>
      </c>
    </row>
    <row r="18" spans="1:21" ht="14.25" customHeight="1">
      <c r="A18" s="1921" t="s">
        <v>514</v>
      </c>
      <c r="B18" s="1922" t="s">
        <v>496</v>
      </c>
      <c r="C18" s="1922"/>
      <c r="D18" s="747">
        <f t="shared" ref="D18:U18" si="2">SUM(D19,D28,D29,D30)</f>
        <v>1985</v>
      </c>
      <c r="E18" s="747">
        <f t="shared" si="2"/>
        <v>1200</v>
      </c>
      <c r="F18" s="747">
        <f t="shared" si="2"/>
        <v>298</v>
      </c>
      <c r="G18" s="748">
        <f t="shared" si="2"/>
        <v>100</v>
      </c>
      <c r="H18" s="747">
        <f t="shared" si="2"/>
        <v>225</v>
      </c>
      <c r="I18" s="747">
        <f t="shared" si="2"/>
        <v>94</v>
      </c>
      <c r="J18" s="747">
        <f t="shared" si="2"/>
        <v>168</v>
      </c>
      <c r="K18" s="747">
        <f t="shared" si="2"/>
        <v>101</v>
      </c>
      <c r="L18" s="772">
        <f t="shared" si="2"/>
        <v>152</v>
      </c>
      <c r="M18" s="773">
        <f>SUM(M19,M28,M29,M30)</f>
        <v>1339</v>
      </c>
      <c r="N18" s="747">
        <f>SUM(N19,N28,N29,N30)</f>
        <v>710</v>
      </c>
      <c r="O18" s="747">
        <f t="shared" si="2"/>
        <v>183</v>
      </c>
      <c r="P18" s="748">
        <f t="shared" si="2"/>
        <v>64</v>
      </c>
      <c r="Q18" s="747">
        <f t="shared" si="2"/>
        <v>118</v>
      </c>
      <c r="R18" s="747">
        <f t="shared" si="2"/>
        <v>66</v>
      </c>
      <c r="S18" s="747">
        <f t="shared" si="2"/>
        <v>103</v>
      </c>
      <c r="T18" s="747">
        <f t="shared" si="2"/>
        <v>66</v>
      </c>
      <c r="U18" s="774">
        <f t="shared" si="2"/>
        <v>93</v>
      </c>
    </row>
    <row r="19" spans="1:21" ht="14.25" customHeight="1">
      <c r="A19" s="1918"/>
      <c r="B19" s="1923" t="s">
        <v>497</v>
      </c>
      <c r="C19" s="1923"/>
      <c r="D19" s="704">
        <f t="shared" ref="D19:I19" si="3">SUM(D20:D27)</f>
        <v>766</v>
      </c>
      <c r="E19" s="704">
        <f t="shared" si="3"/>
        <v>470</v>
      </c>
      <c r="F19" s="704">
        <f t="shared" si="3"/>
        <v>136</v>
      </c>
      <c r="G19" s="742">
        <f t="shared" si="3"/>
        <v>48</v>
      </c>
      <c r="H19" s="704">
        <f t="shared" si="3"/>
        <v>68</v>
      </c>
      <c r="I19" s="704">
        <f t="shared" si="3"/>
        <v>36</v>
      </c>
      <c r="J19" s="704">
        <f>SUM(J20:J27)</f>
        <v>56</v>
      </c>
      <c r="K19" s="704">
        <f>SUM(K20:K27)</f>
        <v>44</v>
      </c>
      <c r="L19" s="704">
        <f>SUM(L20:L27)</f>
        <v>48</v>
      </c>
      <c r="M19" s="764">
        <f>SUM(M20:M27)</f>
        <v>548</v>
      </c>
      <c r="N19" s="704">
        <f>SUM(N20:N27)</f>
        <v>296</v>
      </c>
      <c r="O19" s="704">
        <f t="shared" ref="O19:U19" si="4">SUM(O20:O27)</f>
        <v>87</v>
      </c>
      <c r="P19" s="742">
        <f t="shared" si="4"/>
        <v>29</v>
      </c>
      <c r="Q19" s="704">
        <f t="shared" si="4"/>
        <v>40</v>
      </c>
      <c r="R19" s="704">
        <f t="shared" si="4"/>
        <v>24</v>
      </c>
      <c r="S19" s="704">
        <f t="shared" si="4"/>
        <v>36</v>
      </c>
      <c r="T19" s="704">
        <f t="shared" si="4"/>
        <v>32</v>
      </c>
      <c r="U19" s="765">
        <f t="shared" si="4"/>
        <v>33</v>
      </c>
    </row>
    <row r="20" spans="1:21" ht="14.25" customHeight="1">
      <c r="A20" s="1918"/>
      <c r="B20" s="743">
        <v>1</v>
      </c>
      <c r="C20" s="713" t="s">
        <v>498</v>
      </c>
      <c r="D20" s="705">
        <f t="shared" ref="D20:D30" si="5">SUM(E20:J20)-G20</f>
        <v>58</v>
      </c>
      <c r="E20" s="749">
        <v>41</v>
      </c>
      <c r="F20" s="749">
        <v>9</v>
      </c>
      <c r="G20" s="750">
        <v>4</v>
      </c>
      <c r="H20" s="749">
        <v>2</v>
      </c>
      <c r="I20" s="749">
        <v>1</v>
      </c>
      <c r="J20" s="749">
        <v>5</v>
      </c>
      <c r="K20" s="749">
        <v>4</v>
      </c>
      <c r="L20" s="775">
        <v>3</v>
      </c>
      <c r="M20" s="776">
        <f t="shared" ref="M20:M30" si="6">SUM(N20:U20)-P20</f>
        <v>43</v>
      </c>
      <c r="N20" s="749">
        <v>26</v>
      </c>
      <c r="O20" s="749">
        <v>5</v>
      </c>
      <c r="P20" s="777">
        <v>2</v>
      </c>
      <c r="Q20" s="749">
        <v>2</v>
      </c>
      <c r="R20" s="749">
        <v>1</v>
      </c>
      <c r="S20" s="749">
        <v>5</v>
      </c>
      <c r="T20" s="749">
        <v>3</v>
      </c>
      <c r="U20" s="778">
        <v>1</v>
      </c>
    </row>
    <row r="21" spans="1:21" ht="14.25" customHeight="1">
      <c r="A21" s="1918"/>
      <c r="B21" s="743" t="s">
        <v>499</v>
      </c>
      <c r="C21" s="713" t="s">
        <v>500</v>
      </c>
      <c r="D21" s="694">
        <f t="shared" si="5"/>
        <v>94</v>
      </c>
      <c r="E21" s="751">
        <v>61</v>
      </c>
      <c r="F21" s="751">
        <v>14</v>
      </c>
      <c r="G21" s="752">
        <v>3</v>
      </c>
      <c r="H21" s="751">
        <v>13</v>
      </c>
      <c r="I21" s="751">
        <v>1</v>
      </c>
      <c r="J21" s="751">
        <v>5</v>
      </c>
      <c r="K21" s="751">
        <v>2</v>
      </c>
      <c r="L21" s="758">
        <v>5</v>
      </c>
      <c r="M21" s="769">
        <f t="shared" si="6"/>
        <v>59</v>
      </c>
      <c r="N21" s="751">
        <v>33</v>
      </c>
      <c r="O21" s="751">
        <v>11</v>
      </c>
      <c r="P21" s="779">
        <v>2</v>
      </c>
      <c r="Q21" s="751">
        <v>8</v>
      </c>
      <c r="R21" s="751">
        <v>0</v>
      </c>
      <c r="S21" s="751">
        <v>2</v>
      </c>
      <c r="T21" s="751">
        <v>2</v>
      </c>
      <c r="U21" s="780">
        <v>3</v>
      </c>
    </row>
    <row r="22" spans="1:21" ht="14.25" customHeight="1">
      <c r="A22" s="1918"/>
      <c r="B22" s="743" t="s">
        <v>501</v>
      </c>
      <c r="C22" s="713" t="s">
        <v>502</v>
      </c>
      <c r="D22" s="694">
        <f t="shared" si="5"/>
        <v>145</v>
      </c>
      <c r="E22" s="751">
        <v>91</v>
      </c>
      <c r="F22" s="751">
        <v>23</v>
      </c>
      <c r="G22" s="752">
        <v>7</v>
      </c>
      <c r="H22" s="751">
        <v>10</v>
      </c>
      <c r="I22" s="751">
        <v>9</v>
      </c>
      <c r="J22" s="751">
        <v>12</v>
      </c>
      <c r="K22" s="751">
        <v>2</v>
      </c>
      <c r="L22" s="758">
        <v>6</v>
      </c>
      <c r="M22" s="769">
        <f t="shared" si="6"/>
        <v>100</v>
      </c>
      <c r="N22" s="751">
        <v>56</v>
      </c>
      <c r="O22" s="751">
        <v>14</v>
      </c>
      <c r="P22" s="779">
        <v>5</v>
      </c>
      <c r="Q22" s="751">
        <v>7</v>
      </c>
      <c r="R22" s="751">
        <v>8</v>
      </c>
      <c r="S22" s="751">
        <v>9</v>
      </c>
      <c r="T22" s="751">
        <v>2</v>
      </c>
      <c r="U22" s="780">
        <v>4</v>
      </c>
    </row>
    <row r="23" spans="1:21" ht="14.25" customHeight="1">
      <c r="A23" s="1918"/>
      <c r="B23" s="743" t="s">
        <v>503</v>
      </c>
      <c r="C23" s="713" t="s">
        <v>504</v>
      </c>
      <c r="D23" s="694">
        <f t="shared" si="5"/>
        <v>205</v>
      </c>
      <c r="E23" s="751">
        <v>122</v>
      </c>
      <c r="F23" s="751">
        <v>36</v>
      </c>
      <c r="G23" s="752">
        <v>13</v>
      </c>
      <c r="H23" s="751">
        <v>22</v>
      </c>
      <c r="I23" s="751">
        <v>14</v>
      </c>
      <c r="J23" s="751">
        <v>11</v>
      </c>
      <c r="K23" s="751">
        <v>24</v>
      </c>
      <c r="L23" s="758">
        <v>15</v>
      </c>
      <c r="M23" s="769">
        <f t="shared" si="6"/>
        <v>130</v>
      </c>
      <c r="N23" s="751">
        <v>71</v>
      </c>
      <c r="O23" s="751">
        <v>14</v>
      </c>
      <c r="P23" s="779">
        <v>3</v>
      </c>
      <c r="Q23" s="751">
        <v>9</v>
      </c>
      <c r="R23" s="751">
        <v>7</v>
      </c>
      <c r="S23" s="751">
        <v>5</v>
      </c>
      <c r="T23" s="751">
        <v>14</v>
      </c>
      <c r="U23" s="780">
        <v>10</v>
      </c>
    </row>
    <row r="24" spans="1:21" ht="14.25" customHeight="1">
      <c r="A24" s="1918"/>
      <c r="B24" s="743">
        <v>9</v>
      </c>
      <c r="C24" s="713" t="s">
        <v>505</v>
      </c>
      <c r="D24" s="694">
        <f t="shared" si="5"/>
        <v>72</v>
      </c>
      <c r="E24" s="751">
        <v>46</v>
      </c>
      <c r="F24" s="751">
        <v>16</v>
      </c>
      <c r="G24" s="752">
        <v>9</v>
      </c>
      <c r="H24" s="751">
        <v>2</v>
      </c>
      <c r="I24" s="751">
        <v>4</v>
      </c>
      <c r="J24" s="751">
        <v>4</v>
      </c>
      <c r="K24" s="751">
        <v>3</v>
      </c>
      <c r="L24" s="758">
        <v>6</v>
      </c>
      <c r="M24" s="769">
        <f t="shared" si="6"/>
        <v>52</v>
      </c>
      <c r="N24" s="751">
        <v>25</v>
      </c>
      <c r="O24" s="751">
        <v>14</v>
      </c>
      <c r="P24" s="779">
        <v>7</v>
      </c>
      <c r="Q24" s="751">
        <v>1</v>
      </c>
      <c r="R24" s="751">
        <v>2</v>
      </c>
      <c r="S24" s="751">
        <v>3</v>
      </c>
      <c r="T24" s="751">
        <v>3</v>
      </c>
      <c r="U24" s="780">
        <v>4</v>
      </c>
    </row>
    <row r="25" spans="1:21" ht="14.25" customHeight="1">
      <c r="A25" s="1918"/>
      <c r="B25" s="743" t="s">
        <v>506</v>
      </c>
      <c r="C25" s="713" t="s">
        <v>507</v>
      </c>
      <c r="D25" s="694">
        <f t="shared" si="5"/>
        <v>3</v>
      </c>
      <c r="E25" s="751">
        <v>2</v>
      </c>
      <c r="F25" s="751">
        <v>0</v>
      </c>
      <c r="G25" s="752">
        <v>0</v>
      </c>
      <c r="H25" s="751">
        <v>0</v>
      </c>
      <c r="I25" s="751">
        <v>0</v>
      </c>
      <c r="J25" s="751">
        <v>1</v>
      </c>
      <c r="K25" s="751">
        <v>1</v>
      </c>
      <c r="L25" s="758">
        <v>1</v>
      </c>
      <c r="M25" s="769">
        <f t="shared" si="6"/>
        <v>4</v>
      </c>
      <c r="N25" s="751">
        <v>2</v>
      </c>
      <c r="O25" s="751">
        <v>0</v>
      </c>
      <c r="P25" s="779">
        <v>0</v>
      </c>
      <c r="Q25" s="751">
        <v>0</v>
      </c>
      <c r="R25" s="751">
        <v>0</v>
      </c>
      <c r="S25" s="751">
        <v>1</v>
      </c>
      <c r="T25" s="751">
        <v>1</v>
      </c>
      <c r="U25" s="780">
        <v>0</v>
      </c>
    </row>
    <row r="26" spans="1:21" ht="14.25" customHeight="1">
      <c r="A26" s="1918"/>
      <c r="B26" s="743" t="s">
        <v>508</v>
      </c>
      <c r="C26" s="713" t="s">
        <v>509</v>
      </c>
      <c r="D26" s="694">
        <f t="shared" si="5"/>
        <v>184</v>
      </c>
      <c r="E26" s="751">
        <v>106</v>
      </c>
      <c r="F26" s="751">
        <v>37</v>
      </c>
      <c r="G26" s="752">
        <v>11</v>
      </c>
      <c r="H26" s="751">
        <v>19</v>
      </c>
      <c r="I26" s="751">
        <v>7</v>
      </c>
      <c r="J26" s="751">
        <v>15</v>
      </c>
      <c r="K26" s="751">
        <v>8</v>
      </c>
      <c r="L26" s="758">
        <v>12</v>
      </c>
      <c r="M26" s="769">
        <f t="shared" si="6"/>
        <v>158</v>
      </c>
      <c r="N26" s="751">
        <v>83</v>
      </c>
      <c r="O26" s="751">
        <v>28</v>
      </c>
      <c r="P26" s="779">
        <v>9</v>
      </c>
      <c r="Q26" s="751">
        <v>13</v>
      </c>
      <c r="R26" s="751">
        <v>6</v>
      </c>
      <c r="S26" s="751">
        <v>10</v>
      </c>
      <c r="T26" s="751">
        <v>7</v>
      </c>
      <c r="U26" s="780">
        <v>11</v>
      </c>
    </row>
    <row r="27" spans="1:21" ht="14.25" customHeight="1">
      <c r="A27" s="1918"/>
      <c r="B27" s="743">
        <v>19</v>
      </c>
      <c r="C27" s="713" t="s">
        <v>510</v>
      </c>
      <c r="D27" s="694">
        <f t="shared" si="5"/>
        <v>5</v>
      </c>
      <c r="E27" s="751">
        <v>1</v>
      </c>
      <c r="F27" s="751">
        <v>1</v>
      </c>
      <c r="G27" s="752">
        <v>1</v>
      </c>
      <c r="H27" s="751">
        <v>0</v>
      </c>
      <c r="I27" s="751">
        <v>0</v>
      </c>
      <c r="J27" s="751">
        <v>3</v>
      </c>
      <c r="K27" s="751">
        <v>0</v>
      </c>
      <c r="L27" s="758">
        <v>0</v>
      </c>
      <c r="M27" s="769">
        <f t="shared" si="6"/>
        <v>2</v>
      </c>
      <c r="N27" s="751">
        <v>0</v>
      </c>
      <c r="O27" s="751">
        <v>1</v>
      </c>
      <c r="P27" s="779">
        <v>1</v>
      </c>
      <c r="Q27" s="751">
        <v>0</v>
      </c>
      <c r="R27" s="751">
        <v>0</v>
      </c>
      <c r="S27" s="751">
        <v>1</v>
      </c>
      <c r="T27" s="751">
        <v>0</v>
      </c>
      <c r="U27" s="780">
        <v>0</v>
      </c>
    </row>
    <row r="28" spans="1:21" ht="14.25" customHeight="1">
      <c r="A28" s="1918"/>
      <c r="B28" s="1923" t="s">
        <v>511</v>
      </c>
      <c r="C28" s="1923"/>
      <c r="D28" s="705">
        <f t="shared" si="5"/>
        <v>330</v>
      </c>
      <c r="E28" s="753">
        <v>194</v>
      </c>
      <c r="F28" s="753">
        <v>44</v>
      </c>
      <c r="G28" s="754">
        <v>12</v>
      </c>
      <c r="H28" s="753">
        <v>37</v>
      </c>
      <c r="I28" s="753">
        <v>13</v>
      </c>
      <c r="J28" s="753">
        <v>42</v>
      </c>
      <c r="K28" s="753">
        <v>10</v>
      </c>
      <c r="L28" s="781">
        <v>24</v>
      </c>
      <c r="M28" s="764">
        <f t="shared" si="6"/>
        <v>226</v>
      </c>
      <c r="N28" s="753">
        <v>120</v>
      </c>
      <c r="O28" s="753">
        <v>27</v>
      </c>
      <c r="P28" s="782">
        <v>8</v>
      </c>
      <c r="Q28" s="753">
        <v>21</v>
      </c>
      <c r="R28" s="753">
        <v>9</v>
      </c>
      <c r="S28" s="753">
        <v>26</v>
      </c>
      <c r="T28" s="753">
        <v>7</v>
      </c>
      <c r="U28" s="783">
        <v>16</v>
      </c>
    </row>
    <row r="29" spans="1:21" ht="14.25" customHeight="1">
      <c r="A29" s="1918"/>
      <c r="B29" s="1923" t="s">
        <v>512</v>
      </c>
      <c r="C29" s="1923"/>
      <c r="D29" s="705">
        <f t="shared" si="5"/>
        <v>763</v>
      </c>
      <c r="E29" s="753">
        <v>463</v>
      </c>
      <c r="F29" s="753">
        <v>104</v>
      </c>
      <c r="G29" s="754">
        <v>36</v>
      </c>
      <c r="H29" s="753">
        <v>102</v>
      </c>
      <c r="I29" s="753">
        <v>41</v>
      </c>
      <c r="J29" s="753">
        <v>53</v>
      </c>
      <c r="K29" s="753">
        <v>36</v>
      </c>
      <c r="L29" s="781">
        <v>75</v>
      </c>
      <c r="M29" s="764">
        <f t="shared" si="6"/>
        <v>487</v>
      </c>
      <c r="N29" s="753">
        <v>251</v>
      </c>
      <c r="O29" s="753">
        <v>62</v>
      </c>
      <c r="P29" s="782">
        <v>24</v>
      </c>
      <c r="Q29" s="753">
        <v>47</v>
      </c>
      <c r="R29" s="753">
        <v>29</v>
      </c>
      <c r="S29" s="753">
        <v>33</v>
      </c>
      <c r="T29" s="753">
        <v>24</v>
      </c>
      <c r="U29" s="783">
        <v>41</v>
      </c>
    </row>
    <row r="30" spans="1:21" ht="14.25" customHeight="1" thickBot="1">
      <c r="A30" s="1919"/>
      <c r="B30" s="1924" t="s">
        <v>513</v>
      </c>
      <c r="C30" s="1924"/>
      <c r="D30" s="755">
        <f t="shared" si="5"/>
        <v>126</v>
      </c>
      <c r="E30" s="756">
        <v>73</v>
      </c>
      <c r="F30" s="756">
        <v>14</v>
      </c>
      <c r="G30" s="757">
        <v>4</v>
      </c>
      <c r="H30" s="756">
        <v>18</v>
      </c>
      <c r="I30" s="756">
        <v>4</v>
      </c>
      <c r="J30" s="756">
        <v>17</v>
      </c>
      <c r="K30" s="756">
        <v>11</v>
      </c>
      <c r="L30" s="784">
        <v>5</v>
      </c>
      <c r="M30" s="785">
        <f t="shared" si="6"/>
        <v>78</v>
      </c>
      <c r="N30" s="756">
        <v>43</v>
      </c>
      <c r="O30" s="756">
        <v>7</v>
      </c>
      <c r="P30" s="786">
        <v>3</v>
      </c>
      <c r="Q30" s="756">
        <v>10</v>
      </c>
      <c r="R30" s="756">
        <v>4</v>
      </c>
      <c r="S30" s="756">
        <v>8</v>
      </c>
      <c r="T30" s="756">
        <v>3</v>
      </c>
      <c r="U30" s="787">
        <v>3</v>
      </c>
    </row>
    <row r="31" spans="1:21" ht="14.25" customHeight="1">
      <c r="A31" s="1921" t="s">
        <v>515</v>
      </c>
      <c r="B31" s="1922" t="s">
        <v>496</v>
      </c>
      <c r="C31" s="1922"/>
      <c r="D31" s="747">
        <f t="shared" ref="D31:U31" si="7">SUM(D32,D41,D42,D43)</f>
        <v>4287</v>
      </c>
      <c r="E31" s="747">
        <f t="shared" si="7"/>
        <v>2533</v>
      </c>
      <c r="F31" s="747">
        <f t="shared" si="7"/>
        <v>340</v>
      </c>
      <c r="G31" s="748">
        <f t="shared" si="7"/>
        <v>96</v>
      </c>
      <c r="H31" s="747">
        <f t="shared" si="7"/>
        <v>848</v>
      </c>
      <c r="I31" s="747">
        <f t="shared" si="7"/>
        <v>316</v>
      </c>
      <c r="J31" s="699">
        <f t="shared" si="7"/>
        <v>250</v>
      </c>
      <c r="K31" s="699">
        <f t="shared" si="7"/>
        <v>367</v>
      </c>
      <c r="L31" s="788">
        <f t="shared" si="7"/>
        <v>466</v>
      </c>
      <c r="M31" s="789">
        <f>SUM(M32,M41,M42,M43)</f>
        <v>3368</v>
      </c>
      <c r="N31" s="699">
        <f t="shared" si="7"/>
        <v>1705</v>
      </c>
      <c r="O31" s="699">
        <f t="shared" si="7"/>
        <v>210</v>
      </c>
      <c r="P31" s="746">
        <f t="shared" si="7"/>
        <v>56</v>
      </c>
      <c r="Q31" s="699">
        <f t="shared" si="7"/>
        <v>526</v>
      </c>
      <c r="R31" s="699">
        <f t="shared" si="7"/>
        <v>217</v>
      </c>
      <c r="S31" s="699">
        <f t="shared" si="7"/>
        <v>170</v>
      </c>
      <c r="T31" s="699">
        <f t="shared" si="7"/>
        <v>228</v>
      </c>
      <c r="U31" s="770">
        <f t="shared" si="7"/>
        <v>312</v>
      </c>
    </row>
    <row r="32" spans="1:21" ht="14.25" customHeight="1">
      <c r="A32" s="1918"/>
      <c r="B32" s="1923" t="s">
        <v>497</v>
      </c>
      <c r="C32" s="1923"/>
      <c r="D32" s="704">
        <f t="shared" ref="D32:I32" si="8">SUM(D33:D40)</f>
        <v>1747</v>
      </c>
      <c r="E32" s="704">
        <f t="shared" si="8"/>
        <v>1054</v>
      </c>
      <c r="F32" s="704">
        <f t="shared" si="8"/>
        <v>177</v>
      </c>
      <c r="G32" s="742">
        <f t="shared" si="8"/>
        <v>50</v>
      </c>
      <c r="H32" s="704">
        <f t="shared" si="8"/>
        <v>290</v>
      </c>
      <c r="I32" s="704">
        <f t="shared" si="8"/>
        <v>126</v>
      </c>
      <c r="J32" s="704">
        <f t="shared" ref="J32:U32" si="9">SUM(J33:J40)</f>
        <v>100</v>
      </c>
      <c r="K32" s="704">
        <f t="shared" si="9"/>
        <v>175</v>
      </c>
      <c r="L32" s="763">
        <f t="shared" si="9"/>
        <v>179</v>
      </c>
      <c r="M32" s="764">
        <f>SUM(M33:M40)</f>
        <v>1417</v>
      </c>
      <c r="N32" s="704">
        <f t="shared" si="9"/>
        <v>713</v>
      </c>
      <c r="O32" s="704">
        <f t="shared" si="9"/>
        <v>110</v>
      </c>
      <c r="P32" s="742">
        <f t="shared" si="9"/>
        <v>28</v>
      </c>
      <c r="Q32" s="704">
        <f t="shared" si="9"/>
        <v>194</v>
      </c>
      <c r="R32" s="704">
        <f t="shared" si="9"/>
        <v>86</v>
      </c>
      <c r="S32" s="704">
        <f t="shared" si="9"/>
        <v>70</v>
      </c>
      <c r="T32" s="704">
        <f t="shared" si="9"/>
        <v>114</v>
      </c>
      <c r="U32" s="765">
        <f t="shared" si="9"/>
        <v>130</v>
      </c>
    </row>
    <row r="33" spans="1:21" ht="14.25" customHeight="1">
      <c r="A33" s="1918"/>
      <c r="B33" s="743">
        <v>1</v>
      </c>
      <c r="C33" s="713" t="s">
        <v>498</v>
      </c>
      <c r="D33" s="705">
        <f t="shared" ref="D33:D43" si="10">SUM(E33:J33)-G33</f>
        <v>122</v>
      </c>
      <c r="E33" s="751">
        <v>94</v>
      </c>
      <c r="F33" s="751">
        <v>7</v>
      </c>
      <c r="G33" s="752">
        <v>0</v>
      </c>
      <c r="H33" s="751">
        <v>8</v>
      </c>
      <c r="I33" s="751">
        <v>6</v>
      </c>
      <c r="J33" s="751">
        <v>7</v>
      </c>
      <c r="K33" s="751">
        <v>14</v>
      </c>
      <c r="L33" s="758">
        <v>17</v>
      </c>
      <c r="M33" s="767">
        <f t="shared" ref="M33:M56" si="11">SUM(N33:U33)-P33</f>
        <v>117</v>
      </c>
      <c r="N33" s="751">
        <v>72</v>
      </c>
      <c r="O33" s="751">
        <v>5</v>
      </c>
      <c r="P33" s="779">
        <v>0</v>
      </c>
      <c r="Q33" s="751">
        <v>6</v>
      </c>
      <c r="R33" s="751">
        <v>6</v>
      </c>
      <c r="S33" s="751">
        <v>4</v>
      </c>
      <c r="T33" s="751">
        <v>10</v>
      </c>
      <c r="U33" s="780">
        <v>14</v>
      </c>
    </row>
    <row r="34" spans="1:21" ht="14.25" customHeight="1">
      <c r="A34" s="1918"/>
      <c r="B34" s="743" t="s">
        <v>499</v>
      </c>
      <c r="C34" s="713" t="s">
        <v>500</v>
      </c>
      <c r="D34" s="694">
        <f t="shared" si="10"/>
        <v>283</v>
      </c>
      <c r="E34" s="751">
        <v>190</v>
      </c>
      <c r="F34" s="751">
        <v>23</v>
      </c>
      <c r="G34" s="752">
        <v>5</v>
      </c>
      <c r="H34" s="751">
        <v>34</v>
      </c>
      <c r="I34" s="751">
        <v>22</v>
      </c>
      <c r="J34" s="751">
        <v>14</v>
      </c>
      <c r="K34" s="751">
        <v>26</v>
      </c>
      <c r="L34" s="758">
        <v>21</v>
      </c>
      <c r="M34" s="769">
        <f t="shared" si="11"/>
        <v>196</v>
      </c>
      <c r="N34" s="751">
        <v>110</v>
      </c>
      <c r="O34" s="751">
        <v>9</v>
      </c>
      <c r="P34" s="779">
        <v>1</v>
      </c>
      <c r="Q34" s="751">
        <v>22</v>
      </c>
      <c r="R34" s="751">
        <v>15</v>
      </c>
      <c r="S34" s="751">
        <v>10</v>
      </c>
      <c r="T34" s="751">
        <v>19</v>
      </c>
      <c r="U34" s="780">
        <v>11</v>
      </c>
    </row>
    <row r="35" spans="1:21" ht="14.25" customHeight="1">
      <c r="A35" s="1918"/>
      <c r="B35" s="743" t="s">
        <v>501</v>
      </c>
      <c r="C35" s="713" t="s">
        <v>502</v>
      </c>
      <c r="D35" s="694">
        <f t="shared" si="10"/>
        <v>331</v>
      </c>
      <c r="E35" s="751">
        <v>180</v>
      </c>
      <c r="F35" s="751">
        <v>44</v>
      </c>
      <c r="G35" s="752">
        <v>10</v>
      </c>
      <c r="H35" s="751">
        <v>61</v>
      </c>
      <c r="I35" s="751">
        <v>24</v>
      </c>
      <c r="J35" s="751">
        <v>22</v>
      </c>
      <c r="K35" s="751">
        <v>29</v>
      </c>
      <c r="L35" s="758">
        <v>40</v>
      </c>
      <c r="M35" s="769">
        <f t="shared" si="11"/>
        <v>300</v>
      </c>
      <c r="N35" s="751">
        <v>134</v>
      </c>
      <c r="O35" s="751">
        <v>32</v>
      </c>
      <c r="P35" s="779">
        <v>7</v>
      </c>
      <c r="Q35" s="751">
        <v>54</v>
      </c>
      <c r="R35" s="751">
        <v>18</v>
      </c>
      <c r="S35" s="751">
        <v>16</v>
      </c>
      <c r="T35" s="751">
        <v>16</v>
      </c>
      <c r="U35" s="780">
        <v>30</v>
      </c>
    </row>
    <row r="36" spans="1:21" ht="14.25" customHeight="1">
      <c r="A36" s="1918"/>
      <c r="B36" s="743" t="s">
        <v>503</v>
      </c>
      <c r="C36" s="713" t="s">
        <v>504</v>
      </c>
      <c r="D36" s="694">
        <f t="shared" si="10"/>
        <v>517</v>
      </c>
      <c r="E36" s="751">
        <v>293</v>
      </c>
      <c r="F36" s="751">
        <v>58</v>
      </c>
      <c r="G36" s="752">
        <v>20</v>
      </c>
      <c r="H36" s="751">
        <v>99</v>
      </c>
      <c r="I36" s="751">
        <v>38</v>
      </c>
      <c r="J36" s="751">
        <v>29</v>
      </c>
      <c r="K36" s="751">
        <v>63</v>
      </c>
      <c r="L36" s="758">
        <v>45</v>
      </c>
      <c r="M36" s="769">
        <f t="shared" si="11"/>
        <v>380</v>
      </c>
      <c r="N36" s="751">
        <v>182</v>
      </c>
      <c r="O36" s="751">
        <v>32</v>
      </c>
      <c r="P36" s="779">
        <v>10</v>
      </c>
      <c r="Q36" s="751">
        <v>54</v>
      </c>
      <c r="R36" s="751">
        <v>23</v>
      </c>
      <c r="S36" s="751">
        <v>21</v>
      </c>
      <c r="T36" s="751">
        <v>35</v>
      </c>
      <c r="U36" s="780">
        <v>33</v>
      </c>
    </row>
    <row r="37" spans="1:21" ht="14.25" customHeight="1">
      <c r="A37" s="1918"/>
      <c r="B37" s="743">
        <v>9</v>
      </c>
      <c r="C37" s="713" t="s">
        <v>505</v>
      </c>
      <c r="D37" s="694">
        <f t="shared" si="10"/>
        <v>144</v>
      </c>
      <c r="E37" s="751">
        <v>93</v>
      </c>
      <c r="F37" s="751">
        <v>13</v>
      </c>
      <c r="G37" s="752">
        <v>5</v>
      </c>
      <c r="H37" s="751">
        <v>19</v>
      </c>
      <c r="I37" s="751">
        <v>10</v>
      </c>
      <c r="J37" s="751">
        <v>9</v>
      </c>
      <c r="K37" s="751">
        <v>10</v>
      </c>
      <c r="L37" s="758">
        <v>6</v>
      </c>
      <c r="M37" s="769">
        <f t="shared" si="11"/>
        <v>109</v>
      </c>
      <c r="N37" s="751">
        <v>67</v>
      </c>
      <c r="O37" s="751">
        <v>8</v>
      </c>
      <c r="P37" s="779">
        <v>3</v>
      </c>
      <c r="Q37" s="751">
        <v>11</v>
      </c>
      <c r="R37" s="751">
        <v>6</v>
      </c>
      <c r="S37" s="751">
        <v>6</v>
      </c>
      <c r="T37" s="751">
        <v>8</v>
      </c>
      <c r="U37" s="780">
        <v>3</v>
      </c>
    </row>
    <row r="38" spans="1:21" ht="14.25" customHeight="1">
      <c r="A38" s="1918"/>
      <c r="B38" s="743" t="s">
        <v>506</v>
      </c>
      <c r="C38" s="713" t="s">
        <v>507</v>
      </c>
      <c r="D38" s="694">
        <f t="shared" si="10"/>
        <v>27</v>
      </c>
      <c r="E38" s="751">
        <v>18</v>
      </c>
      <c r="F38" s="751">
        <v>2</v>
      </c>
      <c r="G38" s="752">
        <v>0</v>
      </c>
      <c r="H38" s="751">
        <v>4</v>
      </c>
      <c r="I38" s="751">
        <v>2</v>
      </c>
      <c r="J38" s="751">
        <v>1</v>
      </c>
      <c r="K38" s="751">
        <v>1</v>
      </c>
      <c r="L38" s="758">
        <v>4</v>
      </c>
      <c r="M38" s="769">
        <f t="shared" si="11"/>
        <v>25</v>
      </c>
      <c r="N38" s="751">
        <v>14</v>
      </c>
      <c r="O38" s="751">
        <v>2</v>
      </c>
      <c r="P38" s="779">
        <v>0</v>
      </c>
      <c r="Q38" s="751">
        <v>3</v>
      </c>
      <c r="R38" s="751">
        <v>0</v>
      </c>
      <c r="S38" s="751">
        <v>1</v>
      </c>
      <c r="T38" s="751">
        <v>1</v>
      </c>
      <c r="U38" s="780">
        <v>4</v>
      </c>
    </row>
    <row r="39" spans="1:21" ht="14.25" customHeight="1">
      <c r="A39" s="1918"/>
      <c r="B39" s="743" t="s">
        <v>508</v>
      </c>
      <c r="C39" s="713" t="s">
        <v>509</v>
      </c>
      <c r="D39" s="694">
        <f t="shared" si="10"/>
        <v>322</v>
      </c>
      <c r="E39" s="751">
        <v>186</v>
      </c>
      <c r="F39" s="751">
        <v>30</v>
      </c>
      <c r="G39" s="752">
        <v>10</v>
      </c>
      <c r="H39" s="751">
        <v>65</v>
      </c>
      <c r="I39" s="751">
        <v>24</v>
      </c>
      <c r="J39" s="751">
        <v>17</v>
      </c>
      <c r="K39" s="751">
        <v>31</v>
      </c>
      <c r="L39" s="758">
        <v>46</v>
      </c>
      <c r="M39" s="769">
        <f t="shared" si="11"/>
        <v>290</v>
      </c>
      <c r="N39" s="751">
        <v>134</v>
      </c>
      <c r="O39" s="751">
        <v>22</v>
      </c>
      <c r="P39" s="779">
        <v>7</v>
      </c>
      <c r="Q39" s="751">
        <v>44</v>
      </c>
      <c r="R39" s="751">
        <v>18</v>
      </c>
      <c r="S39" s="751">
        <v>12</v>
      </c>
      <c r="T39" s="751">
        <v>25</v>
      </c>
      <c r="U39" s="780">
        <v>35</v>
      </c>
    </row>
    <row r="40" spans="1:21" ht="14.25" customHeight="1">
      <c r="A40" s="1918"/>
      <c r="B40" s="743">
        <v>19</v>
      </c>
      <c r="C40" s="713" t="s">
        <v>510</v>
      </c>
      <c r="D40" s="694">
        <f t="shared" si="10"/>
        <v>1</v>
      </c>
      <c r="E40" s="751">
        <v>0</v>
      </c>
      <c r="F40" s="751">
        <v>0</v>
      </c>
      <c r="G40" s="752">
        <v>0</v>
      </c>
      <c r="H40" s="751">
        <v>0</v>
      </c>
      <c r="I40" s="751">
        <v>0</v>
      </c>
      <c r="J40" s="751">
        <v>1</v>
      </c>
      <c r="K40" s="751">
        <v>1</v>
      </c>
      <c r="L40" s="758">
        <v>0</v>
      </c>
      <c r="M40" s="769">
        <f t="shared" si="11"/>
        <v>0</v>
      </c>
      <c r="N40" s="751">
        <v>0</v>
      </c>
      <c r="O40" s="751">
        <v>0</v>
      </c>
      <c r="P40" s="779">
        <v>0</v>
      </c>
      <c r="Q40" s="751">
        <v>0</v>
      </c>
      <c r="R40" s="751">
        <v>0</v>
      </c>
      <c r="S40" s="751">
        <v>0</v>
      </c>
      <c r="T40" s="751">
        <v>0</v>
      </c>
      <c r="U40" s="780">
        <v>0</v>
      </c>
    </row>
    <row r="41" spans="1:21" ht="14.25" customHeight="1">
      <c r="A41" s="1918"/>
      <c r="B41" s="1923" t="s">
        <v>511</v>
      </c>
      <c r="C41" s="1923"/>
      <c r="D41" s="705">
        <f t="shared" si="10"/>
        <v>1366</v>
      </c>
      <c r="E41" s="753">
        <v>779</v>
      </c>
      <c r="F41" s="753">
        <v>91</v>
      </c>
      <c r="G41" s="754">
        <v>28</v>
      </c>
      <c r="H41" s="753">
        <v>292</v>
      </c>
      <c r="I41" s="753">
        <v>112</v>
      </c>
      <c r="J41" s="753">
        <v>92</v>
      </c>
      <c r="K41" s="753">
        <v>93</v>
      </c>
      <c r="L41" s="781">
        <v>157</v>
      </c>
      <c r="M41" s="767">
        <f t="shared" si="11"/>
        <v>1081</v>
      </c>
      <c r="N41" s="753">
        <v>548</v>
      </c>
      <c r="O41" s="753">
        <v>62</v>
      </c>
      <c r="P41" s="782">
        <v>21</v>
      </c>
      <c r="Q41" s="753">
        <v>181</v>
      </c>
      <c r="R41" s="753">
        <v>71</v>
      </c>
      <c r="S41" s="753">
        <v>64</v>
      </c>
      <c r="T41" s="753">
        <v>54</v>
      </c>
      <c r="U41" s="783">
        <v>101</v>
      </c>
    </row>
    <row r="42" spans="1:21" ht="14.25" customHeight="1">
      <c r="A42" s="1918"/>
      <c r="B42" s="1923" t="s">
        <v>512</v>
      </c>
      <c r="C42" s="1923"/>
      <c r="D42" s="705">
        <f t="shared" si="10"/>
        <v>993</v>
      </c>
      <c r="E42" s="753">
        <v>598</v>
      </c>
      <c r="F42" s="753">
        <v>61</v>
      </c>
      <c r="G42" s="754">
        <v>17</v>
      </c>
      <c r="H42" s="753">
        <v>222</v>
      </c>
      <c r="I42" s="753">
        <v>69</v>
      </c>
      <c r="J42" s="753">
        <v>43</v>
      </c>
      <c r="K42" s="753">
        <v>92</v>
      </c>
      <c r="L42" s="781">
        <v>120</v>
      </c>
      <c r="M42" s="767">
        <f t="shared" si="11"/>
        <v>760</v>
      </c>
      <c r="N42" s="753">
        <v>384</v>
      </c>
      <c r="O42" s="753">
        <v>35</v>
      </c>
      <c r="P42" s="782">
        <v>7</v>
      </c>
      <c r="Q42" s="753">
        <v>128</v>
      </c>
      <c r="R42" s="753">
        <v>54</v>
      </c>
      <c r="S42" s="753">
        <v>28</v>
      </c>
      <c r="T42" s="753">
        <v>55</v>
      </c>
      <c r="U42" s="783">
        <v>76</v>
      </c>
    </row>
    <row r="43" spans="1:21" ht="14.25" customHeight="1" thickBot="1">
      <c r="A43" s="1919"/>
      <c r="B43" s="1924" t="s">
        <v>513</v>
      </c>
      <c r="C43" s="1924"/>
      <c r="D43" s="755">
        <f t="shared" si="10"/>
        <v>181</v>
      </c>
      <c r="E43" s="756">
        <v>102</v>
      </c>
      <c r="F43" s="756">
        <v>11</v>
      </c>
      <c r="G43" s="757">
        <v>1</v>
      </c>
      <c r="H43" s="756">
        <v>44</v>
      </c>
      <c r="I43" s="756">
        <v>9</v>
      </c>
      <c r="J43" s="749">
        <v>15</v>
      </c>
      <c r="K43" s="749">
        <v>7</v>
      </c>
      <c r="L43" s="775">
        <v>10</v>
      </c>
      <c r="M43" s="767">
        <f t="shared" si="11"/>
        <v>110</v>
      </c>
      <c r="N43" s="749">
        <v>60</v>
      </c>
      <c r="O43" s="749">
        <v>3</v>
      </c>
      <c r="P43" s="777">
        <v>0</v>
      </c>
      <c r="Q43" s="749">
        <v>23</v>
      </c>
      <c r="R43" s="749">
        <v>6</v>
      </c>
      <c r="S43" s="749">
        <v>8</v>
      </c>
      <c r="T43" s="749">
        <v>5</v>
      </c>
      <c r="U43" s="778">
        <v>5</v>
      </c>
    </row>
    <row r="44" spans="1:21" ht="14.25" customHeight="1">
      <c r="A44" s="1921" t="s">
        <v>516</v>
      </c>
      <c r="B44" s="1922" t="s">
        <v>496</v>
      </c>
      <c r="C44" s="1922"/>
      <c r="D44" s="747">
        <f t="shared" ref="D44:U44" si="12">SUM(D45,D54,D55,D56)</f>
        <v>60</v>
      </c>
      <c r="E44" s="747">
        <f>SUM(E45,E54,E55,E56)</f>
        <v>0</v>
      </c>
      <c r="F44" s="747">
        <f t="shared" si="12"/>
        <v>19</v>
      </c>
      <c r="G44" s="748">
        <f t="shared" si="12"/>
        <v>6</v>
      </c>
      <c r="H44" s="747">
        <f t="shared" si="12"/>
        <v>35</v>
      </c>
      <c r="I44" s="747">
        <f t="shared" si="12"/>
        <v>2</v>
      </c>
      <c r="J44" s="747">
        <f t="shared" si="12"/>
        <v>4</v>
      </c>
      <c r="K44" s="747">
        <f t="shared" si="12"/>
        <v>19</v>
      </c>
      <c r="L44" s="772">
        <f t="shared" si="12"/>
        <v>5</v>
      </c>
      <c r="M44" s="790">
        <f t="shared" si="11"/>
        <v>54</v>
      </c>
      <c r="N44" s="747">
        <f t="shared" si="12"/>
        <v>0</v>
      </c>
      <c r="O44" s="747">
        <f t="shared" si="12"/>
        <v>13</v>
      </c>
      <c r="P44" s="748">
        <f t="shared" si="12"/>
        <v>4</v>
      </c>
      <c r="Q44" s="747">
        <f t="shared" si="12"/>
        <v>20</v>
      </c>
      <c r="R44" s="747">
        <f>SUM(R45,R54,R55,R56)</f>
        <v>1</v>
      </c>
      <c r="S44" s="747">
        <f t="shared" si="12"/>
        <v>4</v>
      </c>
      <c r="T44" s="747">
        <f t="shared" si="12"/>
        <v>14</v>
      </c>
      <c r="U44" s="774">
        <f t="shared" si="12"/>
        <v>2</v>
      </c>
    </row>
    <row r="45" spans="1:21" ht="14.25" customHeight="1">
      <c r="A45" s="1918"/>
      <c r="B45" s="1923" t="s">
        <v>497</v>
      </c>
      <c r="C45" s="1923"/>
      <c r="D45" s="704">
        <f t="shared" ref="D45:I45" si="13">SUM(D46:D53)</f>
        <v>12</v>
      </c>
      <c r="E45" s="704">
        <f t="shared" si="13"/>
        <v>0</v>
      </c>
      <c r="F45" s="704">
        <f t="shared" si="13"/>
        <v>6</v>
      </c>
      <c r="G45" s="742">
        <f t="shared" si="13"/>
        <v>0</v>
      </c>
      <c r="H45" s="704">
        <f t="shared" si="13"/>
        <v>5</v>
      </c>
      <c r="I45" s="704">
        <f t="shared" si="13"/>
        <v>1</v>
      </c>
      <c r="J45" s="704">
        <f t="shared" ref="J45:U45" si="14">SUM(J46:J53)</f>
        <v>0</v>
      </c>
      <c r="K45" s="704">
        <f t="shared" si="14"/>
        <v>10</v>
      </c>
      <c r="L45" s="763">
        <f t="shared" si="14"/>
        <v>1</v>
      </c>
      <c r="M45" s="767">
        <f>SUM(N45:U45)-P45</f>
        <v>14</v>
      </c>
      <c r="N45" s="704">
        <f>SUM(N46:N53)</f>
        <v>0</v>
      </c>
      <c r="O45" s="704">
        <f t="shared" si="14"/>
        <v>4</v>
      </c>
      <c r="P45" s="742">
        <f t="shared" si="14"/>
        <v>0</v>
      </c>
      <c r="Q45" s="704">
        <f t="shared" si="14"/>
        <v>2</v>
      </c>
      <c r="R45" s="704">
        <f t="shared" si="14"/>
        <v>0</v>
      </c>
      <c r="S45" s="704">
        <f t="shared" si="14"/>
        <v>0</v>
      </c>
      <c r="T45" s="704">
        <f t="shared" si="14"/>
        <v>8</v>
      </c>
      <c r="U45" s="765">
        <f t="shared" si="14"/>
        <v>0</v>
      </c>
    </row>
    <row r="46" spans="1:21" ht="14.25" customHeight="1">
      <c r="A46" s="1918"/>
      <c r="B46" s="743">
        <v>1</v>
      </c>
      <c r="C46" s="713" t="s">
        <v>498</v>
      </c>
      <c r="D46" s="705">
        <f t="shared" ref="D46:D56" si="15">SUM(E46:J46)-G46</f>
        <v>1</v>
      </c>
      <c r="E46" s="751">
        <v>0</v>
      </c>
      <c r="F46" s="758">
        <v>0</v>
      </c>
      <c r="G46" s="752">
        <v>0</v>
      </c>
      <c r="H46" s="749">
        <v>1</v>
      </c>
      <c r="I46" s="751">
        <v>0</v>
      </c>
      <c r="J46" s="751">
        <v>0</v>
      </c>
      <c r="K46" s="751">
        <v>1</v>
      </c>
      <c r="L46" s="758">
        <v>0</v>
      </c>
      <c r="M46" s="767">
        <f t="shared" si="11"/>
        <v>1</v>
      </c>
      <c r="N46" s="751">
        <v>0</v>
      </c>
      <c r="O46" s="751">
        <v>0</v>
      </c>
      <c r="P46" s="779">
        <v>0</v>
      </c>
      <c r="Q46" s="751">
        <v>0</v>
      </c>
      <c r="R46" s="751">
        <v>0</v>
      </c>
      <c r="S46" s="751">
        <v>0</v>
      </c>
      <c r="T46" s="751">
        <v>1</v>
      </c>
      <c r="U46" s="780">
        <v>0</v>
      </c>
    </row>
    <row r="47" spans="1:21" ht="14.25" customHeight="1">
      <c r="A47" s="1918"/>
      <c r="B47" s="743" t="s">
        <v>499</v>
      </c>
      <c r="C47" s="713" t="s">
        <v>500</v>
      </c>
      <c r="D47" s="694">
        <f t="shared" si="15"/>
        <v>1</v>
      </c>
      <c r="E47" s="751">
        <v>0</v>
      </c>
      <c r="F47" s="751">
        <v>0</v>
      </c>
      <c r="G47" s="752">
        <v>0</v>
      </c>
      <c r="H47" s="751">
        <v>1</v>
      </c>
      <c r="I47" s="751">
        <v>0</v>
      </c>
      <c r="J47" s="751">
        <v>0</v>
      </c>
      <c r="K47" s="751">
        <v>0</v>
      </c>
      <c r="L47" s="758">
        <v>0</v>
      </c>
      <c r="M47" s="769">
        <f t="shared" si="11"/>
        <v>0</v>
      </c>
      <c r="N47" s="751">
        <v>0</v>
      </c>
      <c r="O47" s="751">
        <v>0</v>
      </c>
      <c r="P47" s="779">
        <v>0</v>
      </c>
      <c r="Q47" s="751">
        <v>0</v>
      </c>
      <c r="R47" s="751">
        <v>0</v>
      </c>
      <c r="S47" s="751">
        <v>0</v>
      </c>
      <c r="T47" s="751">
        <v>0</v>
      </c>
      <c r="U47" s="780">
        <v>0</v>
      </c>
    </row>
    <row r="48" spans="1:21" ht="14.25" customHeight="1">
      <c r="A48" s="1918"/>
      <c r="B48" s="743" t="s">
        <v>501</v>
      </c>
      <c r="C48" s="713" t="s">
        <v>502</v>
      </c>
      <c r="D48" s="694">
        <f t="shared" si="15"/>
        <v>0</v>
      </c>
      <c r="E48" s="751">
        <v>0</v>
      </c>
      <c r="F48" s="751">
        <v>0</v>
      </c>
      <c r="G48" s="752">
        <v>0</v>
      </c>
      <c r="H48" s="751">
        <v>0</v>
      </c>
      <c r="I48" s="751">
        <v>0</v>
      </c>
      <c r="J48" s="751">
        <v>0</v>
      </c>
      <c r="K48" s="751">
        <v>0</v>
      </c>
      <c r="L48" s="758">
        <v>0</v>
      </c>
      <c r="M48" s="769">
        <f t="shared" si="11"/>
        <v>0</v>
      </c>
      <c r="N48" s="751">
        <v>0</v>
      </c>
      <c r="O48" s="751">
        <v>0</v>
      </c>
      <c r="P48" s="779">
        <v>0</v>
      </c>
      <c r="Q48" s="751">
        <v>0</v>
      </c>
      <c r="R48" s="751">
        <v>0</v>
      </c>
      <c r="S48" s="751">
        <v>0</v>
      </c>
      <c r="T48" s="751">
        <v>0</v>
      </c>
      <c r="U48" s="780">
        <v>0</v>
      </c>
    </row>
    <row r="49" spans="1:21" ht="14.25" customHeight="1">
      <c r="A49" s="1918"/>
      <c r="B49" s="743" t="s">
        <v>503</v>
      </c>
      <c r="C49" s="713" t="s">
        <v>504</v>
      </c>
      <c r="D49" s="694">
        <f t="shared" si="15"/>
        <v>1</v>
      </c>
      <c r="E49" s="751">
        <v>0</v>
      </c>
      <c r="F49" s="751">
        <v>1</v>
      </c>
      <c r="G49" s="752">
        <v>0</v>
      </c>
      <c r="H49" s="751">
        <v>0</v>
      </c>
      <c r="I49" s="751">
        <v>0</v>
      </c>
      <c r="J49" s="751">
        <v>0</v>
      </c>
      <c r="K49" s="751">
        <v>4</v>
      </c>
      <c r="L49" s="758">
        <v>1</v>
      </c>
      <c r="M49" s="769">
        <f t="shared" si="11"/>
        <v>3</v>
      </c>
      <c r="N49" s="751">
        <v>0</v>
      </c>
      <c r="O49" s="751">
        <v>0</v>
      </c>
      <c r="P49" s="779">
        <v>0</v>
      </c>
      <c r="Q49" s="751">
        <v>0</v>
      </c>
      <c r="R49" s="751">
        <v>0</v>
      </c>
      <c r="S49" s="751">
        <v>0</v>
      </c>
      <c r="T49" s="751">
        <v>3</v>
      </c>
      <c r="U49" s="780">
        <v>0</v>
      </c>
    </row>
    <row r="50" spans="1:21" ht="14.25" customHeight="1">
      <c r="A50" s="1918"/>
      <c r="B50" s="743">
        <v>9</v>
      </c>
      <c r="C50" s="713" t="s">
        <v>505</v>
      </c>
      <c r="D50" s="694">
        <f t="shared" si="15"/>
        <v>1</v>
      </c>
      <c r="E50" s="751">
        <v>0</v>
      </c>
      <c r="F50" s="751">
        <v>0</v>
      </c>
      <c r="G50" s="752">
        <v>0</v>
      </c>
      <c r="H50" s="751">
        <v>1</v>
      </c>
      <c r="I50" s="751">
        <v>0</v>
      </c>
      <c r="J50" s="751">
        <v>0</v>
      </c>
      <c r="K50" s="751">
        <v>0</v>
      </c>
      <c r="L50" s="758">
        <v>0</v>
      </c>
      <c r="M50" s="769">
        <f t="shared" si="11"/>
        <v>1</v>
      </c>
      <c r="N50" s="751">
        <v>0</v>
      </c>
      <c r="O50" s="751">
        <v>0</v>
      </c>
      <c r="P50" s="779">
        <v>0</v>
      </c>
      <c r="Q50" s="751">
        <v>1</v>
      </c>
      <c r="R50" s="751">
        <v>0</v>
      </c>
      <c r="S50" s="751">
        <v>0</v>
      </c>
      <c r="T50" s="751">
        <v>0</v>
      </c>
      <c r="U50" s="780">
        <v>0</v>
      </c>
    </row>
    <row r="51" spans="1:21" ht="14.25" customHeight="1">
      <c r="A51" s="1918"/>
      <c r="B51" s="743" t="s">
        <v>506</v>
      </c>
      <c r="C51" s="713" t="s">
        <v>507</v>
      </c>
      <c r="D51" s="694">
        <f t="shared" si="15"/>
        <v>0</v>
      </c>
      <c r="E51" s="751">
        <v>0</v>
      </c>
      <c r="F51" s="751">
        <v>0</v>
      </c>
      <c r="G51" s="752">
        <v>0</v>
      </c>
      <c r="H51" s="751">
        <v>0</v>
      </c>
      <c r="I51" s="751">
        <v>0</v>
      </c>
      <c r="J51" s="751">
        <v>0</v>
      </c>
      <c r="K51" s="751">
        <v>1</v>
      </c>
      <c r="L51" s="758">
        <v>0</v>
      </c>
      <c r="M51" s="769">
        <f t="shared" si="11"/>
        <v>1</v>
      </c>
      <c r="N51" s="751">
        <v>0</v>
      </c>
      <c r="O51" s="751">
        <v>0</v>
      </c>
      <c r="P51" s="779">
        <v>0</v>
      </c>
      <c r="Q51" s="751">
        <v>0</v>
      </c>
      <c r="R51" s="751">
        <v>0</v>
      </c>
      <c r="S51" s="751">
        <v>0</v>
      </c>
      <c r="T51" s="751">
        <v>1</v>
      </c>
      <c r="U51" s="780">
        <v>0</v>
      </c>
    </row>
    <row r="52" spans="1:21" ht="14.25" customHeight="1">
      <c r="A52" s="1918"/>
      <c r="B52" s="743" t="s">
        <v>508</v>
      </c>
      <c r="C52" s="713" t="s">
        <v>509</v>
      </c>
      <c r="D52" s="694">
        <f t="shared" si="15"/>
        <v>8</v>
      </c>
      <c r="E52" s="751">
        <v>0</v>
      </c>
      <c r="F52" s="751">
        <v>5</v>
      </c>
      <c r="G52" s="752">
        <v>0</v>
      </c>
      <c r="H52" s="751">
        <v>2</v>
      </c>
      <c r="I52" s="751">
        <v>1</v>
      </c>
      <c r="J52" s="751">
        <v>0</v>
      </c>
      <c r="K52" s="751">
        <v>4</v>
      </c>
      <c r="L52" s="758">
        <v>0</v>
      </c>
      <c r="M52" s="769">
        <f t="shared" si="11"/>
        <v>8</v>
      </c>
      <c r="N52" s="751">
        <v>0</v>
      </c>
      <c r="O52" s="751">
        <v>4</v>
      </c>
      <c r="P52" s="779">
        <v>0</v>
      </c>
      <c r="Q52" s="751">
        <v>1</v>
      </c>
      <c r="R52" s="751">
        <v>0</v>
      </c>
      <c r="S52" s="751">
        <v>0</v>
      </c>
      <c r="T52" s="751">
        <v>3</v>
      </c>
      <c r="U52" s="780">
        <v>0</v>
      </c>
    </row>
    <row r="53" spans="1:21" ht="14.25" customHeight="1">
      <c r="A53" s="1918"/>
      <c r="B53" s="743">
        <v>19</v>
      </c>
      <c r="C53" s="713" t="s">
        <v>510</v>
      </c>
      <c r="D53" s="694">
        <f t="shared" si="15"/>
        <v>0</v>
      </c>
      <c r="E53" s="751">
        <v>0</v>
      </c>
      <c r="F53" s="751">
        <v>0</v>
      </c>
      <c r="G53" s="752">
        <v>0</v>
      </c>
      <c r="H53" s="751">
        <v>0</v>
      </c>
      <c r="I53" s="751">
        <v>0</v>
      </c>
      <c r="J53" s="751">
        <v>0</v>
      </c>
      <c r="K53" s="751">
        <v>0</v>
      </c>
      <c r="L53" s="758">
        <v>0</v>
      </c>
      <c r="M53" s="769">
        <f>SUM(N53:U53)-P53</f>
        <v>0</v>
      </c>
      <c r="N53" s="751">
        <v>0</v>
      </c>
      <c r="O53" s="751">
        <v>0</v>
      </c>
      <c r="P53" s="779">
        <v>0</v>
      </c>
      <c r="Q53" s="751">
        <v>0</v>
      </c>
      <c r="R53" s="751">
        <v>0</v>
      </c>
      <c r="S53" s="751">
        <v>0</v>
      </c>
      <c r="T53" s="751">
        <v>0</v>
      </c>
      <c r="U53" s="780">
        <v>0</v>
      </c>
    </row>
    <row r="54" spans="1:21" ht="14.25" customHeight="1">
      <c r="A54" s="1918"/>
      <c r="B54" s="1923" t="s">
        <v>511</v>
      </c>
      <c r="C54" s="1895"/>
      <c r="D54" s="705">
        <f t="shared" si="15"/>
        <v>20</v>
      </c>
      <c r="E54" s="753">
        <v>0</v>
      </c>
      <c r="F54" s="753">
        <v>2</v>
      </c>
      <c r="G54" s="754">
        <v>1</v>
      </c>
      <c r="H54" s="753">
        <v>17</v>
      </c>
      <c r="I54" s="753">
        <v>0</v>
      </c>
      <c r="J54" s="753">
        <v>1</v>
      </c>
      <c r="K54" s="753">
        <v>1</v>
      </c>
      <c r="L54" s="781">
        <v>1</v>
      </c>
      <c r="M54" s="767">
        <f t="shared" si="11"/>
        <v>14</v>
      </c>
      <c r="N54" s="753">
        <v>0</v>
      </c>
      <c r="O54" s="753">
        <v>1</v>
      </c>
      <c r="P54" s="782">
        <v>0</v>
      </c>
      <c r="Q54" s="753">
        <v>10</v>
      </c>
      <c r="R54" s="753">
        <v>0</v>
      </c>
      <c r="S54" s="753">
        <v>1</v>
      </c>
      <c r="T54" s="753">
        <v>1</v>
      </c>
      <c r="U54" s="783">
        <v>1</v>
      </c>
    </row>
    <row r="55" spans="1:21" ht="14.25" customHeight="1">
      <c r="A55" s="1918"/>
      <c r="B55" s="1923" t="s">
        <v>512</v>
      </c>
      <c r="C55" s="1895"/>
      <c r="D55" s="705">
        <f t="shared" si="15"/>
        <v>26</v>
      </c>
      <c r="E55" s="753">
        <v>0</v>
      </c>
      <c r="F55" s="753">
        <v>10</v>
      </c>
      <c r="G55" s="754">
        <v>4</v>
      </c>
      <c r="H55" s="753">
        <v>12</v>
      </c>
      <c r="I55" s="753">
        <v>1</v>
      </c>
      <c r="J55" s="753">
        <v>3</v>
      </c>
      <c r="K55" s="753">
        <v>8</v>
      </c>
      <c r="L55" s="781">
        <v>3</v>
      </c>
      <c r="M55" s="767">
        <f t="shared" si="11"/>
        <v>24</v>
      </c>
      <c r="N55" s="753">
        <v>0</v>
      </c>
      <c r="O55" s="753">
        <v>7</v>
      </c>
      <c r="P55" s="782">
        <v>3</v>
      </c>
      <c r="Q55" s="753">
        <v>7</v>
      </c>
      <c r="R55" s="753">
        <v>1</v>
      </c>
      <c r="S55" s="753">
        <v>3</v>
      </c>
      <c r="T55" s="753">
        <v>5</v>
      </c>
      <c r="U55" s="783">
        <v>1</v>
      </c>
    </row>
    <row r="56" spans="1:21" ht="14.25" customHeight="1" thickBot="1">
      <c r="A56" s="1919"/>
      <c r="B56" s="1924" t="s">
        <v>513</v>
      </c>
      <c r="C56" s="1925"/>
      <c r="D56" s="755">
        <f t="shared" si="15"/>
        <v>2</v>
      </c>
      <c r="E56" s="756">
        <v>0</v>
      </c>
      <c r="F56" s="756">
        <v>1</v>
      </c>
      <c r="G56" s="757">
        <v>1</v>
      </c>
      <c r="H56" s="756">
        <v>1</v>
      </c>
      <c r="I56" s="756">
        <v>0</v>
      </c>
      <c r="J56" s="756">
        <v>0</v>
      </c>
      <c r="K56" s="756">
        <v>0</v>
      </c>
      <c r="L56" s="784">
        <v>0</v>
      </c>
      <c r="M56" s="785">
        <f t="shared" si="11"/>
        <v>2</v>
      </c>
      <c r="N56" s="756">
        <v>0</v>
      </c>
      <c r="O56" s="756">
        <v>1</v>
      </c>
      <c r="P56" s="786">
        <v>1</v>
      </c>
      <c r="Q56" s="756">
        <v>1</v>
      </c>
      <c r="R56" s="756">
        <v>0</v>
      </c>
      <c r="S56" s="756">
        <v>0</v>
      </c>
      <c r="T56" s="756">
        <v>0</v>
      </c>
      <c r="U56" s="787">
        <v>0</v>
      </c>
    </row>
    <row r="57" spans="1:21">
      <c r="D57" s="26"/>
      <c r="E57" s="26"/>
      <c r="F57" s="26"/>
      <c r="G57" s="26"/>
      <c r="H57" s="26"/>
      <c r="I57" s="727"/>
    </row>
    <row r="58" spans="1:21">
      <c r="D58" s="26"/>
      <c r="E58" s="26"/>
      <c r="F58" s="26"/>
      <c r="G58" s="26"/>
      <c r="H58" s="26"/>
      <c r="I58" s="26"/>
    </row>
    <row r="59" spans="1:21">
      <c r="D59" s="26"/>
      <c r="E59" s="26"/>
      <c r="F59" s="26"/>
      <c r="G59" s="26"/>
      <c r="H59" s="26"/>
      <c r="I59" s="26"/>
    </row>
    <row r="60" spans="1:21">
      <c r="D60" s="26"/>
      <c r="E60" s="26"/>
      <c r="F60" s="26"/>
      <c r="G60" s="26"/>
      <c r="H60" s="26"/>
      <c r="I60" s="26"/>
    </row>
    <row r="61" spans="1:21">
      <c r="D61" s="26"/>
      <c r="E61" s="26"/>
      <c r="F61" s="26"/>
      <c r="G61" s="26"/>
      <c r="H61" s="26"/>
      <c r="I61" s="26"/>
    </row>
    <row r="62" spans="1:21">
      <c r="D62" s="26"/>
      <c r="E62" s="26"/>
      <c r="F62" s="26"/>
      <c r="G62" s="26"/>
      <c r="H62" s="26"/>
      <c r="I62" s="26"/>
    </row>
    <row r="63" spans="1:21">
      <c r="D63" s="26"/>
      <c r="E63" s="26"/>
      <c r="F63" s="26"/>
      <c r="G63" s="26"/>
      <c r="H63" s="26"/>
      <c r="I63" s="26"/>
    </row>
    <row r="64" spans="1:21">
      <c r="D64" s="26"/>
      <c r="E64" s="26"/>
      <c r="F64" s="26"/>
      <c r="G64" s="26"/>
      <c r="H64" s="26"/>
      <c r="I64" s="26"/>
    </row>
    <row r="65" spans="4:9">
      <c r="D65" s="26"/>
      <c r="E65" s="26"/>
      <c r="F65" s="26"/>
      <c r="G65" s="26"/>
      <c r="H65" s="26"/>
      <c r="I65" s="26"/>
    </row>
    <row r="66" spans="4:9">
      <c r="D66" s="26"/>
      <c r="E66" s="26"/>
      <c r="F66" s="26"/>
      <c r="G66" s="26"/>
      <c r="H66" s="26"/>
      <c r="I66" s="26"/>
    </row>
    <row r="67" spans="4:9">
      <c r="D67" s="26"/>
      <c r="E67" s="26"/>
      <c r="F67" s="26"/>
      <c r="G67" s="26"/>
      <c r="H67" s="26"/>
      <c r="I67" s="26"/>
    </row>
    <row r="68" spans="4:9">
      <c r="D68" s="26"/>
      <c r="E68" s="26"/>
      <c r="F68" s="26"/>
      <c r="G68" s="26"/>
      <c r="H68" s="26"/>
      <c r="I68" s="26"/>
    </row>
    <row r="69" spans="4:9">
      <c r="D69" s="26"/>
      <c r="E69" s="26"/>
      <c r="F69" s="26"/>
      <c r="G69" s="26"/>
      <c r="H69" s="26"/>
      <c r="I69" s="26"/>
    </row>
    <row r="70" spans="4:9">
      <c r="D70" s="26"/>
      <c r="E70" s="26"/>
      <c r="F70" s="26"/>
      <c r="G70" s="26"/>
      <c r="H70" s="26"/>
      <c r="I70" s="26"/>
    </row>
    <row r="71" spans="4:9">
      <c r="D71" s="26"/>
      <c r="E71" s="26"/>
      <c r="F71" s="26"/>
      <c r="G71" s="26"/>
      <c r="H71" s="26"/>
      <c r="I71" s="26"/>
    </row>
    <row r="72" spans="4:9">
      <c r="D72" s="26"/>
      <c r="E72" s="26"/>
      <c r="F72" s="26"/>
      <c r="G72" s="26"/>
      <c r="H72" s="26"/>
      <c r="I72" s="26"/>
    </row>
    <row r="73" spans="4:9">
      <c r="D73" s="26"/>
      <c r="E73" s="26"/>
      <c r="F73" s="26"/>
      <c r="G73" s="26"/>
      <c r="H73" s="26"/>
      <c r="I73" s="26"/>
    </row>
    <row r="74" spans="4:9">
      <c r="D74" s="26"/>
      <c r="E74" s="26"/>
      <c r="F74" s="26"/>
      <c r="G74" s="26"/>
      <c r="H74" s="26"/>
      <c r="I74" s="26"/>
    </row>
    <row r="75" spans="4:9">
      <c r="D75" s="26"/>
      <c r="E75" s="26"/>
      <c r="F75" s="26"/>
      <c r="G75" s="26"/>
      <c r="H75" s="26"/>
      <c r="I75" s="26"/>
    </row>
    <row r="76" spans="4:9">
      <c r="D76" s="26"/>
      <c r="E76" s="26"/>
      <c r="F76" s="26"/>
      <c r="G76" s="26"/>
      <c r="H76" s="26"/>
      <c r="I76" s="26"/>
    </row>
    <row r="77" spans="4:9">
      <c r="D77" s="26"/>
      <c r="E77" s="26"/>
      <c r="F77" s="26"/>
      <c r="G77" s="26"/>
      <c r="H77" s="26"/>
      <c r="I77" s="26"/>
    </row>
    <row r="78" spans="4:9">
      <c r="D78" s="26"/>
      <c r="E78" s="26"/>
      <c r="F78" s="26"/>
      <c r="G78" s="26"/>
      <c r="H78" s="26"/>
      <c r="I78" s="26"/>
    </row>
    <row r="79" spans="4:9">
      <c r="D79" s="26"/>
      <c r="E79" s="26"/>
      <c r="F79" s="26"/>
      <c r="G79" s="26"/>
      <c r="H79" s="26"/>
      <c r="I79" s="26"/>
    </row>
    <row r="80" spans="4:9">
      <c r="D80" s="26"/>
      <c r="E80" s="26"/>
      <c r="F80" s="26"/>
      <c r="G80" s="26"/>
      <c r="H80" s="26"/>
      <c r="I80" s="26"/>
    </row>
    <row r="81" spans="4:9">
      <c r="D81" s="26"/>
      <c r="E81" s="26"/>
      <c r="F81" s="26"/>
      <c r="G81" s="26"/>
      <c r="H81" s="26"/>
      <c r="I81" s="26"/>
    </row>
    <row r="82" spans="4:9">
      <c r="D82" s="26"/>
      <c r="E82" s="26"/>
      <c r="F82" s="26"/>
      <c r="G82" s="26"/>
      <c r="H82" s="26"/>
      <c r="I82" s="26"/>
    </row>
    <row r="83" spans="4:9">
      <c r="D83" s="26"/>
      <c r="E83" s="26"/>
      <c r="F83" s="26"/>
      <c r="G83" s="26"/>
      <c r="H83" s="26"/>
      <c r="I83" s="26"/>
    </row>
    <row r="84" spans="4:9">
      <c r="D84" s="26"/>
      <c r="E84" s="26"/>
      <c r="F84" s="26"/>
      <c r="G84" s="26"/>
      <c r="H84" s="26"/>
      <c r="I84" s="26"/>
    </row>
    <row r="85" spans="4:9">
      <c r="D85" s="26"/>
      <c r="E85" s="26"/>
      <c r="F85" s="26"/>
      <c r="G85" s="26"/>
      <c r="H85" s="26"/>
      <c r="I85" s="26"/>
    </row>
    <row r="86" spans="4:9">
      <c r="D86" s="26"/>
      <c r="E86" s="26"/>
      <c r="F86" s="26"/>
      <c r="G86" s="26"/>
      <c r="H86" s="26"/>
      <c r="I86" s="26"/>
    </row>
    <row r="87" spans="4:9">
      <c r="D87" s="26"/>
      <c r="E87" s="26"/>
      <c r="F87" s="26"/>
      <c r="G87" s="26"/>
      <c r="H87" s="26"/>
      <c r="I87" s="26"/>
    </row>
    <row r="88" spans="4:9">
      <c r="D88" s="26"/>
      <c r="E88" s="26"/>
      <c r="F88" s="26"/>
      <c r="G88" s="26"/>
      <c r="H88" s="26"/>
      <c r="I88" s="26"/>
    </row>
    <row r="89" spans="4:9">
      <c r="D89" s="26"/>
      <c r="E89" s="26"/>
      <c r="F89" s="26"/>
      <c r="G89" s="26"/>
      <c r="H89" s="26"/>
      <c r="I89" s="26"/>
    </row>
  </sheetData>
  <mergeCells count="26">
    <mergeCell ref="B28:C28"/>
    <mergeCell ref="B29:C29"/>
    <mergeCell ref="B30:C30"/>
    <mergeCell ref="B4:C4"/>
    <mergeCell ref="A5:A17"/>
    <mergeCell ref="B5:C5"/>
    <mergeCell ref="B6:C6"/>
    <mergeCell ref="B15:C15"/>
    <mergeCell ref="B16:C16"/>
    <mergeCell ref="B17:C17"/>
    <mergeCell ref="A1:U1"/>
    <mergeCell ref="A44:A56"/>
    <mergeCell ref="B44:C44"/>
    <mergeCell ref="B45:C45"/>
    <mergeCell ref="B54:C54"/>
    <mergeCell ref="B55:C55"/>
    <mergeCell ref="B56:C56"/>
    <mergeCell ref="A31:A43"/>
    <mergeCell ref="B31:C31"/>
    <mergeCell ref="B32:C32"/>
    <mergeCell ref="B41:C41"/>
    <mergeCell ref="B42:C42"/>
    <mergeCell ref="B43:C43"/>
    <mergeCell ref="A18:A30"/>
    <mergeCell ref="B18:C18"/>
    <mergeCell ref="B19:C19"/>
  </mergeCells>
  <phoneticPr fontId="3"/>
  <printOptions horizontalCentered="1"/>
  <pageMargins left="0" right="0" top="0.51181102362204722" bottom="0.39370078740157483" header="0.51181102362204722" footer="0.31496062992125984"/>
  <pageSetup paperSize="9" scale="64" firstPageNumber="74" orientation="landscape" blackAndWhite="1" useFirstPageNumber="1"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zoomScaleNormal="100" zoomScaleSheetLayoutView="100" workbookViewId="0">
      <selection sqref="A1:L1"/>
    </sheetView>
  </sheetViews>
  <sheetFormatPr defaultRowHeight="18" customHeight="1"/>
  <cols>
    <col min="1" max="2" width="3.25" style="2" customWidth="1"/>
    <col min="3" max="3" width="21.375" style="2" customWidth="1"/>
    <col min="4" max="12" width="7.125" style="2" customWidth="1"/>
    <col min="13" max="251" width="9" style="2"/>
    <col min="252" max="253" width="3.25" style="2" customWidth="1"/>
    <col min="254" max="254" width="21.375" style="2" customWidth="1"/>
    <col min="255" max="263" width="7.125" style="2" customWidth="1"/>
    <col min="264" max="507" width="9" style="2"/>
    <col min="508" max="509" width="3.25" style="2" customWidth="1"/>
    <col min="510" max="510" width="21.375" style="2" customWidth="1"/>
    <col min="511" max="519" width="7.125" style="2" customWidth="1"/>
    <col min="520" max="763" width="9" style="2"/>
    <col min="764" max="765" width="3.25" style="2" customWidth="1"/>
    <col min="766" max="766" width="21.375" style="2" customWidth="1"/>
    <col min="767" max="775" width="7.125" style="2" customWidth="1"/>
    <col min="776" max="1019" width="9" style="2"/>
    <col min="1020" max="1021" width="3.25" style="2" customWidth="1"/>
    <col min="1022" max="1022" width="21.375" style="2" customWidth="1"/>
    <col min="1023" max="1031" width="7.125" style="2" customWidth="1"/>
    <col min="1032" max="1275" width="9" style="2"/>
    <col min="1276" max="1277" width="3.25" style="2" customWidth="1"/>
    <col min="1278" max="1278" width="21.375" style="2" customWidth="1"/>
    <col min="1279" max="1287" width="7.125" style="2" customWidth="1"/>
    <col min="1288" max="1531" width="9" style="2"/>
    <col min="1532" max="1533" width="3.25" style="2" customWidth="1"/>
    <col min="1534" max="1534" width="21.375" style="2" customWidth="1"/>
    <col min="1535" max="1543" width="7.125" style="2" customWidth="1"/>
    <col min="1544" max="1787" width="9" style="2"/>
    <col min="1788" max="1789" width="3.25" style="2" customWidth="1"/>
    <col min="1790" max="1790" width="21.375" style="2" customWidth="1"/>
    <col min="1791" max="1799" width="7.125" style="2" customWidth="1"/>
    <col min="1800" max="2043" width="9" style="2"/>
    <col min="2044" max="2045" width="3.25" style="2" customWidth="1"/>
    <col min="2046" max="2046" width="21.375" style="2" customWidth="1"/>
    <col min="2047" max="2055" width="7.125" style="2" customWidth="1"/>
    <col min="2056" max="2299" width="9" style="2"/>
    <col min="2300" max="2301" width="3.25" style="2" customWidth="1"/>
    <col min="2302" max="2302" width="21.375" style="2" customWidth="1"/>
    <col min="2303" max="2311" width="7.125" style="2" customWidth="1"/>
    <col min="2312" max="2555" width="9" style="2"/>
    <col min="2556" max="2557" width="3.25" style="2" customWidth="1"/>
    <col min="2558" max="2558" width="21.375" style="2" customWidth="1"/>
    <col min="2559" max="2567" width="7.125" style="2" customWidth="1"/>
    <col min="2568" max="2811" width="9" style="2"/>
    <col min="2812" max="2813" width="3.25" style="2" customWidth="1"/>
    <col min="2814" max="2814" width="21.375" style="2" customWidth="1"/>
    <col min="2815" max="2823" width="7.125" style="2" customWidth="1"/>
    <col min="2824" max="3067" width="9" style="2"/>
    <col min="3068" max="3069" width="3.25" style="2" customWidth="1"/>
    <col min="3070" max="3070" width="21.375" style="2" customWidth="1"/>
    <col min="3071" max="3079" width="7.125" style="2" customWidth="1"/>
    <col min="3080" max="3323" width="9" style="2"/>
    <col min="3324" max="3325" width="3.25" style="2" customWidth="1"/>
    <col min="3326" max="3326" width="21.375" style="2" customWidth="1"/>
    <col min="3327" max="3335" width="7.125" style="2" customWidth="1"/>
    <col min="3336" max="3579" width="9" style="2"/>
    <col min="3580" max="3581" width="3.25" style="2" customWidth="1"/>
    <col min="3582" max="3582" width="21.375" style="2" customWidth="1"/>
    <col min="3583" max="3591" width="7.125" style="2" customWidth="1"/>
    <col min="3592" max="3835" width="9" style="2"/>
    <col min="3836" max="3837" width="3.25" style="2" customWidth="1"/>
    <col min="3838" max="3838" width="21.375" style="2" customWidth="1"/>
    <col min="3839" max="3847" width="7.125" style="2" customWidth="1"/>
    <col min="3848" max="4091" width="9" style="2"/>
    <col min="4092" max="4093" width="3.25" style="2" customWidth="1"/>
    <col min="4094" max="4094" width="21.375" style="2" customWidth="1"/>
    <col min="4095" max="4103" width="7.125" style="2" customWidth="1"/>
    <col min="4104" max="4347" width="9" style="2"/>
    <col min="4348" max="4349" width="3.25" style="2" customWidth="1"/>
    <col min="4350" max="4350" width="21.375" style="2" customWidth="1"/>
    <col min="4351" max="4359" width="7.125" style="2" customWidth="1"/>
    <col min="4360" max="4603" width="9" style="2"/>
    <col min="4604" max="4605" width="3.25" style="2" customWidth="1"/>
    <col min="4606" max="4606" width="21.375" style="2" customWidth="1"/>
    <col min="4607" max="4615" width="7.125" style="2" customWidth="1"/>
    <col min="4616" max="4859" width="9" style="2"/>
    <col min="4860" max="4861" width="3.25" style="2" customWidth="1"/>
    <col min="4862" max="4862" width="21.375" style="2" customWidth="1"/>
    <col min="4863" max="4871" width="7.125" style="2" customWidth="1"/>
    <col min="4872" max="5115" width="9" style="2"/>
    <col min="5116" max="5117" width="3.25" style="2" customWidth="1"/>
    <col min="5118" max="5118" width="21.375" style="2" customWidth="1"/>
    <col min="5119" max="5127" width="7.125" style="2" customWidth="1"/>
    <col min="5128" max="5371" width="9" style="2"/>
    <col min="5372" max="5373" width="3.25" style="2" customWidth="1"/>
    <col min="5374" max="5374" width="21.375" style="2" customWidth="1"/>
    <col min="5375" max="5383" width="7.125" style="2" customWidth="1"/>
    <col min="5384" max="5627" width="9" style="2"/>
    <col min="5628" max="5629" width="3.25" style="2" customWidth="1"/>
    <col min="5630" max="5630" width="21.375" style="2" customWidth="1"/>
    <col min="5631" max="5639" width="7.125" style="2" customWidth="1"/>
    <col min="5640" max="5883" width="9" style="2"/>
    <col min="5884" max="5885" width="3.25" style="2" customWidth="1"/>
    <col min="5886" max="5886" width="21.375" style="2" customWidth="1"/>
    <col min="5887" max="5895" width="7.125" style="2" customWidth="1"/>
    <col min="5896" max="6139" width="9" style="2"/>
    <col min="6140" max="6141" width="3.25" style="2" customWidth="1"/>
    <col min="6142" max="6142" width="21.375" style="2" customWidth="1"/>
    <col min="6143" max="6151" width="7.125" style="2" customWidth="1"/>
    <col min="6152" max="6395" width="9" style="2"/>
    <col min="6396" max="6397" width="3.25" style="2" customWidth="1"/>
    <col min="6398" max="6398" width="21.375" style="2" customWidth="1"/>
    <col min="6399" max="6407" width="7.125" style="2" customWidth="1"/>
    <col min="6408" max="6651" width="9" style="2"/>
    <col min="6652" max="6653" width="3.25" style="2" customWidth="1"/>
    <col min="6654" max="6654" width="21.375" style="2" customWidth="1"/>
    <col min="6655" max="6663" width="7.125" style="2" customWidth="1"/>
    <col min="6664" max="6907" width="9" style="2"/>
    <col min="6908" max="6909" width="3.25" style="2" customWidth="1"/>
    <col min="6910" max="6910" width="21.375" style="2" customWidth="1"/>
    <col min="6911" max="6919" width="7.125" style="2" customWidth="1"/>
    <col min="6920" max="7163" width="9" style="2"/>
    <col min="7164" max="7165" width="3.25" style="2" customWidth="1"/>
    <col min="7166" max="7166" width="21.375" style="2" customWidth="1"/>
    <col min="7167" max="7175" width="7.125" style="2" customWidth="1"/>
    <col min="7176" max="7419" width="9" style="2"/>
    <col min="7420" max="7421" width="3.25" style="2" customWidth="1"/>
    <col min="7422" max="7422" width="21.375" style="2" customWidth="1"/>
    <col min="7423" max="7431" width="7.125" style="2" customWidth="1"/>
    <col min="7432" max="7675" width="9" style="2"/>
    <col min="7676" max="7677" width="3.25" style="2" customWidth="1"/>
    <col min="7678" max="7678" width="21.375" style="2" customWidth="1"/>
    <col min="7679" max="7687" width="7.125" style="2" customWidth="1"/>
    <col min="7688" max="7931" width="9" style="2"/>
    <col min="7932" max="7933" width="3.25" style="2" customWidth="1"/>
    <col min="7934" max="7934" width="21.375" style="2" customWidth="1"/>
    <col min="7935" max="7943" width="7.125" style="2" customWidth="1"/>
    <col min="7944" max="8187" width="9" style="2"/>
    <col min="8188" max="8189" width="3.25" style="2" customWidth="1"/>
    <col min="8190" max="8190" width="21.375" style="2" customWidth="1"/>
    <col min="8191" max="8199" width="7.125" style="2" customWidth="1"/>
    <col min="8200" max="8443" width="9" style="2"/>
    <col min="8444" max="8445" width="3.25" style="2" customWidth="1"/>
    <col min="8446" max="8446" width="21.375" style="2" customWidth="1"/>
    <col min="8447" max="8455" width="7.125" style="2" customWidth="1"/>
    <col min="8456" max="8699" width="9" style="2"/>
    <col min="8700" max="8701" width="3.25" style="2" customWidth="1"/>
    <col min="8702" max="8702" width="21.375" style="2" customWidth="1"/>
    <col min="8703" max="8711" width="7.125" style="2" customWidth="1"/>
    <col min="8712" max="8955" width="9" style="2"/>
    <col min="8956" max="8957" width="3.25" style="2" customWidth="1"/>
    <col min="8958" max="8958" width="21.375" style="2" customWidth="1"/>
    <col min="8959" max="8967" width="7.125" style="2" customWidth="1"/>
    <col min="8968" max="9211" width="9" style="2"/>
    <col min="9212" max="9213" width="3.25" style="2" customWidth="1"/>
    <col min="9214" max="9214" width="21.375" style="2" customWidth="1"/>
    <col min="9215" max="9223" width="7.125" style="2" customWidth="1"/>
    <col min="9224" max="9467" width="9" style="2"/>
    <col min="9468" max="9469" width="3.25" style="2" customWidth="1"/>
    <col min="9470" max="9470" width="21.375" style="2" customWidth="1"/>
    <col min="9471" max="9479" width="7.125" style="2" customWidth="1"/>
    <col min="9480" max="9723" width="9" style="2"/>
    <col min="9724" max="9725" width="3.25" style="2" customWidth="1"/>
    <col min="9726" max="9726" width="21.375" style="2" customWidth="1"/>
    <col min="9727" max="9735" width="7.125" style="2" customWidth="1"/>
    <col min="9736" max="9979" width="9" style="2"/>
    <col min="9980" max="9981" width="3.25" style="2" customWidth="1"/>
    <col min="9982" max="9982" width="21.375" style="2" customWidth="1"/>
    <col min="9983" max="9991" width="7.125" style="2" customWidth="1"/>
    <col min="9992" max="10235" width="9" style="2"/>
    <col min="10236" max="10237" width="3.25" style="2" customWidth="1"/>
    <col min="10238" max="10238" width="21.375" style="2" customWidth="1"/>
    <col min="10239" max="10247" width="7.125" style="2" customWidth="1"/>
    <col min="10248" max="10491" width="9" style="2"/>
    <col min="10492" max="10493" width="3.25" style="2" customWidth="1"/>
    <col min="10494" max="10494" width="21.375" style="2" customWidth="1"/>
    <col min="10495" max="10503" width="7.125" style="2" customWidth="1"/>
    <col min="10504" max="10747" width="9" style="2"/>
    <col min="10748" max="10749" width="3.25" style="2" customWidth="1"/>
    <col min="10750" max="10750" width="21.375" style="2" customWidth="1"/>
    <col min="10751" max="10759" width="7.125" style="2" customWidth="1"/>
    <col min="10760" max="11003" width="9" style="2"/>
    <col min="11004" max="11005" width="3.25" style="2" customWidth="1"/>
    <col min="11006" max="11006" width="21.375" style="2" customWidth="1"/>
    <col min="11007" max="11015" width="7.125" style="2" customWidth="1"/>
    <col min="11016" max="11259" width="9" style="2"/>
    <col min="11260" max="11261" width="3.25" style="2" customWidth="1"/>
    <col min="11262" max="11262" width="21.375" style="2" customWidth="1"/>
    <col min="11263" max="11271" width="7.125" style="2" customWidth="1"/>
    <col min="11272" max="11515" width="9" style="2"/>
    <col min="11516" max="11517" width="3.25" style="2" customWidth="1"/>
    <col min="11518" max="11518" width="21.375" style="2" customWidth="1"/>
    <col min="11519" max="11527" width="7.125" style="2" customWidth="1"/>
    <col min="11528" max="11771" width="9" style="2"/>
    <col min="11772" max="11773" width="3.25" style="2" customWidth="1"/>
    <col min="11774" max="11774" width="21.375" style="2" customWidth="1"/>
    <col min="11775" max="11783" width="7.125" style="2" customWidth="1"/>
    <col min="11784" max="12027" width="9" style="2"/>
    <col min="12028" max="12029" width="3.25" style="2" customWidth="1"/>
    <col min="12030" max="12030" width="21.375" style="2" customWidth="1"/>
    <col min="12031" max="12039" width="7.125" style="2" customWidth="1"/>
    <col min="12040" max="12283" width="9" style="2"/>
    <col min="12284" max="12285" width="3.25" style="2" customWidth="1"/>
    <col min="12286" max="12286" width="21.375" style="2" customWidth="1"/>
    <col min="12287" max="12295" width="7.125" style="2" customWidth="1"/>
    <col min="12296" max="12539" width="9" style="2"/>
    <col min="12540" max="12541" width="3.25" style="2" customWidth="1"/>
    <col min="12542" max="12542" width="21.375" style="2" customWidth="1"/>
    <col min="12543" max="12551" width="7.125" style="2" customWidth="1"/>
    <col min="12552" max="12795" width="9" style="2"/>
    <col min="12796" max="12797" width="3.25" style="2" customWidth="1"/>
    <col min="12798" max="12798" width="21.375" style="2" customWidth="1"/>
    <col min="12799" max="12807" width="7.125" style="2" customWidth="1"/>
    <col min="12808" max="13051" width="9" style="2"/>
    <col min="13052" max="13053" width="3.25" style="2" customWidth="1"/>
    <col min="13054" max="13054" width="21.375" style="2" customWidth="1"/>
    <col min="13055" max="13063" width="7.125" style="2" customWidth="1"/>
    <col min="13064" max="13307" width="9" style="2"/>
    <col min="13308" max="13309" width="3.25" style="2" customWidth="1"/>
    <col min="13310" max="13310" width="21.375" style="2" customWidth="1"/>
    <col min="13311" max="13319" width="7.125" style="2" customWidth="1"/>
    <col min="13320" max="13563" width="9" style="2"/>
    <col min="13564" max="13565" width="3.25" style="2" customWidth="1"/>
    <col min="13566" max="13566" width="21.375" style="2" customWidth="1"/>
    <col min="13567" max="13575" width="7.125" style="2" customWidth="1"/>
    <col min="13576" max="13819" width="9" style="2"/>
    <col min="13820" max="13821" width="3.25" style="2" customWidth="1"/>
    <col min="13822" max="13822" width="21.375" style="2" customWidth="1"/>
    <col min="13823" max="13831" width="7.125" style="2" customWidth="1"/>
    <col min="13832" max="14075" width="9" style="2"/>
    <col min="14076" max="14077" width="3.25" style="2" customWidth="1"/>
    <col min="14078" max="14078" width="21.375" style="2" customWidth="1"/>
    <col min="14079" max="14087" width="7.125" style="2" customWidth="1"/>
    <col min="14088" max="14331" width="9" style="2"/>
    <col min="14332" max="14333" width="3.25" style="2" customWidth="1"/>
    <col min="14334" max="14334" width="21.375" style="2" customWidth="1"/>
    <col min="14335" max="14343" width="7.125" style="2" customWidth="1"/>
    <col min="14344" max="14587" width="9" style="2"/>
    <col min="14588" max="14589" width="3.25" style="2" customWidth="1"/>
    <col min="14590" max="14590" width="21.375" style="2" customWidth="1"/>
    <col min="14591" max="14599" width="7.125" style="2" customWidth="1"/>
    <col min="14600" max="14843" width="9" style="2"/>
    <col min="14844" max="14845" width="3.25" style="2" customWidth="1"/>
    <col min="14846" max="14846" width="21.375" style="2" customWidth="1"/>
    <col min="14847" max="14855" width="7.125" style="2" customWidth="1"/>
    <col min="14856" max="15099" width="9" style="2"/>
    <col min="15100" max="15101" width="3.25" style="2" customWidth="1"/>
    <col min="15102" max="15102" width="21.375" style="2" customWidth="1"/>
    <col min="15103" max="15111" width="7.125" style="2" customWidth="1"/>
    <col min="15112" max="15355" width="9" style="2"/>
    <col min="15356" max="15357" width="3.25" style="2" customWidth="1"/>
    <col min="15358" max="15358" width="21.375" style="2" customWidth="1"/>
    <col min="15359" max="15367" width="7.125" style="2" customWidth="1"/>
    <col min="15368" max="15611" width="9" style="2"/>
    <col min="15612" max="15613" width="3.25" style="2" customWidth="1"/>
    <col min="15614" max="15614" width="21.375" style="2" customWidth="1"/>
    <col min="15615" max="15623" width="7.125" style="2" customWidth="1"/>
    <col min="15624" max="15867" width="9" style="2"/>
    <col min="15868" max="15869" width="3.25" style="2" customWidth="1"/>
    <col min="15870" max="15870" width="21.375" style="2" customWidth="1"/>
    <col min="15871" max="15879" width="7.125" style="2" customWidth="1"/>
    <col min="15880" max="16123" width="9" style="2"/>
    <col min="16124" max="16125" width="3.25" style="2" customWidth="1"/>
    <col min="16126" max="16126" width="21.375" style="2" customWidth="1"/>
    <col min="16127" max="16135" width="7.125" style="2" customWidth="1"/>
    <col min="16136" max="16384" width="9" style="2"/>
  </cols>
  <sheetData>
    <row r="1" spans="1:17" ht="30" customHeight="1">
      <c r="A1" s="1681" t="s">
        <v>1252</v>
      </c>
      <c r="B1" s="1681"/>
      <c r="C1" s="1681"/>
      <c r="D1" s="1681"/>
      <c r="E1" s="1681"/>
      <c r="F1" s="1681"/>
      <c r="G1" s="1681"/>
      <c r="H1" s="1681"/>
      <c r="I1" s="1681"/>
      <c r="J1" s="1681"/>
      <c r="K1" s="1681"/>
      <c r="L1" s="1681"/>
    </row>
    <row r="2" spans="1:17" s="619" customFormat="1" ht="20.100000000000001" customHeight="1" thickBot="1">
      <c r="A2" s="639" t="s">
        <v>519</v>
      </c>
    </row>
    <row r="3" spans="1:17" ht="15" customHeight="1">
      <c r="A3" s="1914" t="s">
        <v>475</v>
      </c>
      <c r="B3" s="1915"/>
      <c r="C3" s="1916"/>
      <c r="D3" s="1906" t="s">
        <v>399</v>
      </c>
      <c r="E3" s="1906" t="s">
        <v>476</v>
      </c>
      <c r="F3" s="1917" t="s">
        <v>4</v>
      </c>
      <c r="G3" s="692"/>
      <c r="H3" s="1906" t="s">
        <v>5</v>
      </c>
      <c r="I3" s="1906" t="s">
        <v>6</v>
      </c>
      <c r="J3" s="1906" t="s">
        <v>7</v>
      </c>
      <c r="K3" s="1906" t="s">
        <v>8</v>
      </c>
      <c r="L3" s="1908" t="s">
        <v>9</v>
      </c>
    </row>
    <row r="4" spans="1:17" ht="20.25" customHeight="1">
      <c r="A4" s="1910" t="s">
        <v>477</v>
      </c>
      <c r="B4" s="1911"/>
      <c r="C4" s="1912"/>
      <c r="D4" s="1907"/>
      <c r="E4" s="1907"/>
      <c r="F4" s="1907"/>
      <c r="G4" s="693" t="s">
        <v>478</v>
      </c>
      <c r="H4" s="1907"/>
      <c r="I4" s="1907"/>
      <c r="J4" s="1907"/>
      <c r="K4" s="1907"/>
      <c r="L4" s="1909"/>
    </row>
    <row r="5" spans="1:17" s="135" customFormat="1" ht="14.85" customHeight="1">
      <c r="A5" s="1932" t="s">
        <v>520</v>
      </c>
      <c r="B5" s="791" t="s">
        <v>521</v>
      </c>
      <c r="C5" s="792" t="s">
        <v>522</v>
      </c>
      <c r="D5" s="793">
        <f>SUM(E5:F5,H5:L5)</f>
        <v>1</v>
      </c>
      <c r="E5" s="794">
        <v>0</v>
      </c>
      <c r="F5" s="794">
        <v>0</v>
      </c>
      <c r="G5" s="795">
        <v>0</v>
      </c>
      <c r="H5" s="794">
        <v>0</v>
      </c>
      <c r="I5" s="794">
        <v>0</v>
      </c>
      <c r="J5" s="794">
        <v>1</v>
      </c>
      <c r="K5" s="794">
        <v>0</v>
      </c>
      <c r="L5" s="796">
        <v>0</v>
      </c>
      <c r="M5" s="797"/>
      <c r="N5" s="797"/>
      <c r="O5" s="797"/>
      <c r="P5" s="797"/>
      <c r="Q5" s="797"/>
    </row>
    <row r="6" spans="1:17" s="135" customFormat="1" ht="14.85" customHeight="1">
      <c r="A6" s="1932"/>
      <c r="B6" s="798" t="s">
        <v>523</v>
      </c>
      <c r="C6" s="792" t="s">
        <v>524</v>
      </c>
      <c r="D6" s="799">
        <f>SUM(E6:F6,H6:L6)</f>
        <v>0</v>
      </c>
      <c r="E6" s="800">
        <v>0</v>
      </c>
      <c r="F6" s="800">
        <v>0</v>
      </c>
      <c r="G6" s="801">
        <v>0</v>
      </c>
      <c r="H6" s="800">
        <v>0</v>
      </c>
      <c r="I6" s="800">
        <v>0</v>
      </c>
      <c r="J6" s="800">
        <v>0</v>
      </c>
      <c r="K6" s="800">
        <v>0</v>
      </c>
      <c r="L6" s="802">
        <v>0</v>
      </c>
    </row>
    <row r="7" spans="1:17" s="135" customFormat="1" ht="14.85" customHeight="1">
      <c r="A7" s="1932"/>
      <c r="B7" s="798" t="s">
        <v>525</v>
      </c>
      <c r="C7" s="792" t="s">
        <v>526</v>
      </c>
      <c r="D7" s="799">
        <f t="shared" ref="D7:D56" si="0">SUM(E7:F7,H7:L7)</f>
        <v>7</v>
      </c>
      <c r="E7" s="800">
        <v>1</v>
      </c>
      <c r="F7" s="800">
        <v>1</v>
      </c>
      <c r="G7" s="801">
        <v>1</v>
      </c>
      <c r="H7" s="800">
        <v>1</v>
      </c>
      <c r="I7" s="800">
        <v>1</v>
      </c>
      <c r="J7" s="800">
        <v>0</v>
      </c>
      <c r="K7" s="800">
        <v>0</v>
      </c>
      <c r="L7" s="802">
        <v>3</v>
      </c>
    </row>
    <row r="8" spans="1:17" s="135" customFormat="1" ht="14.85" customHeight="1">
      <c r="A8" s="1932"/>
      <c r="B8" s="798" t="s">
        <v>527</v>
      </c>
      <c r="C8" s="792" t="s">
        <v>528</v>
      </c>
      <c r="D8" s="799">
        <f t="shared" si="0"/>
        <v>16</v>
      </c>
      <c r="E8" s="800">
        <v>9</v>
      </c>
      <c r="F8" s="800">
        <v>0</v>
      </c>
      <c r="G8" s="801">
        <v>0</v>
      </c>
      <c r="H8" s="800">
        <v>1</v>
      </c>
      <c r="I8" s="800">
        <v>1</v>
      </c>
      <c r="J8" s="800">
        <v>1</v>
      </c>
      <c r="K8" s="800">
        <v>2</v>
      </c>
      <c r="L8" s="802">
        <v>2</v>
      </c>
    </row>
    <row r="9" spans="1:17" s="135" customFormat="1" ht="14.85" customHeight="1">
      <c r="A9" s="1932"/>
      <c r="B9" s="803" t="s">
        <v>529</v>
      </c>
      <c r="C9" s="792" t="s">
        <v>530</v>
      </c>
      <c r="D9" s="799">
        <f t="shared" si="0"/>
        <v>0</v>
      </c>
      <c r="E9" s="800">
        <v>0</v>
      </c>
      <c r="F9" s="800">
        <v>0</v>
      </c>
      <c r="G9" s="801">
        <v>0</v>
      </c>
      <c r="H9" s="800">
        <v>0</v>
      </c>
      <c r="I9" s="800">
        <v>0</v>
      </c>
      <c r="J9" s="800">
        <v>0</v>
      </c>
      <c r="K9" s="800">
        <v>0</v>
      </c>
      <c r="L9" s="802">
        <v>0</v>
      </c>
    </row>
    <row r="10" spans="1:17" s="135" customFormat="1" ht="14.85" customHeight="1">
      <c r="A10" s="1932"/>
      <c r="B10" s="798" t="s">
        <v>531</v>
      </c>
      <c r="C10" s="792" t="s">
        <v>532</v>
      </c>
      <c r="D10" s="799">
        <f t="shared" si="0"/>
        <v>2</v>
      </c>
      <c r="E10" s="800">
        <v>1</v>
      </c>
      <c r="F10" s="800">
        <v>0</v>
      </c>
      <c r="G10" s="801">
        <v>0</v>
      </c>
      <c r="H10" s="800">
        <v>0</v>
      </c>
      <c r="I10" s="800">
        <v>0</v>
      </c>
      <c r="J10" s="800">
        <v>1</v>
      </c>
      <c r="K10" s="800">
        <v>0</v>
      </c>
      <c r="L10" s="802">
        <v>0</v>
      </c>
    </row>
    <row r="11" spans="1:17" s="135" customFormat="1" ht="14.85" customHeight="1">
      <c r="A11" s="1932"/>
      <c r="B11" s="798" t="s">
        <v>533</v>
      </c>
      <c r="C11" s="792" t="s">
        <v>534</v>
      </c>
      <c r="D11" s="799">
        <f t="shared" si="0"/>
        <v>16</v>
      </c>
      <c r="E11" s="800">
        <v>14</v>
      </c>
      <c r="F11" s="800">
        <v>0</v>
      </c>
      <c r="G11" s="801">
        <v>0</v>
      </c>
      <c r="H11" s="800">
        <v>0</v>
      </c>
      <c r="I11" s="800">
        <v>1</v>
      </c>
      <c r="J11" s="800">
        <v>1</v>
      </c>
      <c r="K11" s="800">
        <v>0</v>
      </c>
      <c r="L11" s="802">
        <v>0</v>
      </c>
    </row>
    <row r="12" spans="1:17" s="135" customFormat="1" ht="14.85" customHeight="1">
      <c r="A12" s="1932"/>
      <c r="B12" s="798" t="s">
        <v>535</v>
      </c>
      <c r="C12" s="792" t="s">
        <v>536</v>
      </c>
      <c r="D12" s="799">
        <f t="shared" si="0"/>
        <v>14</v>
      </c>
      <c r="E12" s="800">
        <v>10</v>
      </c>
      <c r="F12" s="800">
        <v>1</v>
      </c>
      <c r="G12" s="801">
        <v>0</v>
      </c>
      <c r="H12" s="800">
        <v>0</v>
      </c>
      <c r="I12" s="800">
        <v>0</v>
      </c>
      <c r="J12" s="800">
        <v>1</v>
      </c>
      <c r="K12" s="800">
        <v>1</v>
      </c>
      <c r="L12" s="802">
        <v>1</v>
      </c>
    </row>
    <row r="13" spans="1:17" s="135" customFormat="1" ht="14.85" customHeight="1">
      <c r="A13" s="1932"/>
      <c r="B13" s="798" t="s">
        <v>353</v>
      </c>
      <c r="C13" s="792" t="s">
        <v>537</v>
      </c>
      <c r="D13" s="799">
        <f t="shared" si="0"/>
        <v>0</v>
      </c>
      <c r="E13" s="800">
        <v>0</v>
      </c>
      <c r="F13" s="800">
        <v>0</v>
      </c>
      <c r="G13" s="801">
        <v>0</v>
      </c>
      <c r="H13" s="800">
        <v>0</v>
      </c>
      <c r="I13" s="800">
        <v>0</v>
      </c>
      <c r="J13" s="800">
        <v>0</v>
      </c>
      <c r="K13" s="800">
        <v>0</v>
      </c>
      <c r="L13" s="802">
        <v>0</v>
      </c>
    </row>
    <row r="14" spans="1:17" s="135" customFormat="1" ht="14.85" customHeight="1">
      <c r="A14" s="1932"/>
      <c r="B14" s="798" t="s">
        <v>185</v>
      </c>
      <c r="C14" s="792" t="s">
        <v>538</v>
      </c>
      <c r="D14" s="799">
        <f t="shared" si="0"/>
        <v>2</v>
      </c>
      <c r="E14" s="800">
        <v>1</v>
      </c>
      <c r="F14" s="800">
        <v>1</v>
      </c>
      <c r="G14" s="801">
        <v>0</v>
      </c>
      <c r="H14" s="800">
        <v>0</v>
      </c>
      <c r="I14" s="800">
        <v>0</v>
      </c>
      <c r="J14" s="800">
        <v>0</v>
      </c>
      <c r="K14" s="800">
        <v>0</v>
      </c>
      <c r="L14" s="802">
        <v>0</v>
      </c>
    </row>
    <row r="15" spans="1:17" s="135" customFormat="1" ht="14.85" customHeight="1">
      <c r="A15" s="1932"/>
      <c r="B15" s="798" t="s">
        <v>188</v>
      </c>
      <c r="C15" s="804" t="s">
        <v>331</v>
      </c>
      <c r="D15" s="799">
        <f t="shared" si="0"/>
        <v>1</v>
      </c>
      <c r="E15" s="800">
        <v>1</v>
      </c>
      <c r="F15" s="800">
        <v>0</v>
      </c>
      <c r="G15" s="801">
        <v>0</v>
      </c>
      <c r="H15" s="800">
        <v>0</v>
      </c>
      <c r="I15" s="800">
        <v>0</v>
      </c>
      <c r="J15" s="800">
        <v>0</v>
      </c>
      <c r="K15" s="800">
        <v>0</v>
      </c>
      <c r="L15" s="802">
        <v>0</v>
      </c>
    </row>
    <row r="16" spans="1:17" s="135" customFormat="1" ht="14.85" customHeight="1">
      <c r="A16" s="1932"/>
      <c r="B16" s="798" t="s">
        <v>191</v>
      </c>
      <c r="C16" s="792" t="s">
        <v>333</v>
      </c>
      <c r="D16" s="799">
        <f t="shared" si="0"/>
        <v>16</v>
      </c>
      <c r="E16" s="800">
        <v>11</v>
      </c>
      <c r="F16" s="800">
        <v>0</v>
      </c>
      <c r="G16" s="801">
        <v>0</v>
      </c>
      <c r="H16" s="800">
        <v>4</v>
      </c>
      <c r="I16" s="800">
        <v>0</v>
      </c>
      <c r="J16" s="800">
        <v>0</v>
      </c>
      <c r="K16" s="800">
        <v>0</v>
      </c>
      <c r="L16" s="802">
        <v>1</v>
      </c>
    </row>
    <row r="17" spans="1:17" s="135" customFormat="1" ht="14.85" customHeight="1">
      <c r="A17" s="1932"/>
      <c r="B17" s="798" t="s">
        <v>194</v>
      </c>
      <c r="C17" s="805" t="s">
        <v>539</v>
      </c>
      <c r="D17" s="799">
        <f t="shared" si="0"/>
        <v>5</v>
      </c>
      <c r="E17" s="800">
        <v>5</v>
      </c>
      <c r="F17" s="800">
        <v>0</v>
      </c>
      <c r="G17" s="801">
        <v>0</v>
      </c>
      <c r="H17" s="800">
        <v>0</v>
      </c>
      <c r="I17" s="800">
        <v>0</v>
      </c>
      <c r="J17" s="800">
        <v>0</v>
      </c>
      <c r="K17" s="800">
        <v>0</v>
      </c>
      <c r="L17" s="802">
        <v>0</v>
      </c>
    </row>
    <row r="18" spans="1:17" s="135" customFormat="1" ht="14.85" customHeight="1">
      <c r="A18" s="1932"/>
      <c r="B18" s="798" t="s">
        <v>540</v>
      </c>
      <c r="C18" s="805" t="s">
        <v>337</v>
      </c>
      <c r="D18" s="799">
        <f t="shared" si="0"/>
        <v>4</v>
      </c>
      <c r="E18" s="800">
        <v>0</v>
      </c>
      <c r="F18" s="800">
        <v>0</v>
      </c>
      <c r="G18" s="801">
        <v>0</v>
      </c>
      <c r="H18" s="800">
        <v>1</v>
      </c>
      <c r="I18" s="800">
        <v>0</v>
      </c>
      <c r="J18" s="800">
        <v>0</v>
      </c>
      <c r="K18" s="800">
        <v>1</v>
      </c>
      <c r="L18" s="802">
        <v>2</v>
      </c>
    </row>
    <row r="19" spans="1:17" s="135" customFormat="1" ht="14.85" customHeight="1">
      <c r="A19" s="1932"/>
      <c r="B19" s="798" t="s">
        <v>541</v>
      </c>
      <c r="C19" s="805" t="s">
        <v>339</v>
      </c>
      <c r="D19" s="799">
        <f t="shared" si="0"/>
        <v>69</v>
      </c>
      <c r="E19" s="800">
        <v>39</v>
      </c>
      <c r="F19" s="800">
        <v>5</v>
      </c>
      <c r="G19" s="801">
        <v>0</v>
      </c>
      <c r="H19" s="800">
        <v>12</v>
      </c>
      <c r="I19" s="800">
        <v>1</v>
      </c>
      <c r="J19" s="800">
        <v>2</v>
      </c>
      <c r="K19" s="800">
        <v>3</v>
      </c>
      <c r="L19" s="802">
        <v>7</v>
      </c>
    </row>
    <row r="20" spans="1:17" s="135" customFormat="1" ht="14.85" customHeight="1">
      <c r="A20" s="1932"/>
      <c r="B20" s="798" t="s">
        <v>542</v>
      </c>
      <c r="C20" s="805" t="s">
        <v>256</v>
      </c>
      <c r="D20" s="799">
        <f t="shared" si="0"/>
        <v>1</v>
      </c>
      <c r="E20" s="800">
        <v>1</v>
      </c>
      <c r="F20" s="800">
        <v>0</v>
      </c>
      <c r="G20" s="801">
        <v>0</v>
      </c>
      <c r="H20" s="800">
        <v>0</v>
      </c>
      <c r="I20" s="800">
        <v>0</v>
      </c>
      <c r="J20" s="800">
        <v>0</v>
      </c>
      <c r="K20" s="800">
        <v>0</v>
      </c>
      <c r="L20" s="802">
        <v>0</v>
      </c>
    </row>
    <row r="21" spans="1:17" s="135" customFormat="1" ht="14.85" customHeight="1">
      <c r="A21" s="1932"/>
      <c r="B21" s="798" t="s">
        <v>543</v>
      </c>
      <c r="C21" s="805" t="s">
        <v>207</v>
      </c>
      <c r="D21" s="799">
        <f t="shared" si="0"/>
        <v>23</v>
      </c>
      <c r="E21" s="800">
        <v>9</v>
      </c>
      <c r="F21" s="800">
        <v>1</v>
      </c>
      <c r="G21" s="801">
        <v>0</v>
      </c>
      <c r="H21" s="800">
        <v>5</v>
      </c>
      <c r="I21" s="800">
        <v>0</v>
      </c>
      <c r="J21" s="800">
        <v>1</v>
      </c>
      <c r="K21" s="800">
        <v>5</v>
      </c>
      <c r="L21" s="802">
        <v>2</v>
      </c>
      <c r="M21" s="797"/>
    </row>
    <row r="22" spans="1:17" s="135" customFormat="1" ht="14.85" customHeight="1">
      <c r="A22" s="1933"/>
      <c r="B22" s="806" t="s">
        <v>544</v>
      </c>
      <c r="C22" s="792" t="s">
        <v>545</v>
      </c>
      <c r="D22" s="799">
        <f t="shared" si="0"/>
        <v>24</v>
      </c>
      <c r="E22" s="807">
        <v>10</v>
      </c>
      <c r="F22" s="807">
        <v>1</v>
      </c>
      <c r="G22" s="808">
        <v>0</v>
      </c>
      <c r="H22" s="807">
        <v>5</v>
      </c>
      <c r="I22" s="807">
        <v>0</v>
      </c>
      <c r="J22" s="807">
        <v>3</v>
      </c>
      <c r="K22" s="807">
        <v>1</v>
      </c>
      <c r="L22" s="802">
        <v>4</v>
      </c>
    </row>
    <row r="23" spans="1:17" s="135" customFormat="1" ht="14.85" customHeight="1">
      <c r="A23" s="1931" t="s">
        <v>546</v>
      </c>
      <c r="B23" s="791" t="s">
        <v>547</v>
      </c>
      <c r="C23" s="809" t="s">
        <v>548</v>
      </c>
      <c r="D23" s="793">
        <f t="shared" si="0"/>
        <v>0</v>
      </c>
      <c r="E23" s="794">
        <v>0</v>
      </c>
      <c r="F23" s="794">
        <v>0</v>
      </c>
      <c r="G23" s="795">
        <v>0</v>
      </c>
      <c r="H23" s="794">
        <v>0</v>
      </c>
      <c r="I23" s="794">
        <v>0</v>
      </c>
      <c r="J23" s="794">
        <v>0</v>
      </c>
      <c r="K23" s="794">
        <v>0</v>
      </c>
      <c r="L23" s="796">
        <v>0</v>
      </c>
      <c r="M23" s="797"/>
      <c r="N23" s="797"/>
      <c r="O23" s="797"/>
      <c r="P23" s="797"/>
      <c r="Q23" s="797"/>
    </row>
    <row r="24" spans="1:17" s="135" customFormat="1" ht="14.85" customHeight="1">
      <c r="A24" s="1932"/>
      <c r="B24" s="798" t="s">
        <v>549</v>
      </c>
      <c r="C24" s="810" t="s">
        <v>550</v>
      </c>
      <c r="D24" s="799">
        <f t="shared" si="0"/>
        <v>27</v>
      </c>
      <c r="E24" s="800">
        <v>12</v>
      </c>
      <c r="F24" s="800">
        <v>4</v>
      </c>
      <c r="G24" s="801">
        <v>0</v>
      </c>
      <c r="H24" s="800">
        <v>5</v>
      </c>
      <c r="I24" s="800">
        <v>1</v>
      </c>
      <c r="J24" s="800">
        <v>2</v>
      </c>
      <c r="K24" s="800">
        <v>1</v>
      </c>
      <c r="L24" s="802">
        <v>2</v>
      </c>
    </row>
    <row r="25" spans="1:17" s="135" customFormat="1" ht="14.85" customHeight="1">
      <c r="A25" s="1932"/>
      <c r="B25" s="798" t="s">
        <v>136</v>
      </c>
      <c r="C25" s="810" t="s">
        <v>551</v>
      </c>
      <c r="D25" s="799">
        <f t="shared" si="0"/>
        <v>48</v>
      </c>
      <c r="E25" s="800">
        <v>24</v>
      </c>
      <c r="F25" s="800">
        <v>1</v>
      </c>
      <c r="G25" s="801">
        <v>0</v>
      </c>
      <c r="H25" s="800">
        <v>6</v>
      </c>
      <c r="I25" s="800">
        <v>0</v>
      </c>
      <c r="J25" s="800">
        <v>4</v>
      </c>
      <c r="K25" s="800">
        <v>6</v>
      </c>
      <c r="L25" s="802">
        <v>7</v>
      </c>
    </row>
    <row r="26" spans="1:17" s="135" customFormat="1" ht="14.85" customHeight="1">
      <c r="A26" s="1932"/>
      <c r="B26" s="798" t="s">
        <v>139</v>
      </c>
      <c r="C26" s="810" t="s">
        <v>552</v>
      </c>
      <c r="D26" s="799">
        <f t="shared" si="0"/>
        <v>5</v>
      </c>
      <c r="E26" s="800">
        <v>3</v>
      </c>
      <c r="F26" s="800">
        <v>1</v>
      </c>
      <c r="G26" s="801">
        <v>0</v>
      </c>
      <c r="H26" s="800">
        <v>0</v>
      </c>
      <c r="I26" s="800">
        <v>0</v>
      </c>
      <c r="J26" s="800">
        <v>0</v>
      </c>
      <c r="K26" s="800">
        <v>1</v>
      </c>
      <c r="L26" s="802">
        <v>0</v>
      </c>
    </row>
    <row r="27" spans="1:17" s="135" customFormat="1" ht="14.85" customHeight="1">
      <c r="A27" s="1932"/>
      <c r="B27" s="798" t="s">
        <v>142</v>
      </c>
      <c r="C27" s="810" t="s">
        <v>553</v>
      </c>
      <c r="D27" s="799">
        <f t="shared" si="0"/>
        <v>29</v>
      </c>
      <c r="E27" s="800">
        <v>22</v>
      </c>
      <c r="F27" s="800">
        <v>1</v>
      </c>
      <c r="G27" s="801">
        <v>0</v>
      </c>
      <c r="H27" s="800">
        <v>4</v>
      </c>
      <c r="I27" s="800">
        <v>1</v>
      </c>
      <c r="J27" s="800">
        <v>0</v>
      </c>
      <c r="K27" s="800">
        <v>0</v>
      </c>
      <c r="L27" s="802">
        <v>1</v>
      </c>
    </row>
    <row r="28" spans="1:17" s="135" customFormat="1" ht="14.85" customHeight="1">
      <c r="A28" s="1932"/>
      <c r="B28" s="798" t="s">
        <v>170</v>
      </c>
      <c r="C28" s="810" t="s">
        <v>554</v>
      </c>
      <c r="D28" s="799">
        <f t="shared" si="0"/>
        <v>6</v>
      </c>
      <c r="E28" s="800">
        <v>2</v>
      </c>
      <c r="F28" s="800">
        <v>2</v>
      </c>
      <c r="G28" s="801">
        <v>0</v>
      </c>
      <c r="H28" s="800">
        <v>2</v>
      </c>
      <c r="I28" s="800">
        <v>0</v>
      </c>
      <c r="J28" s="800">
        <v>0</v>
      </c>
      <c r="K28" s="800">
        <v>0</v>
      </c>
      <c r="L28" s="802">
        <v>0</v>
      </c>
    </row>
    <row r="29" spans="1:17" s="135" customFormat="1" ht="14.85" customHeight="1">
      <c r="A29" s="1932"/>
      <c r="B29" s="798" t="s">
        <v>173</v>
      </c>
      <c r="C29" s="810" t="s">
        <v>555</v>
      </c>
      <c r="D29" s="799">
        <f t="shared" si="0"/>
        <v>2</v>
      </c>
      <c r="E29" s="800">
        <v>0</v>
      </c>
      <c r="F29" s="800">
        <v>0</v>
      </c>
      <c r="G29" s="801">
        <v>0</v>
      </c>
      <c r="H29" s="800">
        <v>0</v>
      </c>
      <c r="I29" s="800">
        <v>0</v>
      </c>
      <c r="J29" s="800">
        <v>1</v>
      </c>
      <c r="K29" s="800">
        <v>0</v>
      </c>
      <c r="L29" s="802">
        <v>1</v>
      </c>
    </row>
    <row r="30" spans="1:17" s="135" customFormat="1" ht="14.85" customHeight="1">
      <c r="A30" s="1932"/>
      <c r="B30" s="129" t="s">
        <v>176</v>
      </c>
      <c r="C30" s="810" t="s">
        <v>556</v>
      </c>
      <c r="D30" s="799">
        <f t="shared" si="0"/>
        <v>16</v>
      </c>
      <c r="E30" s="800">
        <v>8</v>
      </c>
      <c r="F30" s="800">
        <v>0</v>
      </c>
      <c r="G30" s="801">
        <v>0</v>
      </c>
      <c r="H30" s="800">
        <v>5</v>
      </c>
      <c r="I30" s="800">
        <v>0</v>
      </c>
      <c r="J30" s="800">
        <v>1</v>
      </c>
      <c r="K30" s="800">
        <v>1</v>
      </c>
      <c r="L30" s="802">
        <v>1</v>
      </c>
    </row>
    <row r="31" spans="1:17" s="135" customFormat="1" ht="14.85" customHeight="1">
      <c r="A31" s="1932"/>
      <c r="B31" s="129" t="s">
        <v>535</v>
      </c>
      <c r="C31" s="810" t="s">
        <v>557</v>
      </c>
      <c r="D31" s="799">
        <f t="shared" si="0"/>
        <v>13</v>
      </c>
      <c r="E31" s="800">
        <v>6</v>
      </c>
      <c r="F31" s="800">
        <v>1</v>
      </c>
      <c r="G31" s="801">
        <v>1</v>
      </c>
      <c r="H31" s="800">
        <v>0</v>
      </c>
      <c r="I31" s="800">
        <v>1</v>
      </c>
      <c r="J31" s="800">
        <v>1</v>
      </c>
      <c r="K31" s="800">
        <v>1</v>
      </c>
      <c r="L31" s="802">
        <v>3</v>
      </c>
    </row>
    <row r="32" spans="1:17" s="135" customFormat="1" ht="14.85" customHeight="1">
      <c r="A32" s="1932"/>
      <c r="B32" s="129" t="s">
        <v>353</v>
      </c>
      <c r="C32" s="810" t="s">
        <v>558</v>
      </c>
      <c r="D32" s="799">
        <f t="shared" si="0"/>
        <v>3</v>
      </c>
      <c r="E32" s="800">
        <v>1</v>
      </c>
      <c r="F32" s="800">
        <v>0</v>
      </c>
      <c r="G32" s="801">
        <v>0</v>
      </c>
      <c r="H32" s="800">
        <v>0</v>
      </c>
      <c r="I32" s="800">
        <v>0</v>
      </c>
      <c r="J32" s="800">
        <v>0</v>
      </c>
      <c r="K32" s="800">
        <v>0</v>
      </c>
      <c r="L32" s="802">
        <v>2</v>
      </c>
    </row>
    <row r="33" spans="1:13" s="135" customFormat="1" ht="14.85" customHeight="1">
      <c r="A33" s="1932"/>
      <c r="B33" s="129" t="s">
        <v>185</v>
      </c>
      <c r="C33" s="810" t="s">
        <v>559</v>
      </c>
      <c r="D33" s="799">
        <f t="shared" si="0"/>
        <v>52</v>
      </c>
      <c r="E33" s="800">
        <v>34</v>
      </c>
      <c r="F33" s="800">
        <v>0</v>
      </c>
      <c r="G33" s="801">
        <v>0</v>
      </c>
      <c r="H33" s="800">
        <v>7</v>
      </c>
      <c r="I33" s="800">
        <v>1</v>
      </c>
      <c r="J33" s="800">
        <v>2</v>
      </c>
      <c r="K33" s="800">
        <v>3</v>
      </c>
      <c r="L33" s="802">
        <v>5</v>
      </c>
    </row>
    <row r="34" spans="1:13" s="135" customFormat="1" ht="14.85" customHeight="1">
      <c r="A34" s="1933"/>
      <c r="B34" s="806"/>
      <c r="C34" s="811" t="s">
        <v>560</v>
      </c>
      <c r="D34" s="812">
        <f t="shared" si="0"/>
        <v>0</v>
      </c>
      <c r="E34" s="807">
        <v>0</v>
      </c>
      <c r="F34" s="807">
        <v>0</v>
      </c>
      <c r="G34" s="808">
        <v>0</v>
      </c>
      <c r="H34" s="807">
        <v>0</v>
      </c>
      <c r="I34" s="807">
        <v>0</v>
      </c>
      <c r="J34" s="807">
        <v>0</v>
      </c>
      <c r="K34" s="800">
        <v>0</v>
      </c>
      <c r="L34" s="802">
        <v>0</v>
      </c>
      <c r="M34" s="797"/>
    </row>
    <row r="35" spans="1:13" s="135" customFormat="1" ht="12" customHeight="1">
      <c r="A35" s="1931" t="s">
        <v>561</v>
      </c>
      <c r="B35" s="130"/>
      <c r="C35" s="810" t="s">
        <v>562</v>
      </c>
      <c r="D35" s="799">
        <f t="shared" si="0"/>
        <v>93</v>
      </c>
      <c r="E35" s="794">
        <v>47</v>
      </c>
      <c r="F35" s="794">
        <v>4</v>
      </c>
      <c r="G35" s="795">
        <v>1</v>
      </c>
      <c r="H35" s="794">
        <v>15</v>
      </c>
      <c r="I35" s="794">
        <v>4</v>
      </c>
      <c r="J35" s="794">
        <v>5</v>
      </c>
      <c r="K35" s="794">
        <v>8</v>
      </c>
      <c r="L35" s="796">
        <v>10</v>
      </c>
    </row>
    <row r="36" spans="1:13" s="135" customFormat="1" ht="12" customHeight="1">
      <c r="A36" s="1932"/>
      <c r="B36" s="130"/>
      <c r="C36" s="810" t="s">
        <v>563</v>
      </c>
      <c r="D36" s="799">
        <f t="shared" si="0"/>
        <v>24</v>
      </c>
      <c r="E36" s="800">
        <v>12</v>
      </c>
      <c r="F36" s="800">
        <v>2</v>
      </c>
      <c r="G36" s="801">
        <v>0</v>
      </c>
      <c r="H36" s="800">
        <v>4</v>
      </c>
      <c r="I36" s="800">
        <v>0</v>
      </c>
      <c r="J36" s="800">
        <v>1</v>
      </c>
      <c r="K36" s="800">
        <v>1</v>
      </c>
      <c r="L36" s="802">
        <v>4</v>
      </c>
      <c r="M36" s="797"/>
    </row>
    <row r="37" spans="1:13" s="135" customFormat="1" ht="12" customHeight="1">
      <c r="A37" s="1932"/>
      <c r="B37" s="130"/>
      <c r="C37" s="810" t="s">
        <v>215</v>
      </c>
      <c r="D37" s="799">
        <f t="shared" si="0"/>
        <v>28</v>
      </c>
      <c r="E37" s="800">
        <v>16</v>
      </c>
      <c r="F37" s="800">
        <v>2</v>
      </c>
      <c r="G37" s="801">
        <v>0</v>
      </c>
      <c r="H37" s="800">
        <v>3</v>
      </c>
      <c r="I37" s="800">
        <v>0</v>
      </c>
      <c r="J37" s="800">
        <v>2</v>
      </c>
      <c r="K37" s="800">
        <v>1</v>
      </c>
      <c r="L37" s="802">
        <v>4</v>
      </c>
    </row>
    <row r="38" spans="1:13" s="135" customFormat="1" ht="12" customHeight="1">
      <c r="A38" s="1932"/>
      <c r="B38" s="130"/>
      <c r="C38" s="810" t="s">
        <v>564</v>
      </c>
      <c r="D38" s="799">
        <f t="shared" si="0"/>
        <v>16</v>
      </c>
      <c r="E38" s="800">
        <v>8</v>
      </c>
      <c r="F38" s="800">
        <v>1</v>
      </c>
      <c r="G38" s="801">
        <v>0</v>
      </c>
      <c r="H38" s="800">
        <v>2</v>
      </c>
      <c r="I38" s="800">
        <v>0</v>
      </c>
      <c r="J38" s="800">
        <v>3</v>
      </c>
      <c r="K38" s="800">
        <v>1</v>
      </c>
      <c r="L38" s="802">
        <v>1</v>
      </c>
    </row>
    <row r="39" spans="1:13" s="135" customFormat="1" ht="12" customHeight="1">
      <c r="A39" s="1933"/>
      <c r="B39" s="813"/>
      <c r="C39" s="811" t="s">
        <v>565</v>
      </c>
      <c r="D39" s="799">
        <f t="shared" si="0"/>
        <v>40</v>
      </c>
      <c r="E39" s="807">
        <v>29</v>
      </c>
      <c r="F39" s="807">
        <v>1</v>
      </c>
      <c r="G39" s="808">
        <v>0</v>
      </c>
      <c r="H39" s="807">
        <v>5</v>
      </c>
      <c r="I39" s="807">
        <v>0</v>
      </c>
      <c r="J39" s="807">
        <v>0</v>
      </c>
      <c r="K39" s="807">
        <v>2</v>
      </c>
      <c r="L39" s="814">
        <v>3</v>
      </c>
    </row>
    <row r="40" spans="1:13" s="135" customFormat="1" ht="14.85" customHeight="1">
      <c r="A40" s="1931" t="s">
        <v>566</v>
      </c>
      <c r="B40" s="815">
        <v>1</v>
      </c>
      <c r="C40" s="809" t="s">
        <v>567</v>
      </c>
      <c r="D40" s="793">
        <f t="shared" si="0"/>
        <v>10</v>
      </c>
      <c r="E40" s="794">
        <v>6</v>
      </c>
      <c r="F40" s="794">
        <v>1</v>
      </c>
      <c r="G40" s="795">
        <v>0</v>
      </c>
      <c r="H40" s="794">
        <v>0</v>
      </c>
      <c r="I40" s="794">
        <v>1</v>
      </c>
      <c r="J40" s="794">
        <v>0</v>
      </c>
      <c r="K40" s="794">
        <v>0</v>
      </c>
      <c r="L40" s="796">
        <v>2</v>
      </c>
    </row>
    <row r="41" spans="1:13" s="135" customFormat="1" ht="14.85" customHeight="1">
      <c r="A41" s="1932"/>
      <c r="B41" s="129">
        <v>2</v>
      </c>
      <c r="C41" s="810" t="s">
        <v>568</v>
      </c>
      <c r="D41" s="799">
        <f t="shared" si="0"/>
        <v>24</v>
      </c>
      <c r="E41" s="800">
        <v>20</v>
      </c>
      <c r="F41" s="800">
        <v>1</v>
      </c>
      <c r="G41" s="801">
        <v>0</v>
      </c>
      <c r="H41" s="800">
        <v>0</v>
      </c>
      <c r="I41" s="800">
        <v>1</v>
      </c>
      <c r="J41" s="800">
        <v>0</v>
      </c>
      <c r="K41" s="800">
        <v>0</v>
      </c>
      <c r="L41" s="802">
        <v>2</v>
      </c>
    </row>
    <row r="42" spans="1:13" s="135" customFormat="1" ht="14.85" customHeight="1">
      <c r="A42" s="1932"/>
      <c r="B42" s="129">
        <v>3</v>
      </c>
      <c r="C42" s="810" t="s">
        <v>569</v>
      </c>
      <c r="D42" s="799">
        <f t="shared" si="0"/>
        <v>0</v>
      </c>
      <c r="E42" s="800">
        <v>0</v>
      </c>
      <c r="F42" s="800">
        <v>0</v>
      </c>
      <c r="G42" s="801">
        <v>0</v>
      </c>
      <c r="H42" s="800">
        <v>0</v>
      </c>
      <c r="I42" s="800">
        <v>0</v>
      </c>
      <c r="J42" s="800">
        <v>0</v>
      </c>
      <c r="K42" s="800">
        <v>0</v>
      </c>
      <c r="L42" s="802">
        <v>0</v>
      </c>
    </row>
    <row r="43" spans="1:13" s="135" customFormat="1" ht="14.85" customHeight="1">
      <c r="A43" s="1932"/>
      <c r="B43" s="129">
        <v>4</v>
      </c>
      <c r="C43" s="810" t="s">
        <v>570</v>
      </c>
      <c r="D43" s="799">
        <f t="shared" si="0"/>
        <v>3</v>
      </c>
      <c r="E43" s="800">
        <v>3</v>
      </c>
      <c r="F43" s="800">
        <v>0</v>
      </c>
      <c r="G43" s="801">
        <v>0</v>
      </c>
      <c r="H43" s="800">
        <v>0</v>
      </c>
      <c r="I43" s="800">
        <v>0</v>
      </c>
      <c r="J43" s="800">
        <v>0</v>
      </c>
      <c r="K43" s="800">
        <v>0</v>
      </c>
      <c r="L43" s="802">
        <v>0</v>
      </c>
    </row>
    <row r="44" spans="1:13" s="135" customFormat="1" ht="14.85" customHeight="1">
      <c r="A44" s="1932"/>
      <c r="B44" s="129">
        <v>5</v>
      </c>
      <c r="C44" s="810" t="s">
        <v>571</v>
      </c>
      <c r="D44" s="799">
        <f t="shared" si="0"/>
        <v>4</v>
      </c>
      <c r="E44" s="800">
        <v>3</v>
      </c>
      <c r="F44" s="800">
        <v>0</v>
      </c>
      <c r="G44" s="801">
        <v>0</v>
      </c>
      <c r="H44" s="800">
        <v>1</v>
      </c>
      <c r="I44" s="800">
        <v>0</v>
      </c>
      <c r="J44" s="800">
        <v>0</v>
      </c>
      <c r="K44" s="800">
        <v>0</v>
      </c>
      <c r="L44" s="802">
        <v>0</v>
      </c>
    </row>
    <row r="45" spans="1:13" s="135" customFormat="1" ht="14.85" customHeight="1">
      <c r="A45" s="1932"/>
      <c r="B45" s="129">
        <v>6</v>
      </c>
      <c r="C45" s="810" t="s">
        <v>572</v>
      </c>
      <c r="D45" s="799">
        <f t="shared" si="0"/>
        <v>38</v>
      </c>
      <c r="E45" s="800">
        <v>19</v>
      </c>
      <c r="F45" s="800">
        <v>0</v>
      </c>
      <c r="G45" s="801">
        <v>0</v>
      </c>
      <c r="H45" s="800">
        <v>6</v>
      </c>
      <c r="I45" s="800">
        <v>0</v>
      </c>
      <c r="J45" s="800">
        <v>6</v>
      </c>
      <c r="K45" s="800">
        <v>2</v>
      </c>
      <c r="L45" s="802">
        <v>5</v>
      </c>
    </row>
    <row r="46" spans="1:13" s="135" customFormat="1" ht="14.85" customHeight="1">
      <c r="A46" s="1932"/>
      <c r="B46" s="129">
        <v>7</v>
      </c>
      <c r="C46" s="810" t="s">
        <v>573</v>
      </c>
      <c r="D46" s="799">
        <f t="shared" si="0"/>
        <v>3</v>
      </c>
      <c r="E46" s="800">
        <v>0</v>
      </c>
      <c r="F46" s="800">
        <v>0</v>
      </c>
      <c r="G46" s="801">
        <v>0</v>
      </c>
      <c r="H46" s="800">
        <v>3</v>
      </c>
      <c r="I46" s="800">
        <v>0</v>
      </c>
      <c r="J46" s="800">
        <v>0</v>
      </c>
      <c r="K46" s="800">
        <v>0</v>
      </c>
      <c r="L46" s="802">
        <v>0</v>
      </c>
      <c r="M46" s="797"/>
    </row>
    <row r="47" spans="1:13" s="135" customFormat="1" ht="14.85" customHeight="1">
      <c r="A47" s="1932"/>
      <c r="B47" s="129">
        <v>8</v>
      </c>
      <c r="C47" s="810" t="s">
        <v>574</v>
      </c>
      <c r="D47" s="799">
        <f t="shared" si="0"/>
        <v>54</v>
      </c>
      <c r="E47" s="800">
        <v>29</v>
      </c>
      <c r="F47" s="800">
        <v>4</v>
      </c>
      <c r="G47" s="801">
        <v>0</v>
      </c>
      <c r="H47" s="800">
        <v>6</v>
      </c>
      <c r="I47" s="800">
        <v>1</v>
      </c>
      <c r="J47" s="800">
        <v>3</v>
      </c>
      <c r="K47" s="800">
        <v>7</v>
      </c>
      <c r="L47" s="802">
        <v>4</v>
      </c>
    </row>
    <row r="48" spans="1:13" s="135" customFormat="1" ht="14.85" customHeight="1">
      <c r="A48" s="1932"/>
      <c r="B48" s="129">
        <v>9</v>
      </c>
      <c r="C48" s="810" t="s">
        <v>575</v>
      </c>
      <c r="D48" s="799">
        <f t="shared" si="0"/>
        <v>11</v>
      </c>
      <c r="E48" s="800">
        <v>7</v>
      </c>
      <c r="F48" s="800">
        <v>1</v>
      </c>
      <c r="G48" s="801">
        <v>0</v>
      </c>
      <c r="H48" s="800">
        <v>2</v>
      </c>
      <c r="I48" s="800">
        <v>1</v>
      </c>
      <c r="J48" s="800">
        <v>0</v>
      </c>
      <c r="K48" s="800">
        <v>0</v>
      </c>
      <c r="L48" s="802">
        <v>0</v>
      </c>
    </row>
    <row r="49" spans="1:12" s="135" customFormat="1" ht="14.85" customHeight="1">
      <c r="A49" s="1932"/>
      <c r="B49" s="129">
        <v>10</v>
      </c>
      <c r="C49" s="810" t="s">
        <v>576</v>
      </c>
      <c r="D49" s="799">
        <f t="shared" si="0"/>
        <v>1</v>
      </c>
      <c r="E49" s="800">
        <v>1</v>
      </c>
      <c r="F49" s="800">
        <v>0</v>
      </c>
      <c r="G49" s="801">
        <v>0</v>
      </c>
      <c r="H49" s="800">
        <v>0</v>
      </c>
      <c r="I49" s="800">
        <v>0</v>
      </c>
      <c r="J49" s="800">
        <v>0</v>
      </c>
      <c r="K49" s="800">
        <v>0</v>
      </c>
      <c r="L49" s="802">
        <v>0</v>
      </c>
    </row>
    <row r="50" spans="1:12" s="135" customFormat="1" ht="14.85" customHeight="1">
      <c r="A50" s="1932"/>
      <c r="B50" s="129">
        <v>11</v>
      </c>
      <c r="C50" s="810" t="s">
        <v>577</v>
      </c>
      <c r="D50" s="799">
        <f t="shared" si="0"/>
        <v>1</v>
      </c>
      <c r="E50" s="800">
        <v>0</v>
      </c>
      <c r="F50" s="800">
        <v>0</v>
      </c>
      <c r="G50" s="801">
        <v>0</v>
      </c>
      <c r="H50" s="800">
        <v>0</v>
      </c>
      <c r="I50" s="800">
        <v>0</v>
      </c>
      <c r="J50" s="800">
        <v>0</v>
      </c>
      <c r="K50" s="800">
        <v>0</v>
      </c>
      <c r="L50" s="802">
        <v>1</v>
      </c>
    </row>
    <row r="51" spans="1:12" s="135" customFormat="1" ht="14.85" customHeight="1">
      <c r="A51" s="1932"/>
      <c r="B51" s="129">
        <v>12</v>
      </c>
      <c r="C51" s="810" t="s">
        <v>578</v>
      </c>
      <c r="D51" s="799">
        <f t="shared" si="0"/>
        <v>27</v>
      </c>
      <c r="E51" s="800">
        <v>10</v>
      </c>
      <c r="F51" s="800">
        <v>2</v>
      </c>
      <c r="G51" s="801">
        <v>0</v>
      </c>
      <c r="H51" s="800">
        <v>6</v>
      </c>
      <c r="I51" s="800">
        <v>0</v>
      </c>
      <c r="J51" s="800">
        <v>2</v>
      </c>
      <c r="K51" s="800">
        <v>2</v>
      </c>
      <c r="L51" s="802">
        <v>5</v>
      </c>
    </row>
    <row r="52" spans="1:12" s="135" customFormat="1" ht="14.85" customHeight="1">
      <c r="A52" s="1932"/>
      <c r="B52" s="129">
        <v>13</v>
      </c>
      <c r="C52" s="810" t="s">
        <v>579</v>
      </c>
      <c r="D52" s="799">
        <f t="shared" si="0"/>
        <v>19</v>
      </c>
      <c r="E52" s="800">
        <v>10</v>
      </c>
      <c r="F52" s="800">
        <v>0</v>
      </c>
      <c r="G52" s="801">
        <v>0</v>
      </c>
      <c r="H52" s="800">
        <v>4</v>
      </c>
      <c r="I52" s="800">
        <v>0</v>
      </c>
      <c r="J52" s="800">
        <v>0</v>
      </c>
      <c r="K52" s="800">
        <v>2</v>
      </c>
      <c r="L52" s="802">
        <v>3</v>
      </c>
    </row>
    <row r="53" spans="1:12" s="135" customFormat="1" ht="14.85" customHeight="1">
      <c r="A53" s="1932"/>
      <c r="B53" s="129">
        <v>14</v>
      </c>
      <c r="C53" s="810" t="s">
        <v>580</v>
      </c>
      <c r="D53" s="799">
        <f t="shared" si="0"/>
        <v>0</v>
      </c>
      <c r="E53" s="800">
        <v>0</v>
      </c>
      <c r="F53" s="800">
        <v>0</v>
      </c>
      <c r="G53" s="801">
        <v>0</v>
      </c>
      <c r="H53" s="800">
        <v>0</v>
      </c>
      <c r="I53" s="800">
        <v>0</v>
      </c>
      <c r="J53" s="800">
        <v>0</v>
      </c>
      <c r="K53" s="800">
        <v>0</v>
      </c>
      <c r="L53" s="802">
        <v>0</v>
      </c>
    </row>
    <row r="54" spans="1:12" s="135" customFormat="1" ht="14.85" customHeight="1">
      <c r="A54" s="1932"/>
      <c r="B54" s="129">
        <v>15</v>
      </c>
      <c r="C54" s="810" t="s">
        <v>581</v>
      </c>
      <c r="D54" s="799">
        <f t="shared" si="0"/>
        <v>4</v>
      </c>
      <c r="E54" s="800">
        <v>3</v>
      </c>
      <c r="F54" s="800">
        <v>1</v>
      </c>
      <c r="G54" s="801">
        <v>1</v>
      </c>
      <c r="H54" s="800">
        <v>0</v>
      </c>
      <c r="I54" s="800">
        <v>0</v>
      </c>
      <c r="J54" s="800">
        <v>0</v>
      </c>
      <c r="K54" s="800">
        <v>0</v>
      </c>
      <c r="L54" s="802">
        <v>0</v>
      </c>
    </row>
    <row r="55" spans="1:12" s="135" customFormat="1" ht="14.85" customHeight="1">
      <c r="A55" s="1932"/>
      <c r="B55" s="129">
        <v>16</v>
      </c>
      <c r="C55" s="810" t="s">
        <v>582</v>
      </c>
      <c r="D55" s="799">
        <f t="shared" si="0"/>
        <v>1</v>
      </c>
      <c r="E55" s="800">
        <v>0</v>
      </c>
      <c r="F55" s="800">
        <v>0</v>
      </c>
      <c r="G55" s="801">
        <v>0</v>
      </c>
      <c r="H55" s="800">
        <v>1</v>
      </c>
      <c r="I55" s="800">
        <v>0</v>
      </c>
      <c r="J55" s="800">
        <v>0</v>
      </c>
      <c r="K55" s="800">
        <v>0</v>
      </c>
      <c r="L55" s="802">
        <v>0</v>
      </c>
    </row>
    <row r="56" spans="1:12" s="135" customFormat="1" ht="14.85" customHeight="1">
      <c r="A56" s="1932"/>
      <c r="B56" s="129">
        <v>17</v>
      </c>
      <c r="C56" s="810" t="s">
        <v>583</v>
      </c>
      <c r="D56" s="799">
        <f t="shared" si="0"/>
        <v>0</v>
      </c>
      <c r="E56" s="800">
        <v>0</v>
      </c>
      <c r="F56" s="800">
        <v>0</v>
      </c>
      <c r="G56" s="801">
        <v>0</v>
      </c>
      <c r="H56" s="800">
        <v>0</v>
      </c>
      <c r="I56" s="800">
        <v>0</v>
      </c>
      <c r="J56" s="800">
        <v>0</v>
      </c>
      <c r="K56" s="800">
        <v>0</v>
      </c>
      <c r="L56" s="802">
        <v>0</v>
      </c>
    </row>
    <row r="57" spans="1:12" s="135" customFormat="1" ht="14.85" customHeight="1">
      <c r="A57" s="1933"/>
      <c r="B57" s="816">
        <v>19</v>
      </c>
      <c r="C57" s="811" t="s">
        <v>510</v>
      </c>
      <c r="D57" s="812">
        <f>SUM(E57:F57,H57:L57)</f>
        <v>1</v>
      </c>
      <c r="E57" s="807">
        <v>1</v>
      </c>
      <c r="F57" s="807">
        <v>0</v>
      </c>
      <c r="G57" s="808">
        <v>0</v>
      </c>
      <c r="H57" s="807">
        <v>0</v>
      </c>
      <c r="I57" s="807">
        <v>0</v>
      </c>
      <c r="J57" s="807">
        <v>0</v>
      </c>
      <c r="K57" s="800">
        <v>0</v>
      </c>
      <c r="L57" s="802">
        <v>0</v>
      </c>
    </row>
    <row r="58" spans="1:12" s="135" customFormat="1" ht="14.85" customHeight="1" thickBot="1">
      <c r="A58" s="1934" t="s">
        <v>584</v>
      </c>
      <c r="B58" s="1935"/>
      <c r="C58" s="1936"/>
      <c r="D58" s="817">
        <f>SUM(E58:F58,H58:L58)</f>
        <v>201</v>
      </c>
      <c r="E58" s="817">
        <f>SUM(E40:E57)</f>
        <v>112</v>
      </c>
      <c r="F58" s="817">
        <f t="shared" ref="F58:L58" si="1">SUM(F40:F57)</f>
        <v>10</v>
      </c>
      <c r="G58" s="817">
        <f t="shared" si="1"/>
        <v>1</v>
      </c>
      <c r="H58" s="817">
        <f t="shared" si="1"/>
        <v>29</v>
      </c>
      <c r="I58" s="817">
        <f t="shared" si="1"/>
        <v>4</v>
      </c>
      <c r="J58" s="817">
        <f t="shared" si="1"/>
        <v>11</v>
      </c>
      <c r="K58" s="817">
        <f t="shared" si="1"/>
        <v>13</v>
      </c>
      <c r="L58" s="818">
        <f t="shared" si="1"/>
        <v>22</v>
      </c>
    </row>
    <row r="59" spans="1:12" ht="18" customHeight="1">
      <c r="D59" s="819"/>
      <c r="E59" s="819"/>
      <c r="F59" s="819"/>
      <c r="G59" s="819"/>
      <c r="H59" s="819"/>
      <c r="I59" s="819"/>
      <c r="J59" s="819"/>
      <c r="K59" s="819"/>
      <c r="L59" s="819"/>
    </row>
    <row r="60" spans="1:12" ht="18" customHeight="1">
      <c r="D60" s="820"/>
    </row>
    <row r="61" spans="1:12" ht="18" customHeight="1">
      <c r="D61" s="820"/>
    </row>
  </sheetData>
  <mergeCells count="16">
    <mergeCell ref="A1:L1"/>
    <mergeCell ref="A35:A39"/>
    <mergeCell ref="A40:A57"/>
    <mergeCell ref="A58:C58"/>
    <mergeCell ref="J3:J4"/>
    <mergeCell ref="K3:K4"/>
    <mergeCell ref="L3:L4"/>
    <mergeCell ref="A4:C4"/>
    <mergeCell ref="A5:A22"/>
    <mergeCell ref="A23:A34"/>
    <mergeCell ref="A3:C3"/>
    <mergeCell ref="D3:D4"/>
    <mergeCell ref="E3:E4"/>
    <mergeCell ref="F3:F4"/>
    <mergeCell ref="H3:H4"/>
    <mergeCell ref="I3:I4"/>
  </mergeCells>
  <phoneticPr fontId="3"/>
  <printOptions horizontalCentered="1"/>
  <pageMargins left="0" right="0" top="0.51181102362204722" bottom="0.39370078740157483" header="0.51181102362204722" footer="0.11811023622047245"/>
  <pageSetup paperSize="9" scale="88" firstPageNumber="74" orientation="portrait" blackAndWhite="1" useFirstPageNumber="1"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sqref="A1:M1"/>
    </sheetView>
  </sheetViews>
  <sheetFormatPr defaultRowHeight="13.5"/>
  <cols>
    <col min="1" max="1" width="3.25" style="2" customWidth="1"/>
    <col min="2" max="2" width="3.125" style="2" customWidth="1"/>
    <col min="3" max="3" width="21.125" style="2" customWidth="1"/>
    <col min="4" max="12" width="7.125" style="2" customWidth="1"/>
    <col min="13" max="252" width="9" style="2"/>
    <col min="253" max="253" width="3.25" style="2" customWidth="1"/>
    <col min="254" max="254" width="3.125" style="2" customWidth="1"/>
    <col min="255" max="255" width="21.125" style="2" customWidth="1"/>
    <col min="256" max="264" width="7.125" style="2" customWidth="1"/>
    <col min="265" max="508" width="9" style="2"/>
    <col min="509" max="509" width="3.25" style="2" customWidth="1"/>
    <col min="510" max="510" width="3.125" style="2" customWidth="1"/>
    <col min="511" max="511" width="21.125" style="2" customWidth="1"/>
    <col min="512" max="520" width="7.125" style="2" customWidth="1"/>
    <col min="521" max="764" width="9" style="2"/>
    <col min="765" max="765" width="3.25" style="2" customWidth="1"/>
    <col min="766" max="766" width="3.125" style="2" customWidth="1"/>
    <col min="767" max="767" width="21.125" style="2" customWidth="1"/>
    <col min="768" max="776" width="7.125" style="2" customWidth="1"/>
    <col min="777" max="1020" width="9" style="2"/>
    <col min="1021" max="1021" width="3.25" style="2" customWidth="1"/>
    <col min="1022" max="1022" width="3.125" style="2" customWidth="1"/>
    <col min="1023" max="1023" width="21.125" style="2" customWidth="1"/>
    <col min="1024" max="1032" width="7.125" style="2" customWidth="1"/>
    <col min="1033" max="1276" width="9" style="2"/>
    <col min="1277" max="1277" width="3.25" style="2" customWidth="1"/>
    <col min="1278" max="1278" width="3.125" style="2" customWidth="1"/>
    <col min="1279" max="1279" width="21.125" style="2" customWidth="1"/>
    <col min="1280" max="1288" width="7.125" style="2" customWidth="1"/>
    <col min="1289" max="1532" width="9" style="2"/>
    <col min="1533" max="1533" width="3.25" style="2" customWidth="1"/>
    <col min="1534" max="1534" width="3.125" style="2" customWidth="1"/>
    <col min="1535" max="1535" width="21.125" style="2" customWidth="1"/>
    <col min="1536" max="1544" width="7.125" style="2" customWidth="1"/>
    <col min="1545" max="1788" width="9" style="2"/>
    <col min="1789" max="1789" width="3.25" style="2" customWidth="1"/>
    <col min="1790" max="1790" width="3.125" style="2" customWidth="1"/>
    <col min="1791" max="1791" width="21.125" style="2" customWidth="1"/>
    <col min="1792" max="1800" width="7.125" style="2" customWidth="1"/>
    <col min="1801" max="2044" width="9" style="2"/>
    <col min="2045" max="2045" width="3.25" style="2" customWidth="1"/>
    <col min="2046" max="2046" width="3.125" style="2" customWidth="1"/>
    <col min="2047" max="2047" width="21.125" style="2" customWidth="1"/>
    <col min="2048" max="2056" width="7.125" style="2" customWidth="1"/>
    <col min="2057" max="2300" width="9" style="2"/>
    <col min="2301" max="2301" width="3.25" style="2" customWidth="1"/>
    <col min="2302" max="2302" width="3.125" style="2" customWidth="1"/>
    <col min="2303" max="2303" width="21.125" style="2" customWidth="1"/>
    <col min="2304" max="2312" width="7.125" style="2" customWidth="1"/>
    <col min="2313" max="2556" width="9" style="2"/>
    <col min="2557" max="2557" width="3.25" style="2" customWidth="1"/>
    <col min="2558" max="2558" width="3.125" style="2" customWidth="1"/>
    <col min="2559" max="2559" width="21.125" style="2" customWidth="1"/>
    <col min="2560" max="2568" width="7.125" style="2" customWidth="1"/>
    <col min="2569" max="2812" width="9" style="2"/>
    <col min="2813" max="2813" width="3.25" style="2" customWidth="1"/>
    <col min="2814" max="2814" width="3.125" style="2" customWidth="1"/>
    <col min="2815" max="2815" width="21.125" style="2" customWidth="1"/>
    <col min="2816" max="2824" width="7.125" style="2" customWidth="1"/>
    <col min="2825" max="3068" width="9" style="2"/>
    <col min="3069" max="3069" width="3.25" style="2" customWidth="1"/>
    <col min="3070" max="3070" width="3.125" style="2" customWidth="1"/>
    <col min="3071" max="3071" width="21.125" style="2" customWidth="1"/>
    <col min="3072" max="3080" width="7.125" style="2" customWidth="1"/>
    <col min="3081" max="3324" width="9" style="2"/>
    <col min="3325" max="3325" width="3.25" style="2" customWidth="1"/>
    <col min="3326" max="3326" width="3.125" style="2" customWidth="1"/>
    <col min="3327" max="3327" width="21.125" style="2" customWidth="1"/>
    <col min="3328" max="3336" width="7.125" style="2" customWidth="1"/>
    <col min="3337" max="3580" width="9" style="2"/>
    <col min="3581" max="3581" width="3.25" style="2" customWidth="1"/>
    <col min="3582" max="3582" width="3.125" style="2" customWidth="1"/>
    <col min="3583" max="3583" width="21.125" style="2" customWidth="1"/>
    <col min="3584" max="3592" width="7.125" style="2" customWidth="1"/>
    <col min="3593" max="3836" width="9" style="2"/>
    <col min="3837" max="3837" width="3.25" style="2" customWidth="1"/>
    <col min="3838" max="3838" width="3.125" style="2" customWidth="1"/>
    <col min="3839" max="3839" width="21.125" style="2" customWidth="1"/>
    <col min="3840" max="3848" width="7.125" style="2" customWidth="1"/>
    <col min="3849" max="4092" width="9" style="2"/>
    <col min="4093" max="4093" width="3.25" style="2" customWidth="1"/>
    <col min="4094" max="4094" width="3.125" style="2" customWidth="1"/>
    <col min="4095" max="4095" width="21.125" style="2" customWidth="1"/>
    <col min="4096" max="4104" width="7.125" style="2" customWidth="1"/>
    <col min="4105" max="4348" width="9" style="2"/>
    <col min="4349" max="4349" width="3.25" style="2" customWidth="1"/>
    <col min="4350" max="4350" width="3.125" style="2" customWidth="1"/>
    <col min="4351" max="4351" width="21.125" style="2" customWidth="1"/>
    <col min="4352" max="4360" width="7.125" style="2" customWidth="1"/>
    <col min="4361" max="4604" width="9" style="2"/>
    <col min="4605" max="4605" width="3.25" style="2" customWidth="1"/>
    <col min="4606" max="4606" width="3.125" style="2" customWidth="1"/>
    <col min="4607" max="4607" width="21.125" style="2" customWidth="1"/>
    <col min="4608" max="4616" width="7.125" style="2" customWidth="1"/>
    <col min="4617" max="4860" width="9" style="2"/>
    <col min="4861" max="4861" width="3.25" style="2" customWidth="1"/>
    <col min="4862" max="4862" width="3.125" style="2" customWidth="1"/>
    <col min="4863" max="4863" width="21.125" style="2" customWidth="1"/>
    <col min="4864" max="4872" width="7.125" style="2" customWidth="1"/>
    <col min="4873" max="5116" width="9" style="2"/>
    <col min="5117" max="5117" width="3.25" style="2" customWidth="1"/>
    <col min="5118" max="5118" width="3.125" style="2" customWidth="1"/>
    <col min="5119" max="5119" width="21.125" style="2" customWidth="1"/>
    <col min="5120" max="5128" width="7.125" style="2" customWidth="1"/>
    <col min="5129" max="5372" width="9" style="2"/>
    <col min="5373" max="5373" width="3.25" style="2" customWidth="1"/>
    <col min="5374" max="5374" width="3.125" style="2" customWidth="1"/>
    <col min="5375" max="5375" width="21.125" style="2" customWidth="1"/>
    <col min="5376" max="5384" width="7.125" style="2" customWidth="1"/>
    <col min="5385" max="5628" width="9" style="2"/>
    <col min="5629" max="5629" width="3.25" style="2" customWidth="1"/>
    <col min="5630" max="5630" width="3.125" style="2" customWidth="1"/>
    <col min="5631" max="5631" width="21.125" style="2" customWidth="1"/>
    <col min="5632" max="5640" width="7.125" style="2" customWidth="1"/>
    <col min="5641" max="5884" width="9" style="2"/>
    <col min="5885" max="5885" width="3.25" style="2" customWidth="1"/>
    <col min="5886" max="5886" width="3.125" style="2" customWidth="1"/>
    <col min="5887" max="5887" width="21.125" style="2" customWidth="1"/>
    <col min="5888" max="5896" width="7.125" style="2" customWidth="1"/>
    <col min="5897" max="6140" width="9" style="2"/>
    <col min="6141" max="6141" width="3.25" style="2" customWidth="1"/>
    <col min="6142" max="6142" width="3.125" style="2" customWidth="1"/>
    <col min="6143" max="6143" width="21.125" style="2" customWidth="1"/>
    <col min="6144" max="6152" width="7.125" style="2" customWidth="1"/>
    <col min="6153" max="6396" width="9" style="2"/>
    <col min="6397" max="6397" width="3.25" style="2" customWidth="1"/>
    <col min="6398" max="6398" width="3.125" style="2" customWidth="1"/>
    <col min="6399" max="6399" width="21.125" style="2" customWidth="1"/>
    <col min="6400" max="6408" width="7.125" style="2" customWidth="1"/>
    <col min="6409" max="6652" width="9" style="2"/>
    <col min="6653" max="6653" width="3.25" style="2" customWidth="1"/>
    <col min="6654" max="6654" width="3.125" style="2" customWidth="1"/>
    <col min="6655" max="6655" width="21.125" style="2" customWidth="1"/>
    <col min="6656" max="6664" width="7.125" style="2" customWidth="1"/>
    <col min="6665" max="6908" width="9" style="2"/>
    <col min="6909" max="6909" width="3.25" style="2" customWidth="1"/>
    <col min="6910" max="6910" width="3.125" style="2" customWidth="1"/>
    <col min="6911" max="6911" width="21.125" style="2" customWidth="1"/>
    <col min="6912" max="6920" width="7.125" style="2" customWidth="1"/>
    <col min="6921" max="7164" width="9" style="2"/>
    <col min="7165" max="7165" width="3.25" style="2" customWidth="1"/>
    <col min="7166" max="7166" width="3.125" style="2" customWidth="1"/>
    <col min="7167" max="7167" width="21.125" style="2" customWidth="1"/>
    <col min="7168" max="7176" width="7.125" style="2" customWidth="1"/>
    <col min="7177" max="7420" width="9" style="2"/>
    <col min="7421" max="7421" width="3.25" style="2" customWidth="1"/>
    <col min="7422" max="7422" width="3.125" style="2" customWidth="1"/>
    <col min="7423" max="7423" width="21.125" style="2" customWidth="1"/>
    <col min="7424" max="7432" width="7.125" style="2" customWidth="1"/>
    <col min="7433" max="7676" width="9" style="2"/>
    <col min="7677" max="7677" width="3.25" style="2" customWidth="1"/>
    <col min="7678" max="7678" width="3.125" style="2" customWidth="1"/>
    <col min="7679" max="7679" width="21.125" style="2" customWidth="1"/>
    <col min="7680" max="7688" width="7.125" style="2" customWidth="1"/>
    <col min="7689" max="7932" width="9" style="2"/>
    <col min="7933" max="7933" width="3.25" style="2" customWidth="1"/>
    <col min="7934" max="7934" width="3.125" style="2" customWidth="1"/>
    <col min="7935" max="7935" width="21.125" style="2" customWidth="1"/>
    <col min="7936" max="7944" width="7.125" style="2" customWidth="1"/>
    <col min="7945" max="8188" width="9" style="2"/>
    <col min="8189" max="8189" width="3.25" style="2" customWidth="1"/>
    <col min="8190" max="8190" width="3.125" style="2" customWidth="1"/>
    <col min="8191" max="8191" width="21.125" style="2" customWidth="1"/>
    <col min="8192" max="8200" width="7.125" style="2" customWidth="1"/>
    <col min="8201" max="8444" width="9" style="2"/>
    <col min="8445" max="8445" width="3.25" style="2" customWidth="1"/>
    <col min="8446" max="8446" width="3.125" style="2" customWidth="1"/>
    <col min="8447" max="8447" width="21.125" style="2" customWidth="1"/>
    <col min="8448" max="8456" width="7.125" style="2" customWidth="1"/>
    <col min="8457" max="8700" width="9" style="2"/>
    <col min="8701" max="8701" width="3.25" style="2" customWidth="1"/>
    <col min="8702" max="8702" width="3.125" style="2" customWidth="1"/>
    <col min="8703" max="8703" width="21.125" style="2" customWidth="1"/>
    <col min="8704" max="8712" width="7.125" style="2" customWidth="1"/>
    <col min="8713" max="8956" width="9" style="2"/>
    <col min="8957" max="8957" width="3.25" style="2" customWidth="1"/>
    <col min="8958" max="8958" width="3.125" style="2" customWidth="1"/>
    <col min="8959" max="8959" width="21.125" style="2" customWidth="1"/>
    <col min="8960" max="8968" width="7.125" style="2" customWidth="1"/>
    <col min="8969" max="9212" width="9" style="2"/>
    <col min="9213" max="9213" width="3.25" style="2" customWidth="1"/>
    <col min="9214" max="9214" width="3.125" style="2" customWidth="1"/>
    <col min="9215" max="9215" width="21.125" style="2" customWidth="1"/>
    <col min="9216" max="9224" width="7.125" style="2" customWidth="1"/>
    <col min="9225" max="9468" width="9" style="2"/>
    <col min="9469" max="9469" width="3.25" style="2" customWidth="1"/>
    <col min="9470" max="9470" width="3.125" style="2" customWidth="1"/>
    <col min="9471" max="9471" width="21.125" style="2" customWidth="1"/>
    <col min="9472" max="9480" width="7.125" style="2" customWidth="1"/>
    <col min="9481" max="9724" width="9" style="2"/>
    <col min="9725" max="9725" width="3.25" style="2" customWidth="1"/>
    <col min="9726" max="9726" width="3.125" style="2" customWidth="1"/>
    <col min="9727" max="9727" width="21.125" style="2" customWidth="1"/>
    <col min="9728" max="9736" width="7.125" style="2" customWidth="1"/>
    <col min="9737" max="9980" width="9" style="2"/>
    <col min="9981" max="9981" width="3.25" style="2" customWidth="1"/>
    <col min="9982" max="9982" width="3.125" style="2" customWidth="1"/>
    <col min="9983" max="9983" width="21.125" style="2" customWidth="1"/>
    <col min="9984" max="9992" width="7.125" style="2" customWidth="1"/>
    <col min="9993" max="10236" width="9" style="2"/>
    <col min="10237" max="10237" width="3.25" style="2" customWidth="1"/>
    <col min="10238" max="10238" width="3.125" style="2" customWidth="1"/>
    <col min="10239" max="10239" width="21.125" style="2" customWidth="1"/>
    <col min="10240" max="10248" width="7.125" style="2" customWidth="1"/>
    <col min="10249" max="10492" width="9" style="2"/>
    <col min="10493" max="10493" width="3.25" style="2" customWidth="1"/>
    <col min="10494" max="10494" width="3.125" style="2" customWidth="1"/>
    <col min="10495" max="10495" width="21.125" style="2" customWidth="1"/>
    <col min="10496" max="10504" width="7.125" style="2" customWidth="1"/>
    <col min="10505" max="10748" width="9" style="2"/>
    <col min="10749" max="10749" width="3.25" style="2" customWidth="1"/>
    <col min="10750" max="10750" width="3.125" style="2" customWidth="1"/>
    <col min="10751" max="10751" width="21.125" style="2" customWidth="1"/>
    <col min="10752" max="10760" width="7.125" style="2" customWidth="1"/>
    <col min="10761" max="11004" width="9" style="2"/>
    <col min="11005" max="11005" width="3.25" style="2" customWidth="1"/>
    <col min="11006" max="11006" width="3.125" style="2" customWidth="1"/>
    <col min="11007" max="11007" width="21.125" style="2" customWidth="1"/>
    <col min="11008" max="11016" width="7.125" style="2" customWidth="1"/>
    <col min="11017" max="11260" width="9" style="2"/>
    <col min="11261" max="11261" width="3.25" style="2" customWidth="1"/>
    <col min="11262" max="11262" width="3.125" style="2" customWidth="1"/>
    <col min="11263" max="11263" width="21.125" style="2" customWidth="1"/>
    <col min="11264" max="11272" width="7.125" style="2" customWidth="1"/>
    <col min="11273" max="11516" width="9" style="2"/>
    <col min="11517" max="11517" width="3.25" style="2" customWidth="1"/>
    <col min="11518" max="11518" width="3.125" style="2" customWidth="1"/>
    <col min="11519" max="11519" width="21.125" style="2" customWidth="1"/>
    <col min="11520" max="11528" width="7.125" style="2" customWidth="1"/>
    <col min="11529" max="11772" width="9" style="2"/>
    <col min="11773" max="11773" width="3.25" style="2" customWidth="1"/>
    <col min="11774" max="11774" width="3.125" style="2" customWidth="1"/>
    <col min="11775" max="11775" width="21.125" style="2" customWidth="1"/>
    <col min="11776" max="11784" width="7.125" style="2" customWidth="1"/>
    <col min="11785" max="12028" width="9" style="2"/>
    <col min="12029" max="12029" width="3.25" style="2" customWidth="1"/>
    <col min="12030" max="12030" width="3.125" style="2" customWidth="1"/>
    <col min="12031" max="12031" width="21.125" style="2" customWidth="1"/>
    <col min="12032" max="12040" width="7.125" style="2" customWidth="1"/>
    <col min="12041" max="12284" width="9" style="2"/>
    <col min="12285" max="12285" width="3.25" style="2" customWidth="1"/>
    <col min="12286" max="12286" width="3.125" style="2" customWidth="1"/>
    <col min="12287" max="12287" width="21.125" style="2" customWidth="1"/>
    <col min="12288" max="12296" width="7.125" style="2" customWidth="1"/>
    <col min="12297" max="12540" width="9" style="2"/>
    <col min="12541" max="12541" width="3.25" style="2" customWidth="1"/>
    <col min="12542" max="12542" width="3.125" style="2" customWidth="1"/>
    <col min="12543" max="12543" width="21.125" style="2" customWidth="1"/>
    <col min="12544" max="12552" width="7.125" style="2" customWidth="1"/>
    <col min="12553" max="12796" width="9" style="2"/>
    <col min="12797" max="12797" width="3.25" style="2" customWidth="1"/>
    <col min="12798" max="12798" width="3.125" style="2" customWidth="1"/>
    <col min="12799" max="12799" width="21.125" style="2" customWidth="1"/>
    <col min="12800" max="12808" width="7.125" style="2" customWidth="1"/>
    <col min="12809" max="13052" width="9" style="2"/>
    <col min="13053" max="13053" width="3.25" style="2" customWidth="1"/>
    <col min="13054" max="13054" width="3.125" style="2" customWidth="1"/>
    <col min="13055" max="13055" width="21.125" style="2" customWidth="1"/>
    <col min="13056" max="13064" width="7.125" style="2" customWidth="1"/>
    <col min="13065" max="13308" width="9" style="2"/>
    <col min="13309" max="13309" width="3.25" style="2" customWidth="1"/>
    <col min="13310" max="13310" width="3.125" style="2" customWidth="1"/>
    <col min="13311" max="13311" width="21.125" style="2" customWidth="1"/>
    <col min="13312" max="13320" width="7.125" style="2" customWidth="1"/>
    <col min="13321" max="13564" width="9" style="2"/>
    <col min="13565" max="13565" width="3.25" style="2" customWidth="1"/>
    <col min="13566" max="13566" width="3.125" style="2" customWidth="1"/>
    <col min="13567" max="13567" width="21.125" style="2" customWidth="1"/>
    <col min="13568" max="13576" width="7.125" style="2" customWidth="1"/>
    <col min="13577" max="13820" width="9" style="2"/>
    <col min="13821" max="13821" width="3.25" style="2" customWidth="1"/>
    <col min="13822" max="13822" width="3.125" style="2" customWidth="1"/>
    <col min="13823" max="13823" width="21.125" style="2" customWidth="1"/>
    <col min="13824" max="13832" width="7.125" style="2" customWidth="1"/>
    <col min="13833" max="14076" width="9" style="2"/>
    <col min="14077" max="14077" width="3.25" style="2" customWidth="1"/>
    <col min="14078" max="14078" width="3.125" style="2" customWidth="1"/>
    <col min="14079" max="14079" width="21.125" style="2" customWidth="1"/>
    <col min="14080" max="14088" width="7.125" style="2" customWidth="1"/>
    <col min="14089" max="14332" width="9" style="2"/>
    <col min="14333" max="14333" width="3.25" style="2" customWidth="1"/>
    <col min="14334" max="14334" width="3.125" style="2" customWidth="1"/>
    <col min="14335" max="14335" width="21.125" style="2" customWidth="1"/>
    <col min="14336" max="14344" width="7.125" style="2" customWidth="1"/>
    <col min="14345" max="14588" width="9" style="2"/>
    <col min="14589" max="14589" width="3.25" style="2" customWidth="1"/>
    <col min="14590" max="14590" width="3.125" style="2" customWidth="1"/>
    <col min="14591" max="14591" width="21.125" style="2" customWidth="1"/>
    <col min="14592" max="14600" width="7.125" style="2" customWidth="1"/>
    <col min="14601" max="14844" width="9" style="2"/>
    <col min="14845" max="14845" width="3.25" style="2" customWidth="1"/>
    <col min="14846" max="14846" width="3.125" style="2" customWidth="1"/>
    <col min="14847" max="14847" width="21.125" style="2" customWidth="1"/>
    <col min="14848" max="14856" width="7.125" style="2" customWidth="1"/>
    <col min="14857" max="15100" width="9" style="2"/>
    <col min="15101" max="15101" width="3.25" style="2" customWidth="1"/>
    <col min="15102" max="15102" width="3.125" style="2" customWidth="1"/>
    <col min="15103" max="15103" width="21.125" style="2" customWidth="1"/>
    <col min="15104" max="15112" width="7.125" style="2" customWidth="1"/>
    <col min="15113" max="15356" width="9" style="2"/>
    <col min="15357" max="15357" width="3.25" style="2" customWidth="1"/>
    <col min="15358" max="15358" width="3.125" style="2" customWidth="1"/>
    <col min="15359" max="15359" width="21.125" style="2" customWidth="1"/>
    <col min="15360" max="15368" width="7.125" style="2" customWidth="1"/>
    <col min="15369" max="15612" width="9" style="2"/>
    <col min="15613" max="15613" width="3.25" style="2" customWidth="1"/>
    <col min="15614" max="15614" width="3.125" style="2" customWidth="1"/>
    <col min="15615" max="15615" width="21.125" style="2" customWidth="1"/>
    <col min="15616" max="15624" width="7.125" style="2" customWidth="1"/>
    <col min="15625" max="15868" width="9" style="2"/>
    <col min="15869" max="15869" width="3.25" style="2" customWidth="1"/>
    <col min="15870" max="15870" width="3.125" style="2" customWidth="1"/>
    <col min="15871" max="15871" width="21.125" style="2" customWidth="1"/>
    <col min="15872" max="15880" width="7.125" style="2" customWidth="1"/>
    <col min="15881" max="16124" width="9" style="2"/>
    <col min="16125" max="16125" width="3.25" style="2" customWidth="1"/>
    <col min="16126" max="16126" width="3.125" style="2" customWidth="1"/>
    <col min="16127" max="16127" width="21.125" style="2" customWidth="1"/>
    <col min="16128" max="16136" width="7.125" style="2" customWidth="1"/>
    <col min="16137" max="16384" width="9" style="2"/>
  </cols>
  <sheetData>
    <row r="1" spans="1:18" ht="30" customHeight="1">
      <c r="A1" s="1681" t="s">
        <v>1252</v>
      </c>
      <c r="B1" s="1681"/>
      <c r="C1" s="1681"/>
      <c r="D1" s="1681"/>
      <c r="E1" s="1681"/>
      <c r="F1" s="1681"/>
      <c r="G1" s="1681"/>
      <c r="H1" s="1681"/>
      <c r="I1" s="1681"/>
      <c r="J1" s="1681"/>
      <c r="K1" s="1681"/>
      <c r="L1" s="1681"/>
    </row>
    <row r="2" spans="1:18" s="619" customFormat="1" ht="30" customHeight="1" thickBot="1">
      <c r="A2" s="639" t="s">
        <v>585</v>
      </c>
    </row>
    <row r="3" spans="1:18" ht="16.5" customHeight="1">
      <c r="A3" s="1914" t="s">
        <v>475</v>
      </c>
      <c r="B3" s="1915"/>
      <c r="C3" s="1916"/>
      <c r="D3" s="1906" t="s">
        <v>399</v>
      </c>
      <c r="E3" s="1906" t="s">
        <v>476</v>
      </c>
      <c r="F3" s="1917" t="s">
        <v>4</v>
      </c>
      <c r="G3" s="692"/>
      <c r="H3" s="1906" t="s">
        <v>5</v>
      </c>
      <c r="I3" s="1906" t="s">
        <v>6</v>
      </c>
      <c r="J3" s="1906" t="s">
        <v>7</v>
      </c>
      <c r="K3" s="1906" t="s">
        <v>8</v>
      </c>
      <c r="L3" s="1908" t="s">
        <v>9</v>
      </c>
    </row>
    <row r="4" spans="1:18" ht="23.25" customHeight="1">
      <c r="A4" s="1910" t="s">
        <v>477</v>
      </c>
      <c r="B4" s="1911"/>
      <c r="C4" s="1912"/>
      <c r="D4" s="1907"/>
      <c r="E4" s="1907"/>
      <c r="F4" s="1907"/>
      <c r="G4" s="693" t="s">
        <v>478</v>
      </c>
      <c r="H4" s="1907"/>
      <c r="I4" s="1907"/>
      <c r="J4" s="1907"/>
      <c r="K4" s="1907"/>
      <c r="L4" s="1909"/>
    </row>
    <row r="5" spans="1:18" s="135" customFormat="1" ht="17.45" customHeight="1">
      <c r="A5" s="1932" t="s">
        <v>520</v>
      </c>
      <c r="B5" s="791" t="s">
        <v>521</v>
      </c>
      <c r="C5" s="792" t="s">
        <v>522</v>
      </c>
      <c r="D5" s="793">
        <f>SUM(E5:F5,H5:L5)</f>
        <v>2</v>
      </c>
      <c r="E5" s="794">
        <v>1</v>
      </c>
      <c r="F5" s="794">
        <v>0</v>
      </c>
      <c r="G5" s="795">
        <v>0</v>
      </c>
      <c r="H5" s="794">
        <v>0</v>
      </c>
      <c r="I5" s="794">
        <v>1</v>
      </c>
      <c r="J5" s="794">
        <v>0</v>
      </c>
      <c r="K5" s="794">
        <v>0</v>
      </c>
      <c r="L5" s="796">
        <v>0</v>
      </c>
      <c r="M5" s="797"/>
      <c r="N5" s="797"/>
      <c r="O5" s="797"/>
      <c r="P5" s="797"/>
      <c r="Q5" s="797"/>
      <c r="R5" s="797"/>
    </row>
    <row r="6" spans="1:18" s="135" customFormat="1" ht="17.45" customHeight="1">
      <c r="A6" s="1932"/>
      <c r="B6" s="798" t="s">
        <v>523</v>
      </c>
      <c r="C6" s="792" t="s">
        <v>524</v>
      </c>
      <c r="D6" s="799">
        <f t="shared" ref="D6:D39" si="0">SUM(E6:F6,H6:L6)</f>
        <v>0</v>
      </c>
      <c r="E6" s="800">
        <v>0</v>
      </c>
      <c r="F6" s="800">
        <v>0</v>
      </c>
      <c r="G6" s="801">
        <v>0</v>
      </c>
      <c r="H6" s="800">
        <v>0</v>
      </c>
      <c r="I6" s="800">
        <v>0</v>
      </c>
      <c r="J6" s="800">
        <v>0</v>
      </c>
      <c r="K6" s="800">
        <v>0</v>
      </c>
      <c r="L6" s="802">
        <v>0</v>
      </c>
    </row>
    <row r="7" spans="1:18" s="135" customFormat="1" ht="17.45" customHeight="1">
      <c r="A7" s="1932"/>
      <c r="B7" s="798" t="s">
        <v>525</v>
      </c>
      <c r="C7" s="792" t="s">
        <v>526</v>
      </c>
      <c r="D7" s="799">
        <f t="shared" si="0"/>
        <v>3</v>
      </c>
      <c r="E7" s="800">
        <v>0</v>
      </c>
      <c r="F7" s="800">
        <v>0</v>
      </c>
      <c r="G7" s="801">
        <v>0</v>
      </c>
      <c r="H7" s="800">
        <v>0</v>
      </c>
      <c r="I7" s="800">
        <v>0</v>
      </c>
      <c r="J7" s="800">
        <v>1</v>
      </c>
      <c r="K7" s="800">
        <v>1</v>
      </c>
      <c r="L7" s="802">
        <v>1</v>
      </c>
    </row>
    <row r="8" spans="1:18" s="135" customFormat="1" ht="17.45" customHeight="1">
      <c r="A8" s="1932"/>
      <c r="B8" s="798" t="s">
        <v>527</v>
      </c>
      <c r="C8" s="792" t="s">
        <v>528</v>
      </c>
      <c r="D8" s="799">
        <f t="shared" si="0"/>
        <v>25</v>
      </c>
      <c r="E8" s="800">
        <v>11</v>
      </c>
      <c r="F8" s="800">
        <v>0</v>
      </c>
      <c r="G8" s="801">
        <v>0</v>
      </c>
      <c r="H8" s="800">
        <v>9</v>
      </c>
      <c r="I8" s="800">
        <v>1</v>
      </c>
      <c r="J8" s="800">
        <v>1</v>
      </c>
      <c r="K8" s="800">
        <v>2</v>
      </c>
      <c r="L8" s="802">
        <v>1</v>
      </c>
    </row>
    <row r="9" spans="1:18" s="135" customFormat="1" ht="17.45" customHeight="1">
      <c r="A9" s="1932"/>
      <c r="B9" s="803" t="s">
        <v>529</v>
      </c>
      <c r="C9" s="792" t="s">
        <v>530</v>
      </c>
      <c r="D9" s="799">
        <f t="shared" si="0"/>
        <v>0</v>
      </c>
      <c r="E9" s="800">
        <v>0</v>
      </c>
      <c r="F9" s="800">
        <v>0</v>
      </c>
      <c r="G9" s="801">
        <v>0</v>
      </c>
      <c r="H9" s="800">
        <v>0</v>
      </c>
      <c r="I9" s="800">
        <v>0</v>
      </c>
      <c r="J9" s="800">
        <v>0</v>
      </c>
      <c r="K9" s="800">
        <v>0</v>
      </c>
      <c r="L9" s="802">
        <v>0</v>
      </c>
    </row>
    <row r="10" spans="1:18" s="135" customFormat="1" ht="17.45" customHeight="1">
      <c r="A10" s="1932"/>
      <c r="B10" s="798" t="s">
        <v>531</v>
      </c>
      <c r="C10" s="792" t="s">
        <v>532</v>
      </c>
      <c r="D10" s="799">
        <f t="shared" si="0"/>
        <v>0</v>
      </c>
      <c r="E10" s="800">
        <v>0</v>
      </c>
      <c r="F10" s="800">
        <v>0</v>
      </c>
      <c r="G10" s="801">
        <v>0</v>
      </c>
      <c r="H10" s="800">
        <v>0</v>
      </c>
      <c r="I10" s="800">
        <v>0</v>
      </c>
      <c r="J10" s="800">
        <v>0</v>
      </c>
      <c r="K10" s="800">
        <v>0</v>
      </c>
      <c r="L10" s="802">
        <v>0</v>
      </c>
    </row>
    <row r="11" spans="1:18" s="135" customFormat="1" ht="17.45" customHeight="1">
      <c r="A11" s="1932"/>
      <c r="B11" s="798" t="s">
        <v>533</v>
      </c>
      <c r="C11" s="792" t="s">
        <v>534</v>
      </c>
      <c r="D11" s="799">
        <f t="shared" si="0"/>
        <v>2</v>
      </c>
      <c r="E11" s="800">
        <v>2</v>
      </c>
      <c r="F11" s="800">
        <v>0</v>
      </c>
      <c r="G11" s="801">
        <v>0</v>
      </c>
      <c r="H11" s="800">
        <v>0</v>
      </c>
      <c r="I11" s="800">
        <v>0</v>
      </c>
      <c r="J11" s="800">
        <v>0</v>
      </c>
      <c r="K11" s="800">
        <v>0</v>
      </c>
      <c r="L11" s="802">
        <v>0</v>
      </c>
    </row>
    <row r="12" spans="1:18" s="135" customFormat="1" ht="17.45" customHeight="1">
      <c r="A12" s="1932"/>
      <c r="B12" s="798" t="s">
        <v>535</v>
      </c>
      <c r="C12" s="792" t="s">
        <v>536</v>
      </c>
      <c r="D12" s="799">
        <f t="shared" si="0"/>
        <v>19</v>
      </c>
      <c r="E12" s="800">
        <v>7</v>
      </c>
      <c r="F12" s="800">
        <v>1</v>
      </c>
      <c r="G12" s="801">
        <v>0</v>
      </c>
      <c r="H12" s="800">
        <v>3</v>
      </c>
      <c r="I12" s="800">
        <v>0</v>
      </c>
      <c r="J12" s="800">
        <v>4</v>
      </c>
      <c r="K12" s="800">
        <v>1</v>
      </c>
      <c r="L12" s="802">
        <v>3</v>
      </c>
    </row>
    <row r="13" spans="1:18" s="135" customFormat="1" ht="17.45" customHeight="1">
      <c r="A13" s="1932"/>
      <c r="B13" s="798" t="s">
        <v>353</v>
      </c>
      <c r="C13" s="792" t="s">
        <v>537</v>
      </c>
      <c r="D13" s="799">
        <f t="shared" si="0"/>
        <v>0</v>
      </c>
      <c r="E13" s="800">
        <v>0</v>
      </c>
      <c r="F13" s="800">
        <v>0</v>
      </c>
      <c r="G13" s="801">
        <v>0</v>
      </c>
      <c r="H13" s="800">
        <v>0</v>
      </c>
      <c r="I13" s="800">
        <v>0</v>
      </c>
      <c r="J13" s="800">
        <v>0</v>
      </c>
      <c r="K13" s="800">
        <v>0</v>
      </c>
      <c r="L13" s="802">
        <v>0</v>
      </c>
    </row>
    <row r="14" spans="1:18" s="135" customFormat="1" ht="17.45" customHeight="1">
      <c r="A14" s="1932"/>
      <c r="B14" s="798" t="s">
        <v>185</v>
      </c>
      <c r="C14" s="792" t="s">
        <v>538</v>
      </c>
      <c r="D14" s="799">
        <f t="shared" si="0"/>
        <v>2</v>
      </c>
      <c r="E14" s="800">
        <v>2</v>
      </c>
      <c r="F14" s="800">
        <v>0</v>
      </c>
      <c r="G14" s="801">
        <v>0</v>
      </c>
      <c r="H14" s="800">
        <v>0</v>
      </c>
      <c r="I14" s="800">
        <v>0</v>
      </c>
      <c r="J14" s="800">
        <v>0</v>
      </c>
      <c r="K14" s="800">
        <v>0</v>
      </c>
      <c r="L14" s="802">
        <v>0</v>
      </c>
    </row>
    <row r="15" spans="1:18" s="135" customFormat="1" ht="17.45" customHeight="1">
      <c r="A15" s="1932"/>
      <c r="B15" s="798" t="s">
        <v>188</v>
      </c>
      <c r="C15" s="804" t="s">
        <v>331</v>
      </c>
      <c r="D15" s="799">
        <f t="shared" si="0"/>
        <v>0</v>
      </c>
      <c r="E15" s="800">
        <v>0</v>
      </c>
      <c r="F15" s="800">
        <v>0</v>
      </c>
      <c r="G15" s="801">
        <v>0</v>
      </c>
      <c r="H15" s="800">
        <v>0</v>
      </c>
      <c r="I15" s="800">
        <v>0</v>
      </c>
      <c r="J15" s="800">
        <v>0</v>
      </c>
      <c r="K15" s="800">
        <v>0</v>
      </c>
      <c r="L15" s="802">
        <v>0</v>
      </c>
    </row>
    <row r="16" spans="1:18" s="135" customFormat="1" ht="17.45" customHeight="1">
      <c r="A16" s="1932"/>
      <c r="B16" s="798" t="s">
        <v>191</v>
      </c>
      <c r="C16" s="792" t="s">
        <v>333</v>
      </c>
      <c r="D16" s="799">
        <f t="shared" si="0"/>
        <v>10</v>
      </c>
      <c r="E16" s="800">
        <v>3</v>
      </c>
      <c r="F16" s="800">
        <v>3</v>
      </c>
      <c r="G16" s="801">
        <v>0</v>
      </c>
      <c r="H16" s="800">
        <v>2</v>
      </c>
      <c r="I16" s="800">
        <v>0</v>
      </c>
      <c r="J16" s="800">
        <v>1</v>
      </c>
      <c r="K16" s="800">
        <v>1</v>
      </c>
      <c r="L16" s="802">
        <v>0</v>
      </c>
    </row>
    <row r="17" spans="1:18" s="135" customFormat="1" ht="17.45" customHeight="1">
      <c r="A17" s="1932"/>
      <c r="B17" s="798" t="s">
        <v>194</v>
      </c>
      <c r="C17" s="805" t="s">
        <v>539</v>
      </c>
      <c r="D17" s="799">
        <f t="shared" si="0"/>
        <v>3</v>
      </c>
      <c r="E17" s="800">
        <v>0</v>
      </c>
      <c r="F17" s="800">
        <v>0</v>
      </c>
      <c r="G17" s="801">
        <v>0</v>
      </c>
      <c r="H17" s="800">
        <v>2</v>
      </c>
      <c r="I17" s="800">
        <v>0</v>
      </c>
      <c r="J17" s="800">
        <v>1</v>
      </c>
      <c r="K17" s="800">
        <v>0</v>
      </c>
      <c r="L17" s="802">
        <v>0</v>
      </c>
    </row>
    <row r="18" spans="1:18" s="135" customFormat="1" ht="17.45" customHeight="1">
      <c r="A18" s="1932"/>
      <c r="B18" s="798" t="s">
        <v>540</v>
      </c>
      <c r="C18" s="805" t="s">
        <v>337</v>
      </c>
      <c r="D18" s="799">
        <f t="shared" si="0"/>
        <v>2</v>
      </c>
      <c r="E18" s="800">
        <v>2</v>
      </c>
      <c r="F18" s="800">
        <v>0</v>
      </c>
      <c r="G18" s="801">
        <v>0</v>
      </c>
      <c r="H18" s="800">
        <v>0</v>
      </c>
      <c r="I18" s="800">
        <v>0</v>
      </c>
      <c r="J18" s="800">
        <v>0</v>
      </c>
      <c r="K18" s="800">
        <v>0</v>
      </c>
      <c r="L18" s="802">
        <v>0</v>
      </c>
    </row>
    <row r="19" spans="1:18" s="135" customFormat="1" ht="17.45" customHeight="1">
      <c r="A19" s="1932"/>
      <c r="B19" s="798" t="s">
        <v>541</v>
      </c>
      <c r="C19" s="805" t="s">
        <v>339</v>
      </c>
      <c r="D19" s="799">
        <f t="shared" si="0"/>
        <v>87</v>
      </c>
      <c r="E19" s="800">
        <v>47</v>
      </c>
      <c r="F19" s="800">
        <v>1</v>
      </c>
      <c r="G19" s="801">
        <v>0</v>
      </c>
      <c r="H19" s="800">
        <v>19</v>
      </c>
      <c r="I19" s="800">
        <v>4</v>
      </c>
      <c r="J19" s="800">
        <v>8</v>
      </c>
      <c r="K19" s="800">
        <v>0</v>
      </c>
      <c r="L19" s="802">
        <v>8</v>
      </c>
    </row>
    <row r="20" spans="1:18" s="135" customFormat="1" ht="17.45" customHeight="1">
      <c r="A20" s="1932"/>
      <c r="B20" s="798" t="s">
        <v>542</v>
      </c>
      <c r="C20" s="805" t="s">
        <v>256</v>
      </c>
      <c r="D20" s="799">
        <f t="shared" si="0"/>
        <v>1</v>
      </c>
      <c r="E20" s="800">
        <v>0</v>
      </c>
      <c r="F20" s="800">
        <v>1</v>
      </c>
      <c r="G20" s="801">
        <v>0</v>
      </c>
      <c r="H20" s="800">
        <v>0</v>
      </c>
      <c r="I20" s="800">
        <v>0</v>
      </c>
      <c r="J20" s="800">
        <v>0</v>
      </c>
      <c r="K20" s="800">
        <v>0</v>
      </c>
      <c r="L20" s="802">
        <v>0</v>
      </c>
    </row>
    <row r="21" spans="1:18" s="135" customFormat="1" ht="17.45" customHeight="1">
      <c r="A21" s="1932"/>
      <c r="B21" s="798" t="s">
        <v>543</v>
      </c>
      <c r="C21" s="805" t="s">
        <v>207</v>
      </c>
      <c r="D21" s="799">
        <f t="shared" si="0"/>
        <v>10</v>
      </c>
      <c r="E21" s="800">
        <v>8</v>
      </c>
      <c r="F21" s="800">
        <v>0</v>
      </c>
      <c r="G21" s="801">
        <v>0</v>
      </c>
      <c r="H21" s="800">
        <v>1</v>
      </c>
      <c r="I21" s="800">
        <v>0</v>
      </c>
      <c r="J21" s="800">
        <v>1</v>
      </c>
      <c r="K21" s="800">
        <v>0</v>
      </c>
      <c r="L21" s="802">
        <v>0</v>
      </c>
    </row>
    <row r="22" spans="1:18" s="135" customFormat="1" ht="17.45" customHeight="1">
      <c r="A22" s="1933"/>
      <c r="B22" s="806" t="s">
        <v>544</v>
      </c>
      <c r="C22" s="792" t="s">
        <v>545</v>
      </c>
      <c r="D22" s="799">
        <f t="shared" si="0"/>
        <v>6</v>
      </c>
      <c r="E22" s="807">
        <v>0</v>
      </c>
      <c r="F22" s="807">
        <v>1</v>
      </c>
      <c r="G22" s="801">
        <v>0</v>
      </c>
      <c r="H22" s="807">
        <v>1</v>
      </c>
      <c r="I22" s="807">
        <v>2</v>
      </c>
      <c r="J22" s="807">
        <v>1</v>
      </c>
      <c r="K22" s="800">
        <v>0</v>
      </c>
      <c r="L22" s="814">
        <v>1</v>
      </c>
    </row>
    <row r="23" spans="1:18" s="135" customFormat="1" ht="17.45" customHeight="1">
      <c r="A23" s="1931" t="s">
        <v>546</v>
      </c>
      <c r="B23" s="791" t="s">
        <v>547</v>
      </c>
      <c r="C23" s="809" t="s">
        <v>548</v>
      </c>
      <c r="D23" s="793">
        <f t="shared" si="0"/>
        <v>0</v>
      </c>
      <c r="E23" s="794">
        <v>0</v>
      </c>
      <c r="F23" s="794">
        <v>0</v>
      </c>
      <c r="G23" s="795">
        <v>0</v>
      </c>
      <c r="H23" s="794">
        <v>0</v>
      </c>
      <c r="I23" s="794">
        <v>0</v>
      </c>
      <c r="J23" s="794">
        <v>0</v>
      </c>
      <c r="K23" s="794">
        <v>0</v>
      </c>
      <c r="L23" s="796">
        <v>0</v>
      </c>
      <c r="M23" s="797"/>
      <c r="N23" s="797"/>
      <c r="O23" s="797"/>
      <c r="P23" s="797"/>
      <c r="Q23" s="797"/>
      <c r="R23" s="797"/>
    </row>
    <row r="24" spans="1:18" s="135" customFormat="1" ht="17.45" customHeight="1">
      <c r="A24" s="1932"/>
      <c r="B24" s="798" t="s">
        <v>549</v>
      </c>
      <c r="C24" s="810" t="s">
        <v>550</v>
      </c>
      <c r="D24" s="799">
        <f t="shared" si="0"/>
        <v>5</v>
      </c>
      <c r="E24" s="800">
        <v>3</v>
      </c>
      <c r="F24" s="800">
        <v>1</v>
      </c>
      <c r="G24" s="801">
        <v>0</v>
      </c>
      <c r="H24" s="800">
        <v>1</v>
      </c>
      <c r="I24" s="800">
        <v>0</v>
      </c>
      <c r="J24" s="800">
        <v>0</v>
      </c>
      <c r="K24" s="800">
        <v>0</v>
      </c>
      <c r="L24" s="802">
        <v>0</v>
      </c>
    </row>
    <row r="25" spans="1:18" s="135" customFormat="1" ht="17.45" customHeight="1">
      <c r="A25" s="1932"/>
      <c r="B25" s="798" t="s">
        <v>136</v>
      </c>
      <c r="C25" s="810" t="s">
        <v>551</v>
      </c>
      <c r="D25" s="799">
        <f t="shared" si="0"/>
        <v>15</v>
      </c>
      <c r="E25" s="800">
        <v>10</v>
      </c>
      <c r="F25" s="800">
        <v>0</v>
      </c>
      <c r="G25" s="801">
        <v>0</v>
      </c>
      <c r="H25" s="800">
        <v>1</v>
      </c>
      <c r="I25" s="800">
        <v>1</v>
      </c>
      <c r="J25" s="800">
        <v>2</v>
      </c>
      <c r="K25" s="800">
        <v>0</v>
      </c>
      <c r="L25" s="802">
        <v>1</v>
      </c>
    </row>
    <row r="26" spans="1:18" s="135" customFormat="1" ht="17.45" customHeight="1">
      <c r="A26" s="1932"/>
      <c r="B26" s="798" t="s">
        <v>139</v>
      </c>
      <c r="C26" s="810" t="s">
        <v>552</v>
      </c>
      <c r="D26" s="799">
        <f t="shared" si="0"/>
        <v>14</v>
      </c>
      <c r="E26" s="800">
        <v>6</v>
      </c>
      <c r="F26" s="800">
        <v>1</v>
      </c>
      <c r="G26" s="801">
        <v>0</v>
      </c>
      <c r="H26" s="800">
        <v>4</v>
      </c>
      <c r="I26" s="800">
        <v>0</v>
      </c>
      <c r="J26" s="800">
        <v>1</v>
      </c>
      <c r="K26" s="800">
        <v>2</v>
      </c>
      <c r="L26" s="802">
        <v>0</v>
      </c>
    </row>
    <row r="27" spans="1:18" s="135" customFormat="1" ht="17.45" customHeight="1">
      <c r="A27" s="1932"/>
      <c r="B27" s="798" t="s">
        <v>142</v>
      </c>
      <c r="C27" s="810" t="s">
        <v>553</v>
      </c>
      <c r="D27" s="799">
        <f t="shared" si="0"/>
        <v>29</v>
      </c>
      <c r="E27" s="800">
        <v>12</v>
      </c>
      <c r="F27" s="800">
        <v>0</v>
      </c>
      <c r="G27" s="801">
        <v>0</v>
      </c>
      <c r="H27" s="800">
        <v>4</v>
      </c>
      <c r="I27" s="800">
        <v>1</v>
      </c>
      <c r="J27" s="800">
        <v>8</v>
      </c>
      <c r="K27" s="800">
        <v>1</v>
      </c>
      <c r="L27" s="802">
        <v>3</v>
      </c>
    </row>
    <row r="28" spans="1:18" s="135" customFormat="1" ht="17.45" customHeight="1">
      <c r="A28" s="1932"/>
      <c r="B28" s="798" t="s">
        <v>170</v>
      </c>
      <c r="C28" s="810" t="s">
        <v>554</v>
      </c>
      <c r="D28" s="799">
        <f t="shared" si="0"/>
        <v>4</v>
      </c>
      <c r="E28" s="800">
        <v>2</v>
      </c>
      <c r="F28" s="800">
        <v>0</v>
      </c>
      <c r="G28" s="801">
        <v>0</v>
      </c>
      <c r="H28" s="800">
        <v>1</v>
      </c>
      <c r="I28" s="800">
        <v>0</v>
      </c>
      <c r="J28" s="800">
        <v>1</v>
      </c>
      <c r="K28" s="800">
        <v>0</v>
      </c>
      <c r="L28" s="802">
        <v>0</v>
      </c>
    </row>
    <row r="29" spans="1:18" s="135" customFormat="1" ht="17.45" customHeight="1">
      <c r="A29" s="1932"/>
      <c r="B29" s="798" t="s">
        <v>173</v>
      </c>
      <c r="C29" s="810" t="s">
        <v>555</v>
      </c>
      <c r="D29" s="799">
        <f t="shared" si="0"/>
        <v>11</v>
      </c>
      <c r="E29" s="800">
        <v>6</v>
      </c>
      <c r="F29" s="800">
        <v>0</v>
      </c>
      <c r="G29" s="801">
        <v>0</v>
      </c>
      <c r="H29" s="800">
        <v>0</v>
      </c>
      <c r="I29" s="800">
        <v>2</v>
      </c>
      <c r="J29" s="800">
        <v>0</v>
      </c>
      <c r="K29" s="800">
        <v>0</v>
      </c>
      <c r="L29" s="802">
        <v>3</v>
      </c>
    </row>
    <row r="30" spans="1:18" s="135" customFormat="1" ht="17.45" customHeight="1">
      <c r="A30" s="1932"/>
      <c r="B30" s="798" t="s">
        <v>176</v>
      </c>
      <c r="C30" s="810" t="s">
        <v>556</v>
      </c>
      <c r="D30" s="799">
        <f t="shared" si="0"/>
        <v>18</v>
      </c>
      <c r="E30" s="800">
        <v>8</v>
      </c>
      <c r="F30" s="800">
        <v>0</v>
      </c>
      <c r="G30" s="801">
        <v>0</v>
      </c>
      <c r="H30" s="800">
        <v>8</v>
      </c>
      <c r="I30" s="800">
        <v>0</v>
      </c>
      <c r="J30" s="800">
        <v>0</v>
      </c>
      <c r="K30" s="800">
        <v>1</v>
      </c>
      <c r="L30" s="802">
        <v>1</v>
      </c>
    </row>
    <row r="31" spans="1:18" s="135" customFormat="1" ht="17.45" customHeight="1">
      <c r="A31" s="1932"/>
      <c r="B31" s="129" t="s">
        <v>352</v>
      </c>
      <c r="C31" s="810" t="s">
        <v>557</v>
      </c>
      <c r="D31" s="799">
        <f t="shared" si="0"/>
        <v>2</v>
      </c>
      <c r="E31" s="800">
        <v>1</v>
      </c>
      <c r="F31" s="800">
        <v>0</v>
      </c>
      <c r="G31" s="801">
        <v>0</v>
      </c>
      <c r="H31" s="800">
        <v>1</v>
      </c>
      <c r="I31" s="800">
        <v>0</v>
      </c>
      <c r="J31" s="800">
        <v>0</v>
      </c>
      <c r="K31" s="800">
        <v>0</v>
      </c>
      <c r="L31" s="802">
        <v>0</v>
      </c>
    </row>
    <row r="32" spans="1:18" s="135" customFormat="1" ht="17.45" customHeight="1">
      <c r="A32" s="1932"/>
      <c r="B32" s="129" t="s">
        <v>353</v>
      </c>
      <c r="C32" s="810" t="s">
        <v>558</v>
      </c>
      <c r="D32" s="799">
        <f t="shared" si="0"/>
        <v>3</v>
      </c>
      <c r="E32" s="800">
        <v>0</v>
      </c>
      <c r="F32" s="800">
        <v>0</v>
      </c>
      <c r="G32" s="801">
        <v>0</v>
      </c>
      <c r="H32" s="800">
        <v>1</v>
      </c>
      <c r="I32" s="800">
        <v>0</v>
      </c>
      <c r="J32" s="800">
        <v>1</v>
      </c>
      <c r="K32" s="800">
        <v>0</v>
      </c>
      <c r="L32" s="802">
        <v>1</v>
      </c>
    </row>
    <row r="33" spans="1:12" s="135" customFormat="1" ht="17.45" customHeight="1">
      <c r="A33" s="1932"/>
      <c r="B33" s="129" t="s">
        <v>185</v>
      </c>
      <c r="C33" s="810" t="s">
        <v>559</v>
      </c>
      <c r="D33" s="799">
        <f t="shared" si="0"/>
        <v>71</v>
      </c>
      <c r="E33" s="800">
        <v>35</v>
      </c>
      <c r="F33" s="800">
        <v>5</v>
      </c>
      <c r="G33" s="801">
        <v>0</v>
      </c>
      <c r="H33" s="800">
        <v>16</v>
      </c>
      <c r="I33" s="800">
        <v>4</v>
      </c>
      <c r="J33" s="800">
        <v>5</v>
      </c>
      <c r="K33" s="800">
        <v>1</v>
      </c>
      <c r="L33" s="802">
        <v>5</v>
      </c>
    </row>
    <row r="34" spans="1:12" s="135" customFormat="1" ht="17.45" customHeight="1">
      <c r="A34" s="1933"/>
      <c r="B34" s="806"/>
      <c r="C34" s="811" t="s">
        <v>560</v>
      </c>
      <c r="D34" s="799">
        <f t="shared" si="0"/>
        <v>0</v>
      </c>
      <c r="E34" s="807">
        <v>0</v>
      </c>
      <c r="F34" s="807">
        <v>0</v>
      </c>
      <c r="G34" s="801">
        <v>0</v>
      </c>
      <c r="H34" s="807">
        <v>0</v>
      </c>
      <c r="I34" s="807">
        <v>0</v>
      </c>
      <c r="J34" s="807">
        <v>0</v>
      </c>
      <c r="K34" s="800">
        <v>0</v>
      </c>
      <c r="L34" s="814">
        <v>0</v>
      </c>
    </row>
    <row r="35" spans="1:12" s="135" customFormat="1" ht="17.45" customHeight="1">
      <c r="A35" s="1931" t="s">
        <v>561</v>
      </c>
      <c r="B35" s="130"/>
      <c r="C35" s="810" t="s">
        <v>562</v>
      </c>
      <c r="D35" s="793">
        <f t="shared" si="0"/>
        <v>84</v>
      </c>
      <c r="E35" s="794">
        <v>42</v>
      </c>
      <c r="F35" s="794">
        <v>4</v>
      </c>
      <c r="G35" s="795">
        <v>0</v>
      </c>
      <c r="H35" s="794">
        <v>18</v>
      </c>
      <c r="I35" s="794">
        <v>2</v>
      </c>
      <c r="J35" s="794">
        <v>7</v>
      </c>
      <c r="K35" s="794">
        <v>5</v>
      </c>
      <c r="L35" s="796">
        <v>6</v>
      </c>
    </row>
    <row r="36" spans="1:12" s="135" customFormat="1" ht="17.45" customHeight="1">
      <c r="A36" s="1932"/>
      <c r="B36" s="130"/>
      <c r="C36" s="810" t="s">
        <v>563</v>
      </c>
      <c r="D36" s="799">
        <f t="shared" si="0"/>
        <v>24</v>
      </c>
      <c r="E36" s="800">
        <v>11</v>
      </c>
      <c r="F36" s="800">
        <v>0</v>
      </c>
      <c r="G36" s="801">
        <v>0</v>
      </c>
      <c r="H36" s="800">
        <v>7</v>
      </c>
      <c r="I36" s="800">
        <v>0</v>
      </c>
      <c r="J36" s="800">
        <v>3</v>
      </c>
      <c r="K36" s="800">
        <v>0</v>
      </c>
      <c r="L36" s="802">
        <v>3</v>
      </c>
    </row>
    <row r="37" spans="1:12" s="135" customFormat="1" ht="17.45" customHeight="1">
      <c r="A37" s="1932"/>
      <c r="B37" s="130"/>
      <c r="C37" s="810" t="s">
        <v>215</v>
      </c>
      <c r="D37" s="799">
        <f t="shared" si="0"/>
        <v>31</v>
      </c>
      <c r="E37" s="800">
        <v>13</v>
      </c>
      <c r="F37" s="800">
        <v>3</v>
      </c>
      <c r="G37" s="801">
        <v>0</v>
      </c>
      <c r="H37" s="800">
        <v>4</v>
      </c>
      <c r="I37" s="800">
        <v>4</v>
      </c>
      <c r="J37" s="800">
        <v>4</v>
      </c>
      <c r="K37" s="800">
        <v>0</v>
      </c>
      <c r="L37" s="802">
        <v>3</v>
      </c>
    </row>
    <row r="38" spans="1:12" s="135" customFormat="1" ht="17.45" customHeight="1">
      <c r="A38" s="1932"/>
      <c r="B38" s="130"/>
      <c r="C38" s="810" t="s">
        <v>564</v>
      </c>
      <c r="D38" s="799">
        <f>SUM(E38:F38,H38:L38)</f>
        <v>14</v>
      </c>
      <c r="E38" s="800">
        <v>6</v>
      </c>
      <c r="F38" s="800">
        <v>0</v>
      </c>
      <c r="G38" s="801">
        <v>0</v>
      </c>
      <c r="H38" s="800">
        <v>5</v>
      </c>
      <c r="I38" s="800">
        <v>0</v>
      </c>
      <c r="J38" s="800">
        <v>2</v>
      </c>
      <c r="K38" s="800">
        <v>0</v>
      </c>
      <c r="L38" s="802">
        <v>1</v>
      </c>
    </row>
    <row r="39" spans="1:12" s="135" customFormat="1" ht="17.45" customHeight="1">
      <c r="A39" s="1932"/>
      <c r="B39" s="130"/>
      <c r="C39" s="811" t="s">
        <v>565</v>
      </c>
      <c r="D39" s="799">
        <f t="shared" si="0"/>
        <v>19</v>
      </c>
      <c r="E39" s="800">
        <v>11</v>
      </c>
      <c r="F39" s="800">
        <v>0</v>
      </c>
      <c r="G39" s="801">
        <v>0</v>
      </c>
      <c r="H39" s="800">
        <v>3</v>
      </c>
      <c r="I39" s="800">
        <v>2</v>
      </c>
      <c r="J39" s="800">
        <v>2</v>
      </c>
      <c r="K39" s="800">
        <v>0</v>
      </c>
      <c r="L39" s="802">
        <v>1</v>
      </c>
    </row>
    <row r="40" spans="1:12" ht="14.25" thickBot="1">
      <c r="A40" s="1934" t="s">
        <v>586</v>
      </c>
      <c r="B40" s="1937"/>
      <c r="C40" s="1938"/>
      <c r="D40" s="817">
        <f>SUM(D35:D39)</f>
        <v>172</v>
      </c>
      <c r="E40" s="817">
        <f>SUM(E35:E39)</f>
        <v>83</v>
      </c>
      <c r="F40" s="817">
        <f t="shared" ref="F40:K40" si="1">SUM(F35:F39)</f>
        <v>7</v>
      </c>
      <c r="G40" s="821">
        <f t="shared" si="1"/>
        <v>0</v>
      </c>
      <c r="H40" s="817">
        <f t="shared" si="1"/>
        <v>37</v>
      </c>
      <c r="I40" s="817">
        <f t="shared" si="1"/>
        <v>8</v>
      </c>
      <c r="J40" s="817">
        <f t="shared" si="1"/>
        <v>18</v>
      </c>
      <c r="K40" s="817">
        <f t="shared" si="1"/>
        <v>5</v>
      </c>
      <c r="L40" s="818">
        <f>SUM(L35:L39)</f>
        <v>14</v>
      </c>
    </row>
    <row r="41" spans="1:12">
      <c r="D41" s="819"/>
      <c r="E41" s="26"/>
      <c r="F41" s="26"/>
      <c r="G41" s="26"/>
      <c r="H41" s="26"/>
      <c r="I41" s="26"/>
      <c r="J41" s="26"/>
      <c r="K41" s="26"/>
      <c r="L41" s="26"/>
    </row>
    <row r="42" spans="1:12">
      <c r="D42" s="819"/>
      <c r="E42" s="26"/>
      <c r="F42" s="26"/>
      <c r="G42" s="26"/>
      <c r="H42" s="26"/>
      <c r="I42" s="26"/>
      <c r="J42" s="26"/>
      <c r="K42" s="26"/>
      <c r="L42" s="26"/>
    </row>
    <row r="43" spans="1:12">
      <c r="D43" s="819"/>
      <c r="E43" s="26"/>
      <c r="F43" s="26"/>
      <c r="G43" s="26"/>
      <c r="H43" s="26"/>
      <c r="I43" s="26"/>
      <c r="J43" s="26"/>
      <c r="K43" s="26"/>
      <c r="L43" s="26"/>
    </row>
    <row r="44" spans="1:12">
      <c r="D44" s="26"/>
      <c r="E44" s="26"/>
      <c r="F44" s="26"/>
      <c r="G44" s="26"/>
      <c r="H44" s="26"/>
      <c r="I44" s="26"/>
      <c r="J44" s="26"/>
      <c r="K44" s="26"/>
      <c r="L44" s="26"/>
    </row>
    <row r="45" spans="1:12">
      <c r="D45" s="26"/>
      <c r="E45" s="26"/>
      <c r="F45" s="26"/>
      <c r="G45" s="26"/>
      <c r="H45" s="26"/>
      <c r="I45" s="26"/>
      <c r="J45" s="26"/>
      <c r="K45" s="26"/>
      <c r="L45" s="26"/>
    </row>
    <row r="46" spans="1:12">
      <c r="D46" s="26"/>
      <c r="E46" s="26"/>
      <c r="F46" s="26"/>
      <c r="G46" s="26"/>
      <c r="H46" s="26"/>
      <c r="I46" s="26"/>
      <c r="J46" s="26"/>
      <c r="K46" s="26"/>
      <c r="L46" s="26"/>
    </row>
    <row r="47" spans="1:12">
      <c r="D47" s="26"/>
      <c r="E47" s="26"/>
      <c r="F47" s="26"/>
      <c r="G47" s="26"/>
      <c r="H47" s="26"/>
      <c r="I47" s="26"/>
      <c r="J47" s="26"/>
      <c r="K47" s="26"/>
      <c r="L47" s="26"/>
    </row>
  </sheetData>
  <mergeCells count="15">
    <mergeCell ref="A1:L1"/>
    <mergeCell ref="A35:A39"/>
    <mergeCell ref="A40:C40"/>
    <mergeCell ref="J3:J4"/>
    <mergeCell ref="K3:K4"/>
    <mergeCell ref="L3:L4"/>
    <mergeCell ref="A4:C4"/>
    <mergeCell ref="A5:A22"/>
    <mergeCell ref="A23:A34"/>
    <mergeCell ref="A3:C3"/>
    <mergeCell ref="D3:D4"/>
    <mergeCell ref="E3:E4"/>
    <mergeCell ref="F3:F4"/>
    <mergeCell ref="H3:H4"/>
    <mergeCell ref="I3:I4"/>
  </mergeCells>
  <phoneticPr fontId="3"/>
  <printOptions horizontalCentered="1"/>
  <pageMargins left="0" right="0" top="0.74803149606299213" bottom="0.39370078740157483" header="0.51181102362204722" footer="0.11811023622047245"/>
  <pageSetup paperSize="9" scale="92" firstPageNumber="74" orientation="portrait" blackAndWhite="1" useFirstPageNumber="1"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sqref="A1:M1"/>
    </sheetView>
  </sheetViews>
  <sheetFormatPr defaultRowHeight="13.5"/>
  <cols>
    <col min="1" max="1" width="3.25" style="2" customWidth="1"/>
    <col min="2" max="2" width="3.5" style="2" customWidth="1"/>
    <col min="3" max="3" width="21.25" style="2" customWidth="1"/>
    <col min="4" max="12" width="7.125" style="2" customWidth="1"/>
    <col min="13" max="252" width="9" style="2"/>
    <col min="253" max="253" width="3.25" style="2" customWidth="1"/>
    <col min="254" max="254" width="3.5" style="2" customWidth="1"/>
    <col min="255" max="255" width="21.25" style="2" customWidth="1"/>
    <col min="256" max="264" width="7.125" style="2" customWidth="1"/>
    <col min="265" max="508" width="9" style="2"/>
    <col min="509" max="509" width="3.25" style="2" customWidth="1"/>
    <col min="510" max="510" width="3.5" style="2" customWidth="1"/>
    <col min="511" max="511" width="21.25" style="2" customWidth="1"/>
    <col min="512" max="520" width="7.125" style="2" customWidth="1"/>
    <col min="521" max="764" width="9" style="2"/>
    <col min="765" max="765" width="3.25" style="2" customWidth="1"/>
    <col min="766" max="766" width="3.5" style="2" customWidth="1"/>
    <col min="767" max="767" width="21.25" style="2" customWidth="1"/>
    <col min="768" max="776" width="7.125" style="2" customWidth="1"/>
    <col min="777" max="1020" width="9" style="2"/>
    <col min="1021" max="1021" width="3.25" style="2" customWidth="1"/>
    <col min="1022" max="1022" width="3.5" style="2" customWidth="1"/>
    <col min="1023" max="1023" width="21.25" style="2" customWidth="1"/>
    <col min="1024" max="1032" width="7.125" style="2" customWidth="1"/>
    <col min="1033" max="1276" width="9" style="2"/>
    <col min="1277" max="1277" width="3.25" style="2" customWidth="1"/>
    <col min="1278" max="1278" width="3.5" style="2" customWidth="1"/>
    <col min="1279" max="1279" width="21.25" style="2" customWidth="1"/>
    <col min="1280" max="1288" width="7.125" style="2" customWidth="1"/>
    <col min="1289" max="1532" width="9" style="2"/>
    <col min="1533" max="1533" width="3.25" style="2" customWidth="1"/>
    <col min="1534" max="1534" width="3.5" style="2" customWidth="1"/>
    <col min="1535" max="1535" width="21.25" style="2" customWidth="1"/>
    <col min="1536" max="1544" width="7.125" style="2" customWidth="1"/>
    <col min="1545" max="1788" width="9" style="2"/>
    <col min="1789" max="1789" width="3.25" style="2" customWidth="1"/>
    <col min="1790" max="1790" width="3.5" style="2" customWidth="1"/>
    <col min="1791" max="1791" width="21.25" style="2" customWidth="1"/>
    <col min="1792" max="1800" width="7.125" style="2" customWidth="1"/>
    <col min="1801" max="2044" width="9" style="2"/>
    <col min="2045" max="2045" width="3.25" style="2" customWidth="1"/>
    <col min="2046" max="2046" width="3.5" style="2" customWidth="1"/>
    <col min="2047" max="2047" width="21.25" style="2" customWidth="1"/>
    <col min="2048" max="2056" width="7.125" style="2" customWidth="1"/>
    <col min="2057" max="2300" width="9" style="2"/>
    <col min="2301" max="2301" width="3.25" style="2" customWidth="1"/>
    <col min="2302" max="2302" width="3.5" style="2" customWidth="1"/>
    <col min="2303" max="2303" width="21.25" style="2" customWidth="1"/>
    <col min="2304" max="2312" width="7.125" style="2" customWidth="1"/>
    <col min="2313" max="2556" width="9" style="2"/>
    <col min="2557" max="2557" width="3.25" style="2" customWidth="1"/>
    <col min="2558" max="2558" width="3.5" style="2" customWidth="1"/>
    <col min="2559" max="2559" width="21.25" style="2" customWidth="1"/>
    <col min="2560" max="2568" width="7.125" style="2" customWidth="1"/>
    <col min="2569" max="2812" width="9" style="2"/>
    <col min="2813" max="2813" width="3.25" style="2" customWidth="1"/>
    <col min="2814" max="2814" width="3.5" style="2" customWidth="1"/>
    <col min="2815" max="2815" width="21.25" style="2" customWidth="1"/>
    <col min="2816" max="2824" width="7.125" style="2" customWidth="1"/>
    <col min="2825" max="3068" width="9" style="2"/>
    <col min="3069" max="3069" width="3.25" style="2" customWidth="1"/>
    <col min="3070" max="3070" width="3.5" style="2" customWidth="1"/>
    <col min="3071" max="3071" width="21.25" style="2" customWidth="1"/>
    <col min="3072" max="3080" width="7.125" style="2" customWidth="1"/>
    <col min="3081" max="3324" width="9" style="2"/>
    <col min="3325" max="3325" width="3.25" style="2" customWidth="1"/>
    <col min="3326" max="3326" width="3.5" style="2" customWidth="1"/>
    <col min="3327" max="3327" width="21.25" style="2" customWidth="1"/>
    <col min="3328" max="3336" width="7.125" style="2" customWidth="1"/>
    <col min="3337" max="3580" width="9" style="2"/>
    <col min="3581" max="3581" width="3.25" style="2" customWidth="1"/>
    <col min="3582" max="3582" width="3.5" style="2" customWidth="1"/>
    <col min="3583" max="3583" width="21.25" style="2" customWidth="1"/>
    <col min="3584" max="3592" width="7.125" style="2" customWidth="1"/>
    <col min="3593" max="3836" width="9" style="2"/>
    <col min="3837" max="3837" width="3.25" style="2" customWidth="1"/>
    <col min="3838" max="3838" width="3.5" style="2" customWidth="1"/>
    <col min="3839" max="3839" width="21.25" style="2" customWidth="1"/>
    <col min="3840" max="3848" width="7.125" style="2" customWidth="1"/>
    <col min="3849" max="4092" width="9" style="2"/>
    <col min="4093" max="4093" width="3.25" style="2" customWidth="1"/>
    <col min="4094" max="4094" width="3.5" style="2" customWidth="1"/>
    <col min="4095" max="4095" width="21.25" style="2" customWidth="1"/>
    <col min="4096" max="4104" width="7.125" style="2" customWidth="1"/>
    <col min="4105" max="4348" width="9" style="2"/>
    <col min="4349" max="4349" width="3.25" style="2" customWidth="1"/>
    <col min="4350" max="4350" width="3.5" style="2" customWidth="1"/>
    <col min="4351" max="4351" width="21.25" style="2" customWidth="1"/>
    <col min="4352" max="4360" width="7.125" style="2" customWidth="1"/>
    <col min="4361" max="4604" width="9" style="2"/>
    <col min="4605" max="4605" width="3.25" style="2" customWidth="1"/>
    <col min="4606" max="4606" width="3.5" style="2" customWidth="1"/>
    <col min="4607" max="4607" width="21.25" style="2" customWidth="1"/>
    <col min="4608" max="4616" width="7.125" style="2" customWidth="1"/>
    <col min="4617" max="4860" width="9" style="2"/>
    <col min="4861" max="4861" width="3.25" style="2" customWidth="1"/>
    <col min="4862" max="4862" width="3.5" style="2" customWidth="1"/>
    <col min="4863" max="4863" width="21.25" style="2" customWidth="1"/>
    <col min="4864" max="4872" width="7.125" style="2" customWidth="1"/>
    <col min="4873" max="5116" width="9" style="2"/>
    <col min="5117" max="5117" width="3.25" style="2" customWidth="1"/>
    <col min="5118" max="5118" width="3.5" style="2" customWidth="1"/>
    <col min="5119" max="5119" width="21.25" style="2" customWidth="1"/>
    <col min="5120" max="5128" width="7.125" style="2" customWidth="1"/>
    <col min="5129" max="5372" width="9" style="2"/>
    <col min="5373" max="5373" width="3.25" style="2" customWidth="1"/>
    <col min="5374" max="5374" width="3.5" style="2" customWidth="1"/>
    <col min="5375" max="5375" width="21.25" style="2" customWidth="1"/>
    <col min="5376" max="5384" width="7.125" style="2" customWidth="1"/>
    <col min="5385" max="5628" width="9" style="2"/>
    <col min="5629" max="5629" width="3.25" style="2" customWidth="1"/>
    <col min="5630" max="5630" width="3.5" style="2" customWidth="1"/>
    <col min="5631" max="5631" width="21.25" style="2" customWidth="1"/>
    <col min="5632" max="5640" width="7.125" style="2" customWidth="1"/>
    <col min="5641" max="5884" width="9" style="2"/>
    <col min="5885" max="5885" width="3.25" style="2" customWidth="1"/>
    <col min="5886" max="5886" width="3.5" style="2" customWidth="1"/>
    <col min="5887" max="5887" width="21.25" style="2" customWidth="1"/>
    <col min="5888" max="5896" width="7.125" style="2" customWidth="1"/>
    <col min="5897" max="6140" width="9" style="2"/>
    <col min="6141" max="6141" width="3.25" style="2" customWidth="1"/>
    <col min="6142" max="6142" width="3.5" style="2" customWidth="1"/>
    <col min="6143" max="6143" width="21.25" style="2" customWidth="1"/>
    <col min="6144" max="6152" width="7.125" style="2" customWidth="1"/>
    <col min="6153" max="6396" width="9" style="2"/>
    <col min="6397" max="6397" width="3.25" style="2" customWidth="1"/>
    <col min="6398" max="6398" width="3.5" style="2" customWidth="1"/>
    <col min="6399" max="6399" width="21.25" style="2" customWidth="1"/>
    <col min="6400" max="6408" width="7.125" style="2" customWidth="1"/>
    <col min="6409" max="6652" width="9" style="2"/>
    <col min="6653" max="6653" width="3.25" style="2" customWidth="1"/>
    <col min="6654" max="6654" width="3.5" style="2" customWidth="1"/>
    <col min="6655" max="6655" width="21.25" style="2" customWidth="1"/>
    <col min="6656" max="6664" width="7.125" style="2" customWidth="1"/>
    <col min="6665" max="6908" width="9" style="2"/>
    <col min="6909" max="6909" width="3.25" style="2" customWidth="1"/>
    <col min="6910" max="6910" width="3.5" style="2" customWidth="1"/>
    <col min="6911" max="6911" width="21.25" style="2" customWidth="1"/>
    <col min="6912" max="6920" width="7.125" style="2" customWidth="1"/>
    <col min="6921" max="7164" width="9" style="2"/>
    <col min="7165" max="7165" width="3.25" style="2" customWidth="1"/>
    <col min="7166" max="7166" width="3.5" style="2" customWidth="1"/>
    <col min="7167" max="7167" width="21.25" style="2" customWidth="1"/>
    <col min="7168" max="7176" width="7.125" style="2" customWidth="1"/>
    <col min="7177" max="7420" width="9" style="2"/>
    <col min="7421" max="7421" width="3.25" style="2" customWidth="1"/>
    <col min="7422" max="7422" width="3.5" style="2" customWidth="1"/>
    <col min="7423" max="7423" width="21.25" style="2" customWidth="1"/>
    <col min="7424" max="7432" width="7.125" style="2" customWidth="1"/>
    <col min="7433" max="7676" width="9" style="2"/>
    <col min="7677" max="7677" width="3.25" style="2" customWidth="1"/>
    <col min="7678" max="7678" width="3.5" style="2" customWidth="1"/>
    <col min="7679" max="7679" width="21.25" style="2" customWidth="1"/>
    <col min="7680" max="7688" width="7.125" style="2" customWidth="1"/>
    <col min="7689" max="7932" width="9" style="2"/>
    <col min="7933" max="7933" width="3.25" style="2" customWidth="1"/>
    <col min="7934" max="7934" width="3.5" style="2" customWidth="1"/>
    <col min="7935" max="7935" width="21.25" style="2" customWidth="1"/>
    <col min="7936" max="7944" width="7.125" style="2" customWidth="1"/>
    <col min="7945" max="8188" width="9" style="2"/>
    <col min="8189" max="8189" width="3.25" style="2" customWidth="1"/>
    <col min="8190" max="8190" width="3.5" style="2" customWidth="1"/>
    <col min="8191" max="8191" width="21.25" style="2" customWidth="1"/>
    <col min="8192" max="8200" width="7.125" style="2" customWidth="1"/>
    <col min="8201" max="8444" width="9" style="2"/>
    <col min="8445" max="8445" width="3.25" style="2" customWidth="1"/>
    <col min="8446" max="8446" width="3.5" style="2" customWidth="1"/>
    <col min="8447" max="8447" width="21.25" style="2" customWidth="1"/>
    <col min="8448" max="8456" width="7.125" style="2" customWidth="1"/>
    <col min="8457" max="8700" width="9" style="2"/>
    <col min="8701" max="8701" width="3.25" style="2" customWidth="1"/>
    <col min="8702" max="8702" width="3.5" style="2" customWidth="1"/>
    <col min="8703" max="8703" width="21.25" style="2" customWidth="1"/>
    <col min="8704" max="8712" width="7.125" style="2" customWidth="1"/>
    <col min="8713" max="8956" width="9" style="2"/>
    <col min="8957" max="8957" width="3.25" style="2" customWidth="1"/>
    <col min="8958" max="8958" width="3.5" style="2" customWidth="1"/>
    <col min="8959" max="8959" width="21.25" style="2" customWidth="1"/>
    <col min="8960" max="8968" width="7.125" style="2" customWidth="1"/>
    <col min="8969" max="9212" width="9" style="2"/>
    <col min="9213" max="9213" width="3.25" style="2" customWidth="1"/>
    <col min="9214" max="9214" width="3.5" style="2" customWidth="1"/>
    <col min="9215" max="9215" width="21.25" style="2" customWidth="1"/>
    <col min="9216" max="9224" width="7.125" style="2" customWidth="1"/>
    <col min="9225" max="9468" width="9" style="2"/>
    <col min="9469" max="9469" width="3.25" style="2" customWidth="1"/>
    <col min="9470" max="9470" width="3.5" style="2" customWidth="1"/>
    <col min="9471" max="9471" width="21.25" style="2" customWidth="1"/>
    <col min="9472" max="9480" width="7.125" style="2" customWidth="1"/>
    <col min="9481" max="9724" width="9" style="2"/>
    <col min="9725" max="9725" width="3.25" style="2" customWidth="1"/>
    <col min="9726" max="9726" width="3.5" style="2" customWidth="1"/>
    <col min="9727" max="9727" width="21.25" style="2" customWidth="1"/>
    <col min="9728" max="9736" width="7.125" style="2" customWidth="1"/>
    <col min="9737" max="9980" width="9" style="2"/>
    <col min="9981" max="9981" width="3.25" style="2" customWidth="1"/>
    <col min="9982" max="9982" width="3.5" style="2" customWidth="1"/>
    <col min="9983" max="9983" width="21.25" style="2" customWidth="1"/>
    <col min="9984" max="9992" width="7.125" style="2" customWidth="1"/>
    <col min="9993" max="10236" width="9" style="2"/>
    <col min="10237" max="10237" width="3.25" style="2" customWidth="1"/>
    <col min="10238" max="10238" width="3.5" style="2" customWidth="1"/>
    <col min="10239" max="10239" width="21.25" style="2" customWidth="1"/>
    <col min="10240" max="10248" width="7.125" style="2" customWidth="1"/>
    <col min="10249" max="10492" width="9" style="2"/>
    <col min="10493" max="10493" width="3.25" style="2" customWidth="1"/>
    <col min="10494" max="10494" width="3.5" style="2" customWidth="1"/>
    <col min="10495" max="10495" width="21.25" style="2" customWidth="1"/>
    <col min="10496" max="10504" width="7.125" style="2" customWidth="1"/>
    <col min="10505" max="10748" width="9" style="2"/>
    <col min="10749" max="10749" width="3.25" style="2" customWidth="1"/>
    <col min="10750" max="10750" width="3.5" style="2" customWidth="1"/>
    <col min="10751" max="10751" width="21.25" style="2" customWidth="1"/>
    <col min="10752" max="10760" width="7.125" style="2" customWidth="1"/>
    <col min="10761" max="11004" width="9" style="2"/>
    <col min="11005" max="11005" width="3.25" style="2" customWidth="1"/>
    <col min="11006" max="11006" width="3.5" style="2" customWidth="1"/>
    <col min="11007" max="11007" width="21.25" style="2" customWidth="1"/>
    <col min="11008" max="11016" width="7.125" style="2" customWidth="1"/>
    <col min="11017" max="11260" width="9" style="2"/>
    <col min="11261" max="11261" width="3.25" style="2" customWidth="1"/>
    <col min="11262" max="11262" width="3.5" style="2" customWidth="1"/>
    <col min="11263" max="11263" width="21.25" style="2" customWidth="1"/>
    <col min="11264" max="11272" width="7.125" style="2" customWidth="1"/>
    <col min="11273" max="11516" width="9" style="2"/>
    <col min="11517" max="11517" width="3.25" style="2" customWidth="1"/>
    <col min="11518" max="11518" width="3.5" style="2" customWidth="1"/>
    <col min="11519" max="11519" width="21.25" style="2" customWidth="1"/>
    <col min="11520" max="11528" width="7.125" style="2" customWidth="1"/>
    <col min="11529" max="11772" width="9" style="2"/>
    <col min="11773" max="11773" width="3.25" style="2" customWidth="1"/>
    <col min="11774" max="11774" width="3.5" style="2" customWidth="1"/>
    <col min="11775" max="11775" width="21.25" style="2" customWidth="1"/>
    <col min="11776" max="11784" width="7.125" style="2" customWidth="1"/>
    <col min="11785" max="12028" width="9" style="2"/>
    <col min="12029" max="12029" width="3.25" style="2" customWidth="1"/>
    <col min="12030" max="12030" width="3.5" style="2" customWidth="1"/>
    <col min="12031" max="12031" width="21.25" style="2" customWidth="1"/>
    <col min="12032" max="12040" width="7.125" style="2" customWidth="1"/>
    <col min="12041" max="12284" width="9" style="2"/>
    <col min="12285" max="12285" width="3.25" style="2" customWidth="1"/>
    <col min="12286" max="12286" width="3.5" style="2" customWidth="1"/>
    <col min="12287" max="12287" width="21.25" style="2" customWidth="1"/>
    <col min="12288" max="12296" width="7.125" style="2" customWidth="1"/>
    <col min="12297" max="12540" width="9" style="2"/>
    <col min="12541" max="12541" width="3.25" style="2" customWidth="1"/>
    <col min="12542" max="12542" width="3.5" style="2" customWidth="1"/>
    <col min="12543" max="12543" width="21.25" style="2" customWidth="1"/>
    <col min="12544" max="12552" width="7.125" style="2" customWidth="1"/>
    <col min="12553" max="12796" width="9" style="2"/>
    <col min="12797" max="12797" width="3.25" style="2" customWidth="1"/>
    <col min="12798" max="12798" width="3.5" style="2" customWidth="1"/>
    <col min="12799" max="12799" width="21.25" style="2" customWidth="1"/>
    <col min="12800" max="12808" width="7.125" style="2" customWidth="1"/>
    <col min="12809" max="13052" width="9" style="2"/>
    <col min="13053" max="13053" width="3.25" style="2" customWidth="1"/>
    <col min="13054" max="13054" width="3.5" style="2" customWidth="1"/>
    <col min="13055" max="13055" width="21.25" style="2" customWidth="1"/>
    <col min="13056" max="13064" width="7.125" style="2" customWidth="1"/>
    <col min="13065" max="13308" width="9" style="2"/>
    <col min="13309" max="13309" width="3.25" style="2" customWidth="1"/>
    <col min="13310" max="13310" width="3.5" style="2" customWidth="1"/>
    <col min="13311" max="13311" width="21.25" style="2" customWidth="1"/>
    <col min="13312" max="13320" width="7.125" style="2" customWidth="1"/>
    <col min="13321" max="13564" width="9" style="2"/>
    <col min="13565" max="13565" width="3.25" style="2" customWidth="1"/>
    <col min="13566" max="13566" width="3.5" style="2" customWidth="1"/>
    <col min="13567" max="13567" width="21.25" style="2" customWidth="1"/>
    <col min="13568" max="13576" width="7.125" style="2" customWidth="1"/>
    <col min="13577" max="13820" width="9" style="2"/>
    <col min="13821" max="13821" width="3.25" style="2" customWidth="1"/>
    <col min="13822" max="13822" width="3.5" style="2" customWidth="1"/>
    <col min="13823" max="13823" width="21.25" style="2" customWidth="1"/>
    <col min="13824" max="13832" width="7.125" style="2" customWidth="1"/>
    <col min="13833" max="14076" width="9" style="2"/>
    <col min="14077" max="14077" width="3.25" style="2" customWidth="1"/>
    <col min="14078" max="14078" width="3.5" style="2" customWidth="1"/>
    <col min="14079" max="14079" width="21.25" style="2" customWidth="1"/>
    <col min="14080" max="14088" width="7.125" style="2" customWidth="1"/>
    <col min="14089" max="14332" width="9" style="2"/>
    <col min="14333" max="14333" width="3.25" style="2" customWidth="1"/>
    <col min="14334" max="14334" width="3.5" style="2" customWidth="1"/>
    <col min="14335" max="14335" width="21.25" style="2" customWidth="1"/>
    <col min="14336" max="14344" width="7.125" style="2" customWidth="1"/>
    <col min="14345" max="14588" width="9" style="2"/>
    <col min="14589" max="14589" width="3.25" style="2" customWidth="1"/>
    <col min="14590" max="14590" width="3.5" style="2" customWidth="1"/>
    <col min="14591" max="14591" width="21.25" style="2" customWidth="1"/>
    <col min="14592" max="14600" width="7.125" style="2" customWidth="1"/>
    <col min="14601" max="14844" width="9" style="2"/>
    <col min="14845" max="14845" width="3.25" style="2" customWidth="1"/>
    <col min="14846" max="14846" width="3.5" style="2" customWidth="1"/>
    <col min="14847" max="14847" width="21.25" style="2" customWidth="1"/>
    <col min="14848" max="14856" width="7.125" style="2" customWidth="1"/>
    <col min="14857" max="15100" width="9" style="2"/>
    <col min="15101" max="15101" width="3.25" style="2" customWidth="1"/>
    <col min="15102" max="15102" width="3.5" style="2" customWidth="1"/>
    <col min="15103" max="15103" width="21.25" style="2" customWidth="1"/>
    <col min="15104" max="15112" width="7.125" style="2" customWidth="1"/>
    <col min="15113" max="15356" width="9" style="2"/>
    <col min="15357" max="15357" width="3.25" style="2" customWidth="1"/>
    <col min="15358" max="15358" width="3.5" style="2" customWidth="1"/>
    <col min="15359" max="15359" width="21.25" style="2" customWidth="1"/>
    <col min="15360" max="15368" width="7.125" style="2" customWidth="1"/>
    <col min="15369" max="15612" width="9" style="2"/>
    <col min="15613" max="15613" width="3.25" style="2" customWidth="1"/>
    <col min="15614" max="15614" width="3.5" style="2" customWidth="1"/>
    <col min="15615" max="15615" width="21.25" style="2" customWidth="1"/>
    <col min="15616" max="15624" width="7.125" style="2" customWidth="1"/>
    <col min="15625" max="15868" width="9" style="2"/>
    <col min="15869" max="15869" width="3.25" style="2" customWidth="1"/>
    <col min="15870" max="15870" width="3.5" style="2" customWidth="1"/>
    <col min="15871" max="15871" width="21.25" style="2" customWidth="1"/>
    <col min="15872" max="15880" width="7.125" style="2" customWidth="1"/>
    <col min="15881" max="16124" width="9" style="2"/>
    <col min="16125" max="16125" width="3.25" style="2" customWidth="1"/>
    <col min="16126" max="16126" width="3.5" style="2" customWidth="1"/>
    <col min="16127" max="16127" width="21.25" style="2" customWidth="1"/>
    <col min="16128" max="16136" width="7.125" style="2" customWidth="1"/>
    <col min="16137" max="16384" width="9" style="2"/>
  </cols>
  <sheetData>
    <row r="1" spans="1:18" ht="30" customHeight="1">
      <c r="A1" s="1681" t="s">
        <v>1252</v>
      </c>
      <c r="B1" s="1681"/>
      <c r="C1" s="1681"/>
      <c r="D1" s="1681"/>
      <c r="E1" s="1681"/>
      <c r="F1" s="1681"/>
      <c r="G1" s="1681"/>
      <c r="H1" s="1681"/>
      <c r="I1" s="1681"/>
      <c r="J1" s="1681"/>
      <c r="K1" s="1681"/>
      <c r="L1" s="1681"/>
    </row>
    <row r="2" spans="1:18" s="619" customFormat="1" ht="30" customHeight="1" thickBot="1">
      <c r="A2" s="639" t="s">
        <v>587</v>
      </c>
    </row>
    <row r="3" spans="1:18" ht="16.5" customHeight="1">
      <c r="A3" s="1914" t="s">
        <v>475</v>
      </c>
      <c r="B3" s="1915"/>
      <c r="C3" s="1916"/>
      <c r="D3" s="1906" t="s">
        <v>399</v>
      </c>
      <c r="E3" s="1906" t="s">
        <v>476</v>
      </c>
      <c r="F3" s="1917" t="s">
        <v>4</v>
      </c>
      <c r="G3" s="692"/>
      <c r="H3" s="1906" t="s">
        <v>5</v>
      </c>
      <c r="I3" s="1906" t="s">
        <v>6</v>
      </c>
      <c r="J3" s="1906" t="s">
        <v>7</v>
      </c>
      <c r="K3" s="1906" t="s">
        <v>8</v>
      </c>
      <c r="L3" s="1908" t="s">
        <v>9</v>
      </c>
    </row>
    <row r="4" spans="1:18" ht="23.25" customHeight="1">
      <c r="A4" s="1910" t="s">
        <v>477</v>
      </c>
      <c r="B4" s="1911"/>
      <c r="C4" s="1912"/>
      <c r="D4" s="1907"/>
      <c r="E4" s="1907"/>
      <c r="F4" s="1907"/>
      <c r="G4" s="693" t="s">
        <v>478</v>
      </c>
      <c r="H4" s="1907"/>
      <c r="I4" s="1907"/>
      <c r="J4" s="1907"/>
      <c r="K4" s="1907"/>
      <c r="L4" s="1909"/>
    </row>
    <row r="5" spans="1:18" s="135" customFormat="1" ht="17.45" customHeight="1">
      <c r="A5" s="1932" t="s">
        <v>520</v>
      </c>
      <c r="B5" s="791" t="s">
        <v>521</v>
      </c>
      <c r="C5" s="792" t="s">
        <v>522</v>
      </c>
      <c r="D5" s="793">
        <f>SUM(E5:F5,H5:L5)</f>
        <v>7</v>
      </c>
      <c r="E5" s="794">
        <v>1</v>
      </c>
      <c r="F5" s="794">
        <v>0</v>
      </c>
      <c r="G5" s="795">
        <v>0</v>
      </c>
      <c r="H5" s="794">
        <v>3</v>
      </c>
      <c r="I5" s="794">
        <v>3</v>
      </c>
      <c r="J5" s="794">
        <v>0</v>
      </c>
      <c r="K5" s="794">
        <v>0</v>
      </c>
      <c r="L5" s="796">
        <v>0</v>
      </c>
      <c r="M5" s="797"/>
      <c r="N5" s="797"/>
      <c r="O5" s="797"/>
      <c r="P5" s="797"/>
      <c r="Q5" s="797"/>
      <c r="R5" s="797"/>
    </row>
    <row r="6" spans="1:18" s="135" customFormat="1" ht="17.45" customHeight="1">
      <c r="A6" s="1932"/>
      <c r="B6" s="798" t="s">
        <v>523</v>
      </c>
      <c r="C6" s="792" t="s">
        <v>524</v>
      </c>
      <c r="D6" s="799">
        <f t="shared" ref="D6:D39" si="0">SUM(E6:F6,H6:L6)</f>
        <v>0</v>
      </c>
      <c r="E6" s="800">
        <v>0</v>
      </c>
      <c r="F6" s="800">
        <v>0</v>
      </c>
      <c r="G6" s="801">
        <v>0</v>
      </c>
      <c r="H6" s="800">
        <v>0</v>
      </c>
      <c r="I6" s="800">
        <v>0</v>
      </c>
      <c r="J6" s="800">
        <v>0</v>
      </c>
      <c r="K6" s="800">
        <v>0</v>
      </c>
      <c r="L6" s="802">
        <v>0</v>
      </c>
    </row>
    <row r="7" spans="1:18" s="135" customFormat="1" ht="17.45" customHeight="1">
      <c r="A7" s="1932"/>
      <c r="B7" s="798" t="s">
        <v>525</v>
      </c>
      <c r="C7" s="792" t="s">
        <v>526</v>
      </c>
      <c r="D7" s="799">
        <f t="shared" si="0"/>
        <v>1</v>
      </c>
      <c r="E7" s="800">
        <v>0</v>
      </c>
      <c r="F7" s="800">
        <v>0</v>
      </c>
      <c r="G7" s="801">
        <v>0</v>
      </c>
      <c r="H7" s="800">
        <v>0</v>
      </c>
      <c r="I7" s="800">
        <v>0</v>
      </c>
      <c r="J7" s="800">
        <v>1</v>
      </c>
      <c r="K7" s="800">
        <v>0</v>
      </c>
      <c r="L7" s="802">
        <v>0</v>
      </c>
    </row>
    <row r="8" spans="1:18" s="135" customFormat="1" ht="17.45" customHeight="1">
      <c r="A8" s="1932"/>
      <c r="B8" s="798" t="s">
        <v>527</v>
      </c>
      <c r="C8" s="792" t="s">
        <v>528</v>
      </c>
      <c r="D8" s="799">
        <f t="shared" si="0"/>
        <v>26</v>
      </c>
      <c r="E8" s="800">
        <v>17</v>
      </c>
      <c r="F8" s="800">
        <v>0</v>
      </c>
      <c r="G8" s="801">
        <v>0</v>
      </c>
      <c r="H8" s="800">
        <v>2</v>
      </c>
      <c r="I8" s="800">
        <v>1</v>
      </c>
      <c r="J8" s="800">
        <v>2</v>
      </c>
      <c r="K8" s="800">
        <v>2</v>
      </c>
      <c r="L8" s="802">
        <v>2</v>
      </c>
    </row>
    <row r="9" spans="1:18" s="135" customFormat="1" ht="17.45" customHeight="1">
      <c r="A9" s="1932"/>
      <c r="B9" s="803" t="s">
        <v>529</v>
      </c>
      <c r="C9" s="792" t="s">
        <v>530</v>
      </c>
      <c r="D9" s="799">
        <f t="shared" si="0"/>
        <v>0</v>
      </c>
      <c r="E9" s="800">
        <v>0</v>
      </c>
      <c r="F9" s="800">
        <v>0</v>
      </c>
      <c r="G9" s="801">
        <v>0</v>
      </c>
      <c r="H9" s="800">
        <v>0</v>
      </c>
      <c r="I9" s="800">
        <v>0</v>
      </c>
      <c r="J9" s="800">
        <v>0</v>
      </c>
      <c r="K9" s="800">
        <v>0</v>
      </c>
      <c r="L9" s="802">
        <v>0</v>
      </c>
    </row>
    <row r="10" spans="1:18" s="135" customFormat="1" ht="17.45" customHeight="1">
      <c r="A10" s="1932"/>
      <c r="B10" s="798" t="s">
        <v>531</v>
      </c>
      <c r="C10" s="792" t="s">
        <v>532</v>
      </c>
      <c r="D10" s="799">
        <f t="shared" si="0"/>
        <v>2</v>
      </c>
      <c r="E10" s="800">
        <v>1</v>
      </c>
      <c r="F10" s="800">
        <v>1</v>
      </c>
      <c r="G10" s="801">
        <v>0</v>
      </c>
      <c r="H10" s="800">
        <v>0</v>
      </c>
      <c r="I10" s="800">
        <v>0</v>
      </c>
      <c r="J10" s="800">
        <v>0</v>
      </c>
      <c r="K10" s="800">
        <v>0</v>
      </c>
      <c r="L10" s="802">
        <v>0</v>
      </c>
    </row>
    <row r="11" spans="1:18" s="135" customFormat="1" ht="17.45" customHeight="1">
      <c r="A11" s="1932"/>
      <c r="B11" s="798" t="s">
        <v>533</v>
      </c>
      <c r="C11" s="792" t="s">
        <v>534</v>
      </c>
      <c r="D11" s="799">
        <f t="shared" si="0"/>
        <v>10</v>
      </c>
      <c r="E11" s="800">
        <v>5</v>
      </c>
      <c r="F11" s="800">
        <v>0</v>
      </c>
      <c r="G11" s="801">
        <v>0</v>
      </c>
      <c r="H11" s="800">
        <v>0</v>
      </c>
      <c r="I11" s="800">
        <v>0</v>
      </c>
      <c r="J11" s="800">
        <v>0</v>
      </c>
      <c r="K11" s="800">
        <v>3</v>
      </c>
      <c r="L11" s="802">
        <v>2</v>
      </c>
    </row>
    <row r="12" spans="1:18" s="135" customFormat="1" ht="17.45" customHeight="1">
      <c r="A12" s="1932"/>
      <c r="B12" s="798" t="s">
        <v>535</v>
      </c>
      <c r="C12" s="792" t="s">
        <v>536</v>
      </c>
      <c r="D12" s="799">
        <f t="shared" si="0"/>
        <v>28</v>
      </c>
      <c r="E12" s="800">
        <v>13</v>
      </c>
      <c r="F12" s="800">
        <v>3</v>
      </c>
      <c r="G12" s="801">
        <v>0</v>
      </c>
      <c r="H12" s="800">
        <v>5</v>
      </c>
      <c r="I12" s="800">
        <v>0</v>
      </c>
      <c r="J12" s="800">
        <v>2</v>
      </c>
      <c r="K12" s="800">
        <v>3</v>
      </c>
      <c r="L12" s="802">
        <v>2</v>
      </c>
    </row>
    <row r="13" spans="1:18" s="135" customFormat="1" ht="17.45" customHeight="1">
      <c r="A13" s="1932"/>
      <c r="B13" s="798" t="s">
        <v>353</v>
      </c>
      <c r="C13" s="792" t="s">
        <v>537</v>
      </c>
      <c r="D13" s="799">
        <f t="shared" si="0"/>
        <v>1</v>
      </c>
      <c r="E13" s="800">
        <v>1</v>
      </c>
      <c r="F13" s="800">
        <v>0</v>
      </c>
      <c r="G13" s="801">
        <v>0</v>
      </c>
      <c r="H13" s="800">
        <v>0</v>
      </c>
      <c r="I13" s="800">
        <v>0</v>
      </c>
      <c r="J13" s="800">
        <v>0</v>
      </c>
      <c r="K13" s="800">
        <v>0</v>
      </c>
      <c r="L13" s="802">
        <v>0</v>
      </c>
    </row>
    <row r="14" spans="1:18" s="135" customFormat="1" ht="17.45" customHeight="1">
      <c r="A14" s="1932"/>
      <c r="B14" s="798" t="s">
        <v>185</v>
      </c>
      <c r="C14" s="792" t="s">
        <v>538</v>
      </c>
      <c r="D14" s="799">
        <f t="shared" si="0"/>
        <v>1</v>
      </c>
      <c r="E14" s="800">
        <v>1</v>
      </c>
      <c r="F14" s="800">
        <v>0</v>
      </c>
      <c r="G14" s="801">
        <v>0</v>
      </c>
      <c r="H14" s="800">
        <v>0</v>
      </c>
      <c r="I14" s="800">
        <v>0</v>
      </c>
      <c r="J14" s="800">
        <v>0</v>
      </c>
      <c r="K14" s="800">
        <v>0</v>
      </c>
      <c r="L14" s="802">
        <v>0</v>
      </c>
    </row>
    <row r="15" spans="1:18" s="135" customFormat="1" ht="17.45" customHeight="1">
      <c r="A15" s="1932"/>
      <c r="B15" s="798" t="s">
        <v>188</v>
      </c>
      <c r="C15" s="804" t="s">
        <v>331</v>
      </c>
      <c r="D15" s="799">
        <f t="shared" si="0"/>
        <v>3</v>
      </c>
      <c r="E15" s="800">
        <v>0</v>
      </c>
      <c r="F15" s="800">
        <v>0</v>
      </c>
      <c r="G15" s="801">
        <v>0</v>
      </c>
      <c r="H15" s="800">
        <v>2</v>
      </c>
      <c r="I15" s="800">
        <v>0</v>
      </c>
      <c r="J15" s="800">
        <v>0</v>
      </c>
      <c r="K15" s="800">
        <v>1</v>
      </c>
      <c r="L15" s="802">
        <v>0</v>
      </c>
    </row>
    <row r="16" spans="1:18" s="135" customFormat="1" ht="17.45" customHeight="1">
      <c r="A16" s="1932"/>
      <c r="B16" s="798" t="s">
        <v>191</v>
      </c>
      <c r="C16" s="792" t="s">
        <v>333</v>
      </c>
      <c r="D16" s="799">
        <f t="shared" si="0"/>
        <v>12</v>
      </c>
      <c r="E16" s="800">
        <v>1</v>
      </c>
      <c r="F16" s="800">
        <v>2</v>
      </c>
      <c r="G16" s="801">
        <v>0</v>
      </c>
      <c r="H16" s="800">
        <v>4</v>
      </c>
      <c r="I16" s="800">
        <v>1</v>
      </c>
      <c r="J16" s="800">
        <v>2</v>
      </c>
      <c r="K16" s="800">
        <v>2</v>
      </c>
      <c r="L16" s="802">
        <v>0</v>
      </c>
    </row>
    <row r="17" spans="1:18" s="135" customFormat="1" ht="17.45" customHeight="1">
      <c r="A17" s="1932"/>
      <c r="B17" s="798" t="s">
        <v>194</v>
      </c>
      <c r="C17" s="805" t="s">
        <v>539</v>
      </c>
      <c r="D17" s="799">
        <f t="shared" si="0"/>
        <v>2</v>
      </c>
      <c r="E17" s="800">
        <v>0</v>
      </c>
      <c r="F17" s="800">
        <v>0</v>
      </c>
      <c r="G17" s="801">
        <v>0</v>
      </c>
      <c r="H17" s="800">
        <v>0</v>
      </c>
      <c r="I17" s="800">
        <v>1</v>
      </c>
      <c r="J17" s="800">
        <v>1</v>
      </c>
      <c r="K17" s="800">
        <v>0</v>
      </c>
      <c r="L17" s="802">
        <v>0</v>
      </c>
    </row>
    <row r="18" spans="1:18" s="135" customFormat="1" ht="17.45" customHeight="1">
      <c r="A18" s="1932"/>
      <c r="B18" s="798" t="s">
        <v>540</v>
      </c>
      <c r="C18" s="805" t="s">
        <v>337</v>
      </c>
      <c r="D18" s="799">
        <f t="shared" si="0"/>
        <v>4</v>
      </c>
      <c r="E18" s="800">
        <v>2</v>
      </c>
      <c r="F18" s="800">
        <v>0</v>
      </c>
      <c r="G18" s="801">
        <v>0</v>
      </c>
      <c r="H18" s="800">
        <v>1</v>
      </c>
      <c r="I18" s="800">
        <v>0</v>
      </c>
      <c r="J18" s="800">
        <v>1</v>
      </c>
      <c r="K18" s="800">
        <v>0</v>
      </c>
      <c r="L18" s="802">
        <v>0</v>
      </c>
    </row>
    <row r="19" spans="1:18" s="135" customFormat="1" ht="17.45" customHeight="1">
      <c r="A19" s="1932"/>
      <c r="B19" s="798" t="s">
        <v>541</v>
      </c>
      <c r="C19" s="805" t="s">
        <v>339</v>
      </c>
      <c r="D19" s="799">
        <f t="shared" si="0"/>
        <v>123</v>
      </c>
      <c r="E19" s="800">
        <v>59</v>
      </c>
      <c r="F19" s="800">
        <v>10</v>
      </c>
      <c r="G19" s="801">
        <v>2</v>
      </c>
      <c r="H19" s="800">
        <v>25</v>
      </c>
      <c r="I19" s="800">
        <v>3</v>
      </c>
      <c r="J19" s="800">
        <v>8</v>
      </c>
      <c r="K19" s="800">
        <v>4</v>
      </c>
      <c r="L19" s="802">
        <v>14</v>
      </c>
    </row>
    <row r="20" spans="1:18" s="135" customFormat="1" ht="17.45" customHeight="1">
      <c r="A20" s="1932"/>
      <c r="B20" s="798" t="s">
        <v>542</v>
      </c>
      <c r="C20" s="805" t="s">
        <v>256</v>
      </c>
      <c r="D20" s="799">
        <f t="shared" si="0"/>
        <v>4</v>
      </c>
      <c r="E20" s="800">
        <v>3</v>
      </c>
      <c r="F20" s="800">
        <v>0</v>
      </c>
      <c r="G20" s="801">
        <v>0</v>
      </c>
      <c r="H20" s="800">
        <v>0</v>
      </c>
      <c r="I20" s="800">
        <v>0</v>
      </c>
      <c r="J20" s="800">
        <v>0</v>
      </c>
      <c r="K20" s="800">
        <v>0</v>
      </c>
      <c r="L20" s="802">
        <v>1</v>
      </c>
    </row>
    <row r="21" spans="1:18" s="135" customFormat="1" ht="17.45" customHeight="1">
      <c r="A21" s="1932"/>
      <c r="B21" s="798" t="s">
        <v>543</v>
      </c>
      <c r="C21" s="805" t="s">
        <v>207</v>
      </c>
      <c r="D21" s="799">
        <f t="shared" si="0"/>
        <v>27</v>
      </c>
      <c r="E21" s="800">
        <v>10</v>
      </c>
      <c r="F21" s="800">
        <v>2</v>
      </c>
      <c r="G21" s="801">
        <v>0</v>
      </c>
      <c r="H21" s="800">
        <v>3</v>
      </c>
      <c r="I21" s="800">
        <v>4</v>
      </c>
      <c r="J21" s="800">
        <v>2</v>
      </c>
      <c r="K21" s="800">
        <v>5</v>
      </c>
      <c r="L21" s="802">
        <v>1</v>
      </c>
    </row>
    <row r="22" spans="1:18" s="135" customFormat="1" ht="17.45" customHeight="1">
      <c r="A22" s="1933"/>
      <c r="B22" s="806" t="s">
        <v>544</v>
      </c>
      <c r="C22" s="792" t="s">
        <v>545</v>
      </c>
      <c r="D22" s="799">
        <f t="shared" si="0"/>
        <v>21</v>
      </c>
      <c r="E22" s="807">
        <v>11</v>
      </c>
      <c r="F22" s="807">
        <v>1</v>
      </c>
      <c r="G22" s="801">
        <v>1</v>
      </c>
      <c r="H22" s="807">
        <v>4</v>
      </c>
      <c r="I22" s="807">
        <v>0</v>
      </c>
      <c r="J22" s="807">
        <v>0</v>
      </c>
      <c r="K22" s="807">
        <v>1</v>
      </c>
      <c r="L22" s="814">
        <v>4</v>
      </c>
    </row>
    <row r="23" spans="1:18" s="135" customFormat="1" ht="17.45" customHeight="1">
      <c r="A23" s="1931" t="s">
        <v>546</v>
      </c>
      <c r="B23" s="791" t="s">
        <v>547</v>
      </c>
      <c r="C23" s="809" t="s">
        <v>548</v>
      </c>
      <c r="D23" s="793">
        <f t="shared" si="0"/>
        <v>0</v>
      </c>
      <c r="E23" s="794">
        <v>0</v>
      </c>
      <c r="F23" s="794">
        <v>0</v>
      </c>
      <c r="G23" s="795">
        <v>0</v>
      </c>
      <c r="H23" s="794">
        <v>0</v>
      </c>
      <c r="I23" s="794">
        <v>0</v>
      </c>
      <c r="J23" s="794">
        <v>0</v>
      </c>
      <c r="K23" s="794">
        <v>0</v>
      </c>
      <c r="L23" s="796">
        <v>0</v>
      </c>
      <c r="M23" s="797"/>
      <c r="N23" s="797"/>
      <c r="O23" s="797"/>
      <c r="P23" s="797"/>
      <c r="Q23" s="797"/>
      <c r="R23" s="797"/>
    </row>
    <row r="24" spans="1:18" s="135" customFormat="1" ht="17.45" customHeight="1">
      <c r="A24" s="1932"/>
      <c r="B24" s="798" t="s">
        <v>549</v>
      </c>
      <c r="C24" s="810" t="s">
        <v>550</v>
      </c>
      <c r="D24" s="799">
        <f t="shared" si="0"/>
        <v>17</v>
      </c>
      <c r="E24" s="800">
        <v>5</v>
      </c>
      <c r="F24" s="800">
        <v>0</v>
      </c>
      <c r="G24" s="801">
        <v>0</v>
      </c>
      <c r="H24" s="800">
        <v>2</v>
      </c>
      <c r="I24" s="800">
        <v>1</v>
      </c>
      <c r="J24" s="800">
        <v>4</v>
      </c>
      <c r="K24" s="800">
        <v>1</v>
      </c>
      <c r="L24" s="802">
        <v>4</v>
      </c>
    </row>
    <row r="25" spans="1:18" s="135" customFormat="1" ht="17.45" customHeight="1">
      <c r="A25" s="1932"/>
      <c r="B25" s="798" t="s">
        <v>136</v>
      </c>
      <c r="C25" s="810" t="s">
        <v>551</v>
      </c>
      <c r="D25" s="799">
        <f t="shared" si="0"/>
        <v>49</v>
      </c>
      <c r="E25" s="800">
        <v>27</v>
      </c>
      <c r="F25" s="800">
        <v>1</v>
      </c>
      <c r="G25" s="801">
        <v>0</v>
      </c>
      <c r="H25" s="800">
        <v>6</v>
      </c>
      <c r="I25" s="800">
        <v>0</v>
      </c>
      <c r="J25" s="800">
        <v>3</v>
      </c>
      <c r="K25" s="800">
        <v>8</v>
      </c>
      <c r="L25" s="802">
        <v>4</v>
      </c>
    </row>
    <row r="26" spans="1:18" s="135" customFormat="1" ht="17.45" customHeight="1">
      <c r="A26" s="1932"/>
      <c r="B26" s="798" t="s">
        <v>139</v>
      </c>
      <c r="C26" s="810" t="s">
        <v>552</v>
      </c>
      <c r="D26" s="799">
        <f t="shared" si="0"/>
        <v>11</v>
      </c>
      <c r="E26" s="800">
        <v>3</v>
      </c>
      <c r="F26" s="800">
        <v>1</v>
      </c>
      <c r="G26" s="801">
        <v>0</v>
      </c>
      <c r="H26" s="800">
        <v>5</v>
      </c>
      <c r="I26" s="800">
        <v>0</v>
      </c>
      <c r="J26" s="800">
        <v>0</v>
      </c>
      <c r="K26" s="800">
        <v>2</v>
      </c>
      <c r="L26" s="802">
        <v>0</v>
      </c>
    </row>
    <row r="27" spans="1:18" s="135" customFormat="1" ht="17.45" customHeight="1">
      <c r="A27" s="1932"/>
      <c r="B27" s="798" t="s">
        <v>142</v>
      </c>
      <c r="C27" s="810" t="s">
        <v>553</v>
      </c>
      <c r="D27" s="799">
        <f t="shared" si="0"/>
        <v>49</v>
      </c>
      <c r="E27" s="800">
        <v>15</v>
      </c>
      <c r="F27" s="800">
        <v>11</v>
      </c>
      <c r="G27" s="801">
        <v>3</v>
      </c>
      <c r="H27" s="800">
        <v>9</v>
      </c>
      <c r="I27" s="800">
        <v>2</v>
      </c>
      <c r="J27" s="800">
        <v>4</v>
      </c>
      <c r="K27" s="800">
        <v>0</v>
      </c>
      <c r="L27" s="802">
        <v>8</v>
      </c>
    </row>
    <row r="28" spans="1:18" s="135" customFormat="1" ht="17.45" customHeight="1">
      <c r="A28" s="1932"/>
      <c r="B28" s="798" t="s">
        <v>170</v>
      </c>
      <c r="C28" s="810" t="s">
        <v>554</v>
      </c>
      <c r="D28" s="799">
        <f t="shared" si="0"/>
        <v>5</v>
      </c>
      <c r="E28" s="800">
        <v>1</v>
      </c>
      <c r="F28" s="800">
        <v>2</v>
      </c>
      <c r="G28" s="801">
        <v>0</v>
      </c>
      <c r="H28" s="800">
        <v>0</v>
      </c>
      <c r="I28" s="800">
        <v>0</v>
      </c>
      <c r="J28" s="800">
        <v>0</v>
      </c>
      <c r="K28" s="800">
        <v>2</v>
      </c>
      <c r="L28" s="802">
        <v>0</v>
      </c>
    </row>
    <row r="29" spans="1:18" s="135" customFormat="1" ht="17.45" customHeight="1">
      <c r="A29" s="1932"/>
      <c r="B29" s="798" t="s">
        <v>173</v>
      </c>
      <c r="C29" s="810" t="s">
        <v>555</v>
      </c>
      <c r="D29" s="799">
        <f t="shared" si="0"/>
        <v>24</v>
      </c>
      <c r="E29" s="800">
        <v>8</v>
      </c>
      <c r="F29" s="800">
        <v>0</v>
      </c>
      <c r="G29" s="801">
        <v>0</v>
      </c>
      <c r="H29" s="800">
        <v>7</v>
      </c>
      <c r="I29" s="800">
        <v>6</v>
      </c>
      <c r="J29" s="800">
        <v>0</v>
      </c>
      <c r="K29" s="800">
        <v>0</v>
      </c>
      <c r="L29" s="802">
        <v>3</v>
      </c>
    </row>
    <row r="30" spans="1:18" s="135" customFormat="1" ht="17.45" customHeight="1">
      <c r="A30" s="1932"/>
      <c r="B30" s="798" t="s">
        <v>176</v>
      </c>
      <c r="C30" s="810" t="s">
        <v>556</v>
      </c>
      <c r="D30" s="799">
        <f t="shared" si="0"/>
        <v>32</v>
      </c>
      <c r="E30" s="800">
        <v>14</v>
      </c>
      <c r="F30" s="800">
        <v>1</v>
      </c>
      <c r="G30" s="801">
        <v>0</v>
      </c>
      <c r="H30" s="800">
        <v>11</v>
      </c>
      <c r="I30" s="800">
        <v>1</v>
      </c>
      <c r="J30" s="800">
        <v>2</v>
      </c>
      <c r="K30" s="800">
        <v>1</v>
      </c>
      <c r="L30" s="802">
        <v>2</v>
      </c>
    </row>
    <row r="31" spans="1:18" s="135" customFormat="1" ht="17.45" customHeight="1">
      <c r="A31" s="1932"/>
      <c r="B31" s="129" t="s">
        <v>352</v>
      </c>
      <c r="C31" s="810" t="s">
        <v>557</v>
      </c>
      <c r="D31" s="799">
        <f t="shared" si="0"/>
        <v>3</v>
      </c>
      <c r="E31" s="800">
        <v>2</v>
      </c>
      <c r="F31" s="800">
        <v>0</v>
      </c>
      <c r="G31" s="801">
        <v>0</v>
      </c>
      <c r="H31" s="800">
        <v>0</v>
      </c>
      <c r="I31" s="800">
        <v>0</v>
      </c>
      <c r="J31" s="800">
        <v>0</v>
      </c>
      <c r="K31" s="800">
        <v>0</v>
      </c>
      <c r="L31" s="802">
        <v>1</v>
      </c>
    </row>
    <row r="32" spans="1:18" s="135" customFormat="1" ht="17.45" customHeight="1">
      <c r="A32" s="1932"/>
      <c r="B32" s="129" t="s">
        <v>353</v>
      </c>
      <c r="C32" s="810" t="s">
        <v>558</v>
      </c>
      <c r="D32" s="799">
        <f t="shared" si="0"/>
        <v>1</v>
      </c>
      <c r="E32" s="800">
        <v>0</v>
      </c>
      <c r="F32" s="800">
        <v>0</v>
      </c>
      <c r="G32" s="801">
        <v>0</v>
      </c>
      <c r="H32" s="800">
        <v>0</v>
      </c>
      <c r="I32" s="800">
        <v>0</v>
      </c>
      <c r="J32" s="800">
        <v>1</v>
      </c>
      <c r="K32" s="800">
        <v>0</v>
      </c>
      <c r="L32" s="802">
        <v>0</v>
      </c>
    </row>
    <row r="33" spans="1:12" s="135" customFormat="1" ht="17.45" customHeight="1">
      <c r="A33" s="1932"/>
      <c r="B33" s="129" t="s">
        <v>185</v>
      </c>
      <c r="C33" s="810" t="s">
        <v>559</v>
      </c>
      <c r="D33" s="799">
        <f t="shared" si="0"/>
        <v>81</v>
      </c>
      <c r="E33" s="800">
        <v>50</v>
      </c>
      <c r="F33" s="800">
        <v>3</v>
      </c>
      <c r="G33" s="801">
        <v>0</v>
      </c>
      <c r="H33" s="800">
        <v>9</v>
      </c>
      <c r="I33" s="800">
        <v>3</v>
      </c>
      <c r="J33" s="800">
        <v>5</v>
      </c>
      <c r="K33" s="800">
        <v>7</v>
      </c>
      <c r="L33" s="802">
        <v>4</v>
      </c>
    </row>
    <row r="34" spans="1:12" s="135" customFormat="1" ht="17.45" customHeight="1">
      <c r="A34" s="1933"/>
      <c r="B34" s="806"/>
      <c r="C34" s="811" t="s">
        <v>560</v>
      </c>
      <c r="D34" s="799">
        <f t="shared" si="0"/>
        <v>0</v>
      </c>
      <c r="E34" s="807">
        <v>0</v>
      </c>
      <c r="F34" s="807">
        <v>0</v>
      </c>
      <c r="G34" s="801">
        <v>0</v>
      </c>
      <c r="H34" s="807">
        <v>0</v>
      </c>
      <c r="I34" s="807">
        <v>0</v>
      </c>
      <c r="J34" s="807">
        <v>0</v>
      </c>
      <c r="K34" s="807">
        <v>0</v>
      </c>
      <c r="L34" s="814">
        <v>0</v>
      </c>
    </row>
    <row r="35" spans="1:12" s="135" customFormat="1" ht="17.45" customHeight="1">
      <c r="A35" s="1931" t="s">
        <v>561</v>
      </c>
      <c r="B35" s="130"/>
      <c r="C35" s="810" t="s">
        <v>562</v>
      </c>
      <c r="D35" s="793">
        <f t="shared" si="0"/>
        <v>145</v>
      </c>
      <c r="E35" s="794">
        <v>62</v>
      </c>
      <c r="F35" s="794">
        <v>10</v>
      </c>
      <c r="G35" s="795">
        <v>2</v>
      </c>
      <c r="H35" s="794">
        <v>34</v>
      </c>
      <c r="I35" s="794">
        <v>9</v>
      </c>
      <c r="J35" s="794">
        <v>9</v>
      </c>
      <c r="K35" s="794">
        <v>12</v>
      </c>
      <c r="L35" s="796">
        <v>9</v>
      </c>
    </row>
    <row r="36" spans="1:12" s="135" customFormat="1" ht="17.45" customHeight="1">
      <c r="A36" s="1932"/>
      <c r="B36" s="130"/>
      <c r="C36" s="810" t="s">
        <v>563</v>
      </c>
      <c r="D36" s="799">
        <f t="shared" si="0"/>
        <v>26</v>
      </c>
      <c r="E36" s="800">
        <v>13</v>
      </c>
      <c r="F36" s="800">
        <v>2</v>
      </c>
      <c r="G36" s="801">
        <v>1</v>
      </c>
      <c r="H36" s="800">
        <v>1</v>
      </c>
      <c r="I36" s="800">
        <v>2</v>
      </c>
      <c r="J36" s="800">
        <v>2</v>
      </c>
      <c r="K36" s="800">
        <v>2</v>
      </c>
      <c r="L36" s="802">
        <v>4</v>
      </c>
    </row>
    <row r="37" spans="1:12" s="135" customFormat="1" ht="17.45" customHeight="1">
      <c r="A37" s="1932"/>
      <c r="B37" s="130"/>
      <c r="C37" s="810" t="s">
        <v>215</v>
      </c>
      <c r="D37" s="799">
        <f t="shared" si="0"/>
        <v>34</v>
      </c>
      <c r="E37" s="800">
        <v>18</v>
      </c>
      <c r="F37" s="800">
        <v>4</v>
      </c>
      <c r="G37" s="801">
        <v>0</v>
      </c>
      <c r="H37" s="800">
        <v>4</v>
      </c>
      <c r="I37" s="800">
        <v>0</v>
      </c>
      <c r="J37" s="800">
        <v>5</v>
      </c>
      <c r="K37" s="800">
        <v>2</v>
      </c>
      <c r="L37" s="802">
        <v>1</v>
      </c>
    </row>
    <row r="38" spans="1:12" s="135" customFormat="1" ht="17.45" customHeight="1">
      <c r="A38" s="1932"/>
      <c r="B38" s="130"/>
      <c r="C38" s="810" t="s">
        <v>564</v>
      </c>
      <c r="D38" s="799">
        <f t="shared" si="0"/>
        <v>21</v>
      </c>
      <c r="E38" s="800">
        <v>10</v>
      </c>
      <c r="F38" s="800">
        <v>0</v>
      </c>
      <c r="G38" s="801">
        <v>0</v>
      </c>
      <c r="H38" s="800">
        <v>2</v>
      </c>
      <c r="I38" s="800">
        <v>1</v>
      </c>
      <c r="J38" s="800">
        <v>1</v>
      </c>
      <c r="K38" s="800">
        <v>2</v>
      </c>
      <c r="L38" s="802">
        <v>5</v>
      </c>
    </row>
    <row r="39" spans="1:12" s="135" customFormat="1" ht="17.45" customHeight="1">
      <c r="A39" s="1932"/>
      <c r="B39" s="130"/>
      <c r="C39" s="811" t="s">
        <v>565</v>
      </c>
      <c r="D39" s="799">
        <f t="shared" si="0"/>
        <v>46</v>
      </c>
      <c r="E39" s="800">
        <v>22</v>
      </c>
      <c r="F39" s="800">
        <v>3</v>
      </c>
      <c r="G39" s="801">
        <v>0</v>
      </c>
      <c r="H39" s="800">
        <v>8</v>
      </c>
      <c r="I39" s="800">
        <v>1</v>
      </c>
      <c r="J39" s="800">
        <v>2</v>
      </c>
      <c r="K39" s="800">
        <v>3</v>
      </c>
      <c r="L39" s="802">
        <v>7</v>
      </c>
    </row>
    <row r="40" spans="1:12" ht="14.25" thickBot="1">
      <c r="A40" s="1934" t="s">
        <v>586</v>
      </c>
      <c r="B40" s="1937"/>
      <c r="C40" s="1938"/>
      <c r="D40" s="817">
        <f>SUM(D35:D39)</f>
        <v>272</v>
      </c>
      <c r="E40" s="817">
        <f t="shared" ref="E40:K40" si="1">SUM(E35:E39)</f>
        <v>125</v>
      </c>
      <c r="F40" s="817">
        <f t="shared" si="1"/>
        <v>19</v>
      </c>
      <c r="G40" s="821">
        <f t="shared" si="1"/>
        <v>3</v>
      </c>
      <c r="H40" s="817">
        <f t="shared" si="1"/>
        <v>49</v>
      </c>
      <c r="I40" s="817">
        <f t="shared" si="1"/>
        <v>13</v>
      </c>
      <c r="J40" s="817">
        <f t="shared" si="1"/>
        <v>19</v>
      </c>
      <c r="K40" s="817">
        <f t="shared" si="1"/>
        <v>21</v>
      </c>
      <c r="L40" s="818">
        <f>SUM(L35:L39)</f>
        <v>26</v>
      </c>
    </row>
    <row r="41" spans="1:12">
      <c r="D41" s="819"/>
      <c r="E41" s="26"/>
      <c r="F41" s="26"/>
      <c r="G41" s="26"/>
      <c r="H41" s="26"/>
      <c r="I41" s="26"/>
      <c r="J41" s="26"/>
      <c r="K41" s="26"/>
      <c r="L41" s="26"/>
    </row>
    <row r="42" spans="1:12">
      <c r="D42" s="819"/>
      <c r="E42" s="26"/>
      <c r="F42" s="26"/>
      <c r="G42" s="26"/>
      <c r="H42" s="26"/>
      <c r="I42" s="26"/>
      <c r="J42" s="26"/>
      <c r="K42" s="26"/>
      <c r="L42" s="26"/>
    </row>
    <row r="43" spans="1:12">
      <c r="D43" s="819"/>
      <c r="E43" s="26"/>
      <c r="F43" s="26"/>
      <c r="G43" s="26"/>
      <c r="H43" s="26"/>
      <c r="I43" s="26"/>
      <c r="J43" s="26"/>
      <c r="K43" s="26"/>
      <c r="L43" s="26"/>
    </row>
    <row r="44" spans="1:12">
      <c r="D44" s="26"/>
      <c r="E44" s="26"/>
      <c r="F44" s="26"/>
      <c r="G44" s="26"/>
      <c r="H44" s="26"/>
      <c r="I44" s="26"/>
      <c r="J44" s="26"/>
      <c r="K44" s="26"/>
      <c r="L44" s="26"/>
    </row>
    <row r="45" spans="1:12">
      <c r="D45" s="26"/>
      <c r="E45" s="26"/>
      <c r="F45" s="26"/>
      <c r="G45" s="26"/>
      <c r="H45" s="26"/>
      <c r="I45" s="26"/>
      <c r="J45" s="26"/>
      <c r="K45" s="26"/>
      <c r="L45" s="26"/>
    </row>
    <row r="46" spans="1:12">
      <c r="D46" s="26"/>
      <c r="E46" s="26"/>
      <c r="F46" s="26"/>
      <c r="G46" s="26"/>
      <c r="H46" s="26"/>
      <c r="I46" s="26"/>
      <c r="J46" s="26"/>
      <c r="K46" s="26"/>
      <c r="L46" s="26"/>
    </row>
  </sheetData>
  <mergeCells count="15">
    <mergeCell ref="A1:L1"/>
    <mergeCell ref="A35:A39"/>
    <mergeCell ref="A40:C40"/>
    <mergeCell ref="J3:J4"/>
    <mergeCell ref="K3:K4"/>
    <mergeCell ref="L3:L4"/>
    <mergeCell ref="A4:C4"/>
    <mergeCell ref="A5:A22"/>
    <mergeCell ref="A23:A34"/>
    <mergeCell ref="A3:C3"/>
    <mergeCell ref="D3:D4"/>
    <mergeCell ref="E3:E4"/>
    <mergeCell ref="F3:F4"/>
    <mergeCell ref="H3:H4"/>
    <mergeCell ref="I3:I4"/>
  </mergeCells>
  <phoneticPr fontId="3"/>
  <printOptions horizontalCentered="1"/>
  <pageMargins left="0" right="0" top="0.74803149606299213" bottom="0.39370078740157483" header="0.51181102362204722" footer="0.11811023622047245"/>
  <pageSetup paperSize="9" scale="92" firstPageNumber="74" orientation="portrait" blackAndWhite="1"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1" width="9" style="55"/>
    <col min="252" max="252" width="4.125" style="55" customWidth="1"/>
    <col min="253" max="253" width="5.875" style="55" customWidth="1"/>
    <col min="254" max="254" width="4.5" style="55" customWidth="1"/>
    <col min="255" max="264" width="7.625" style="55" customWidth="1"/>
    <col min="265" max="265" width="3.625" style="55" customWidth="1"/>
    <col min="266" max="266" width="3.75" style="55" customWidth="1"/>
    <col min="267" max="267" width="9.125" style="55" bestFit="1" customWidth="1"/>
    <col min="268" max="268" width="9.25" style="55" bestFit="1" customWidth="1"/>
    <col min="269" max="507" width="9" style="55"/>
    <col min="508" max="508" width="4.125" style="55" customWidth="1"/>
    <col min="509" max="509" width="5.875" style="55" customWidth="1"/>
    <col min="510" max="510" width="4.5" style="55" customWidth="1"/>
    <col min="511" max="520" width="7.625" style="55" customWidth="1"/>
    <col min="521" max="521" width="3.625" style="55" customWidth="1"/>
    <col min="522" max="522" width="3.75" style="55" customWidth="1"/>
    <col min="523" max="523" width="9.125" style="55" bestFit="1" customWidth="1"/>
    <col min="524" max="524" width="9.25" style="55" bestFit="1" customWidth="1"/>
    <col min="525" max="763" width="9" style="55"/>
    <col min="764" max="764" width="4.125" style="55" customWidth="1"/>
    <col min="765" max="765" width="5.875" style="55" customWidth="1"/>
    <col min="766" max="766" width="4.5" style="55" customWidth="1"/>
    <col min="767" max="776" width="7.625" style="55" customWidth="1"/>
    <col min="777" max="777" width="3.625" style="55" customWidth="1"/>
    <col min="778" max="778" width="3.75" style="55" customWidth="1"/>
    <col min="779" max="779" width="9.125" style="55" bestFit="1" customWidth="1"/>
    <col min="780" max="780" width="9.25" style="55" bestFit="1" customWidth="1"/>
    <col min="781" max="1019" width="9" style="55"/>
    <col min="1020" max="1020" width="4.125" style="55" customWidth="1"/>
    <col min="1021" max="1021" width="5.875" style="55" customWidth="1"/>
    <col min="1022" max="1022" width="4.5" style="55" customWidth="1"/>
    <col min="1023" max="1032" width="7.625" style="55" customWidth="1"/>
    <col min="1033" max="1033" width="3.625" style="55" customWidth="1"/>
    <col min="1034" max="1034" width="3.75" style="55" customWidth="1"/>
    <col min="1035" max="1035" width="9.125" style="55" bestFit="1" customWidth="1"/>
    <col min="1036" max="1036" width="9.25" style="55" bestFit="1" customWidth="1"/>
    <col min="1037" max="1275" width="9" style="55"/>
    <col min="1276" max="1276" width="4.125" style="55" customWidth="1"/>
    <col min="1277" max="1277" width="5.875" style="55" customWidth="1"/>
    <col min="1278" max="1278" width="4.5" style="55" customWidth="1"/>
    <col min="1279" max="1288" width="7.625" style="55" customWidth="1"/>
    <col min="1289" max="1289" width="3.625" style="55" customWidth="1"/>
    <col min="1290" max="1290" width="3.75" style="55" customWidth="1"/>
    <col min="1291" max="1291" width="9.125" style="55" bestFit="1" customWidth="1"/>
    <col min="1292" max="1292" width="9.25" style="55" bestFit="1" customWidth="1"/>
    <col min="1293" max="1531" width="9" style="55"/>
    <col min="1532" max="1532" width="4.125" style="55" customWidth="1"/>
    <col min="1533" max="1533" width="5.875" style="55" customWidth="1"/>
    <col min="1534" max="1534" width="4.5" style="55" customWidth="1"/>
    <col min="1535" max="1544" width="7.625" style="55" customWidth="1"/>
    <col min="1545" max="1545" width="3.625" style="55" customWidth="1"/>
    <col min="1546" max="1546" width="3.75" style="55" customWidth="1"/>
    <col min="1547" max="1547" width="9.125" style="55" bestFit="1" customWidth="1"/>
    <col min="1548" max="1548" width="9.25" style="55" bestFit="1" customWidth="1"/>
    <col min="1549" max="1787" width="9" style="55"/>
    <col min="1788" max="1788" width="4.125" style="55" customWidth="1"/>
    <col min="1789" max="1789" width="5.875" style="55" customWidth="1"/>
    <col min="1790" max="1790" width="4.5" style="55" customWidth="1"/>
    <col min="1791" max="1800" width="7.625" style="55" customWidth="1"/>
    <col min="1801" max="1801" width="3.625" style="55" customWidth="1"/>
    <col min="1802" max="1802" width="3.75" style="55" customWidth="1"/>
    <col min="1803" max="1803" width="9.125" style="55" bestFit="1" customWidth="1"/>
    <col min="1804" max="1804" width="9.25" style="55" bestFit="1" customWidth="1"/>
    <col min="1805" max="2043" width="9" style="55"/>
    <col min="2044" max="2044" width="4.125" style="55" customWidth="1"/>
    <col min="2045" max="2045" width="5.875" style="55" customWidth="1"/>
    <col min="2046" max="2046" width="4.5" style="55" customWidth="1"/>
    <col min="2047" max="2056" width="7.625" style="55" customWidth="1"/>
    <col min="2057" max="2057" width="3.625" style="55" customWidth="1"/>
    <col min="2058" max="2058" width="3.75" style="55" customWidth="1"/>
    <col min="2059" max="2059" width="9.125" style="55" bestFit="1" customWidth="1"/>
    <col min="2060" max="2060" width="9.25" style="55" bestFit="1" customWidth="1"/>
    <col min="2061" max="2299" width="9" style="55"/>
    <col min="2300" max="2300" width="4.125" style="55" customWidth="1"/>
    <col min="2301" max="2301" width="5.875" style="55" customWidth="1"/>
    <col min="2302" max="2302" width="4.5" style="55" customWidth="1"/>
    <col min="2303" max="2312" width="7.625" style="55" customWidth="1"/>
    <col min="2313" max="2313" width="3.625" style="55" customWidth="1"/>
    <col min="2314" max="2314" width="3.75" style="55" customWidth="1"/>
    <col min="2315" max="2315" width="9.125" style="55" bestFit="1" customWidth="1"/>
    <col min="2316" max="2316" width="9.25" style="55" bestFit="1" customWidth="1"/>
    <col min="2317" max="2555" width="9" style="55"/>
    <col min="2556" max="2556" width="4.125" style="55" customWidth="1"/>
    <col min="2557" max="2557" width="5.875" style="55" customWidth="1"/>
    <col min="2558" max="2558" width="4.5" style="55" customWidth="1"/>
    <col min="2559" max="2568" width="7.625" style="55" customWidth="1"/>
    <col min="2569" max="2569" width="3.625" style="55" customWidth="1"/>
    <col min="2570" max="2570" width="3.75" style="55" customWidth="1"/>
    <col min="2571" max="2571" width="9.125" style="55" bestFit="1" customWidth="1"/>
    <col min="2572" max="2572" width="9.25" style="55" bestFit="1" customWidth="1"/>
    <col min="2573" max="2811" width="9" style="55"/>
    <col min="2812" max="2812" width="4.125" style="55" customWidth="1"/>
    <col min="2813" max="2813" width="5.875" style="55" customWidth="1"/>
    <col min="2814" max="2814" width="4.5" style="55" customWidth="1"/>
    <col min="2815" max="2824" width="7.625" style="55" customWidth="1"/>
    <col min="2825" max="2825" width="3.625" style="55" customWidth="1"/>
    <col min="2826" max="2826" width="3.75" style="55" customWidth="1"/>
    <col min="2827" max="2827" width="9.125" style="55" bestFit="1" customWidth="1"/>
    <col min="2828" max="2828" width="9.25" style="55" bestFit="1" customWidth="1"/>
    <col min="2829" max="3067" width="9" style="55"/>
    <col min="3068" max="3068" width="4.125" style="55" customWidth="1"/>
    <col min="3069" max="3069" width="5.875" style="55" customWidth="1"/>
    <col min="3070" max="3070" width="4.5" style="55" customWidth="1"/>
    <col min="3071" max="3080" width="7.625" style="55" customWidth="1"/>
    <col min="3081" max="3081" width="3.625" style="55" customWidth="1"/>
    <col min="3082" max="3082" width="3.75" style="55" customWidth="1"/>
    <col min="3083" max="3083" width="9.125" style="55" bestFit="1" customWidth="1"/>
    <col min="3084" max="3084" width="9.25" style="55" bestFit="1" customWidth="1"/>
    <col min="3085" max="3323" width="9" style="55"/>
    <col min="3324" max="3324" width="4.125" style="55" customWidth="1"/>
    <col min="3325" max="3325" width="5.875" style="55" customWidth="1"/>
    <col min="3326" max="3326" width="4.5" style="55" customWidth="1"/>
    <col min="3327" max="3336" width="7.625" style="55" customWidth="1"/>
    <col min="3337" max="3337" width="3.625" style="55" customWidth="1"/>
    <col min="3338" max="3338" width="3.75" style="55" customWidth="1"/>
    <col min="3339" max="3339" width="9.125" style="55" bestFit="1" customWidth="1"/>
    <col min="3340" max="3340" width="9.25" style="55" bestFit="1" customWidth="1"/>
    <col min="3341" max="3579" width="9" style="55"/>
    <col min="3580" max="3580" width="4.125" style="55" customWidth="1"/>
    <col min="3581" max="3581" width="5.875" style="55" customWidth="1"/>
    <col min="3582" max="3582" width="4.5" style="55" customWidth="1"/>
    <col min="3583" max="3592" width="7.625" style="55" customWidth="1"/>
    <col min="3593" max="3593" width="3.625" style="55" customWidth="1"/>
    <col min="3594" max="3594" width="3.75" style="55" customWidth="1"/>
    <col min="3595" max="3595" width="9.125" style="55" bestFit="1" customWidth="1"/>
    <col min="3596" max="3596" width="9.25" style="55" bestFit="1" customWidth="1"/>
    <col min="3597" max="3835" width="9" style="55"/>
    <col min="3836" max="3836" width="4.125" style="55" customWidth="1"/>
    <col min="3837" max="3837" width="5.875" style="55" customWidth="1"/>
    <col min="3838" max="3838" width="4.5" style="55" customWidth="1"/>
    <col min="3839" max="3848" width="7.625" style="55" customWidth="1"/>
    <col min="3849" max="3849" width="3.625" style="55" customWidth="1"/>
    <col min="3850" max="3850" width="3.75" style="55" customWidth="1"/>
    <col min="3851" max="3851" width="9.125" style="55" bestFit="1" customWidth="1"/>
    <col min="3852" max="3852" width="9.25" style="55" bestFit="1" customWidth="1"/>
    <col min="3853" max="4091" width="9" style="55"/>
    <col min="4092" max="4092" width="4.125" style="55" customWidth="1"/>
    <col min="4093" max="4093" width="5.875" style="55" customWidth="1"/>
    <col min="4094" max="4094" width="4.5" style="55" customWidth="1"/>
    <col min="4095" max="4104" width="7.625" style="55" customWidth="1"/>
    <col min="4105" max="4105" width="3.625" style="55" customWidth="1"/>
    <col min="4106" max="4106" width="3.75" style="55" customWidth="1"/>
    <col min="4107" max="4107" width="9.125" style="55" bestFit="1" customWidth="1"/>
    <col min="4108" max="4108" width="9.25" style="55" bestFit="1" customWidth="1"/>
    <col min="4109" max="4347" width="9" style="55"/>
    <col min="4348" max="4348" width="4.125" style="55" customWidth="1"/>
    <col min="4349" max="4349" width="5.875" style="55" customWidth="1"/>
    <col min="4350" max="4350" width="4.5" style="55" customWidth="1"/>
    <col min="4351" max="4360" width="7.625" style="55" customWidth="1"/>
    <col min="4361" max="4361" width="3.625" style="55" customWidth="1"/>
    <col min="4362" max="4362" width="3.75" style="55" customWidth="1"/>
    <col min="4363" max="4363" width="9.125" style="55" bestFit="1" customWidth="1"/>
    <col min="4364" max="4364" width="9.25" style="55" bestFit="1" customWidth="1"/>
    <col min="4365" max="4603" width="9" style="55"/>
    <col min="4604" max="4604" width="4.125" style="55" customWidth="1"/>
    <col min="4605" max="4605" width="5.875" style="55" customWidth="1"/>
    <col min="4606" max="4606" width="4.5" style="55" customWidth="1"/>
    <col min="4607" max="4616" width="7.625" style="55" customWidth="1"/>
    <col min="4617" max="4617" width="3.625" style="55" customWidth="1"/>
    <col min="4618" max="4618" width="3.75" style="55" customWidth="1"/>
    <col min="4619" max="4619" width="9.125" style="55" bestFit="1" customWidth="1"/>
    <col min="4620" max="4620" width="9.25" style="55" bestFit="1" customWidth="1"/>
    <col min="4621" max="4859" width="9" style="55"/>
    <col min="4860" max="4860" width="4.125" style="55" customWidth="1"/>
    <col min="4861" max="4861" width="5.875" style="55" customWidth="1"/>
    <col min="4862" max="4862" width="4.5" style="55" customWidth="1"/>
    <col min="4863" max="4872" width="7.625" style="55" customWidth="1"/>
    <col min="4873" max="4873" width="3.625" style="55" customWidth="1"/>
    <col min="4874" max="4874" width="3.75" style="55" customWidth="1"/>
    <col min="4875" max="4875" width="9.125" style="55" bestFit="1" customWidth="1"/>
    <col min="4876" max="4876" width="9.25" style="55" bestFit="1" customWidth="1"/>
    <col min="4877" max="5115" width="9" style="55"/>
    <col min="5116" max="5116" width="4.125" style="55" customWidth="1"/>
    <col min="5117" max="5117" width="5.875" style="55" customWidth="1"/>
    <col min="5118" max="5118" width="4.5" style="55" customWidth="1"/>
    <col min="5119" max="5128" width="7.625" style="55" customWidth="1"/>
    <col min="5129" max="5129" width="3.625" style="55" customWidth="1"/>
    <col min="5130" max="5130" width="3.75" style="55" customWidth="1"/>
    <col min="5131" max="5131" width="9.125" style="55" bestFit="1" customWidth="1"/>
    <col min="5132" max="5132" width="9.25" style="55" bestFit="1" customWidth="1"/>
    <col min="5133" max="5371" width="9" style="55"/>
    <col min="5372" max="5372" width="4.125" style="55" customWidth="1"/>
    <col min="5373" max="5373" width="5.875" style="55" customWidth="1"/>
    <col min="5374" max="5374" width="4.5" style="55" customWidth="1"/>
    <col min="5375" max="5384" width="7.625" style="55" customWidth="1"/>
    <col min="5385" max="5385" width="3.625" style="55" customWidth="1"/>
    <col min="5386" max="5386" width="3.75" style="55" customWidth="1"/>
    <col min="5387" max="5387" width="9.125" style="55" bestFit="1" customWidth="1"/>
    <col min="5388" max="5388" width="9.25" style="55" bestFit="1" customWidth="1"/>
    <col min="5389" max="5627" width="9" style="55"/>
    <col min="5628" max="5628" width="4.125" style="55" customWidth="1"/>
    <col min="5629" max="5629" width="5.875" style="55" customWidth="1"/>
    <col min="5630" max="5630" width="4.5" style="55" customWidth="1"/>
    <col min="5631" max="5640" width="7.625" style="55" customWidth="1"/>
    <col min="5641" max="5641" width="3.625" style="55" customWidth="1"/>
    <col min="5642" max="5642" width="3.75" style="55" customWidth="1"/>
    <col min="5643" max="5643" width="9.125" style="55" bestFit="1" customWidth="1"/>
    <col min="5644" max="5644" width="9.25" style="55" bestFit="1" customWidth="1"/>
    <col min="5645" max="5883" width="9" style="55"/>
    <col min="5884" max="5884" width="4.125" style="55" customWidth="1"/>
    <col min="5885" max="5885" width="5.875" style="55" customWidth="1"/>
    <col min="5886" max="5886" width="4.5" style="55" customWidth="1"/>
    <col min="5887" max="5896" width="7.625" style="55" customWidth="1"/>
    <col min="5897" max="5897" width="3.625" style="55" customWidth="1"/>
    <col min="5898" max="5898" width="3.75" style="55" customWidth="1"/>
    <col min="5899" max="5899" width="9.125" style="55" bestFit="1" customWidth="1"/>
    <col min="5900" max="5900" width="9.25" style="55" bestFit="1" customWidth="1"/>
    <col min="5901" max="6139" width="9" style="55"/>
    <col min="6140" max="6140" width="4.125" style="55" customWidth="1"/>
    <col min="6141" max="6141" width="5.875" style="55" customWidth="1"/>
    <col min="6142" max="6142" width="4.5" style="55" customWidth="1"/>
    <col min="6143" max="6152" width="7.625" style="55" customWidth="1"/>
    <col min="6153" max="6153" width="3.625" style="55" customWidth="1"/>
    <col min="6154" max="6154" width="3.75" style="55" customWidth="1"/>
    <col min="6155" max="6155" width="9.125" style="55" bestFit="1" customWidth="1"/>
    <col min="6156" max="6156" width="9.25" style="55" bestFit="1" customWidth="1"/>
    <col min="6157" max="6395" width="9" style="55"/>
    <col min="6396" max="6396" width="4.125" style="55" customWidth="1"/>
    <col min="6397" max="6397" width="5.875" style="55" customWidth="1"/>
    <col min="6398" max="6398" width="4.5" style="55" customWidth="1"/>
    <col min="6399" max="6408" width="7.625" style="55" customWidth="1"/>
    <col min="6409" max="6409" width="3.625" style="55" customWidth="1"/>
    <col min="6410" max="6410" width="3.75" style="55" customWidth="1"/>
    <col min="6411" max="6411" width="9.125" style="55" bestFit="1" customWidth="1"/>
    <col min="6412" max="6412" width="9.25" style="55" bestFit="1" customWidth="1"/>
    <col min="6413" max="6651" width="9" style="55"/>
    <col min="6652" max="6652" width="4.125" style="55" customWidth="1"/>
    <col min="6653" max="6653" width="5.875" style="55" customWidth="1"/>
    <col min="6654" max="6654" width="4.5" style="55" customWidth="1"/>
    <col min="6655" max="6664" width="7.625" style="55" customWidth="1"/>
    <col min="6665" max="6665" width="3.625" style="55" customWidth="1"/>
    <col min="6666" max="6666" width="3.75" style="55" customWidth="1"/>
    <col min="6667" max="6667" width="9.125" style="55" bestFit="1" customWidth="1"/>
    <col min="6668" max="6668" width="9.25" style="55" bestFit="1" customWidth="1"/>
    <col min="6669" max="6907" width="9" style="55"/>
    <col min="6908" max="6908" width="4.125" style="55" customWidth="1"/>
    <col min="6909" max="6909" width="5.875" style="55" customWidth="1"/>
    <col min="6910" max="6910" width="4.5" style="55" customWidth="1"/>
    <col min="6911" max="6920" width="7.625" style="55" customWidth="1"/>
    <col min="6921" max="6921" width="3.625" style="55" customWidth="1"/>
    <col min="6922" max="6922" width="3.75" style="55" customWidth="1"/>
    <col min="6923" max="6923" width="9.125" style="55" bestFit="1" customWidth="1"/>
    <col min="6924" max="6924" width="9.25" style="55" bestFit="1" customWidth="1"/>
    <col min="6925" max="7163" width="9" style="55"/>
    <col min="7164" max="7164" width="4.125" style="55" customWidth="1"/>
    <col min="7165" max="7165" width="5.875" style="55" customWidth="1"/>
    <col min="7166" max="7166" width="4.5" style="55" customWidth="1"/>
    <col min="7167" max="7176" width="7.625" style="55" customWidth="1"/>
    <col min="7177" max="7177" width="3.625" style="55" customWidth="1"/>
    <col min="7178" max="7178" width="3.75" style="55" customWidth="1"/>
    <col min="7179" max="7179" width="9.125" style="55" bestFit="1" customWidth="1"/>
    <col min="7180" max="7180" width="9.25" style="55" bestFit="1" customWidth="1"/>
    <col min="7181" max="7419" width="9" style="55"/>
    <col min="7420" max="7420" width="4.125" style="55" customWidth="1"/>
    <col min="7421" max="7421" width="5.875" style="55" customWidth="1"/>
    <col min="7422" max="7422" width="4.5" style="55" customWidth="1"/>
    <col min="7423" max="7432" width="7.625" style="55" customWidth="1"/>
    <col min="7433" max="7433" width="3.625" style="55" customWidth="1"/>
    <col min="7434" max="7434" width="3.75" style="55" customWidth="1"/>
    <col min="7435" max="7435" width="9.125" style="55" bestFit="1" customWidth="1"/>
    <col min="7436" max="7436" width="9.25" style="55" bestFit="1" customWidth="1"/>
    <col min="7437" max="7675" width="9" style="55"/>
    <col min="7676" max="7676" width="4.125" style="55" customWidth="1"/>
    <col min="7677" max="7677" width="5.875" style="55" customWidth="1"/>
    <col min="7678" max="7678" width="4.5" style="55" customWidth="1"/>
    <col min="7679" max="7688" width="7.625" style="55" customWidth="1"/>
    <col min="7689" max="7689" width="3.625" style="55" customWidth="1"/>
    <col min="7690" max="7690" width="3.75" style="55" customWidth="1"/>
    <col min="7691" max="7691" width="9.125" style="55" bestFit="1" customWidth="1"/>
    <col min="7692" max="7692" width="9.25" style="55" bestFit="1" customWidth="1"/>
    <col min="7693" max="7931" width="9" style="55"/>
    <col min="7932" max="7932" width="4.125" style="55" customWidth="1"/>
    <col min="7933" max="7933" width="5.875" style="55" customWidth="1"/>
    <col min="7934" max="7934" width="4.5" style="55" customWidth="1"/>
    <col min="7935" max="7944" width="7.625" style="55" customWidth="1"/>
    <col min="7945" max="7945" width="3.625" style="55" customWidth="1"/>
    <col min="7946" max="7946" width="3.75" style="55" customWidth="1"/>
    <col min="7947" max="7947" width="9.125" style="55" bestFit="1" customWidth="1"/>
    <col min="7948" max="7948" width="9.25" style="55" bestFit="1" customWidth="1"/>
    <col min="7949" max="8187" width="9" style="55"/>
    <col min="8188" max="8188" width="4.125" style="55" customWidth="1"/>
    <col min="8189" max="8189" width="5.875" style="55" customWidth="1"/>
    <col min="8190" max="8190" width="4.5" style="55" customWidth="1"/>
    <col min="8191" max="8200" width="7.625" style="55" customWidth="1"/>
    <col min="8201" max="8201" width="3.625" style="55" customWidth="1"/>
    <col min="8202" max="8202" width="3.75" style="55" customWidth="1"/>
    <col min="8203" max="8203" width="9.125" style="55" bestFit="1" customWidth="1"/>
    <col min="8204" max="8204" width="9.25" style="55" bestFit="1" customWidth="1"/>
    <col min="8205" max="8443" width="9" style="55"/>
    <col min="8444" max="8444" width="4.125" style="55" customWidth="1"/>
    <col min="8445" max="8445" width="5.875" style="55" customWidth="1"/>
    <col min="8446" max="8446" width="4.5" style="55" customWidth="1"/>
    <col min="8447" max="8456" width="7.625" style="55" customWidth="1"/>
    <col min="8457" max="8457" width="3.625" style="55" customWidth="1"/>
    <col min="8458" max="8458" width="3.75" style="55" customWidth="1"/>
    <col min="8459" max="8459" width="9.125" style="55" bestFit="1" customWidth="1"/>
    <col min="8460" max="8460" width="9.25" style="55" bestFit="1" customWidth="1"/>
    <col min="8461" max="8699" width="9" style="55"/>
    <col min="8700" max="8700" width="4.125" style="55" customWidth="1"/>
    <col min="8701" max="8701" width="5.875" style="55" customWidth="1"/>
    <col min="8702" max="8702" width="4.5" style="55" customWidth="1"/>
    <col min="8703" max="8712" width="7.625" style="55" customWidth="1"/>
    <col min="8713" max="8713" width="3.625" style="55" customWidth="1"/>
    <col min="8714" max="8714" width="3.75" style="55" customWidth="1"/>
    <col min="8715" max="8715" width="9.125" style="55" bestFit="1" customWidth="1"/>
    <col min="8716" max="8716" width="9.25" style="55" bestFit="1" customWidth="1"/>
    <col min="8717" max="8955" width="9" style="55"/>
    <col min="8956" max="8956" width="4.125" style="55" customWidth="1"/>
    <col min="8957" max="8957" width="5.875" style="55" customWidth="1"/>
    <col min="8958" max="8958" width="4.5" style="55" customWidth="1"/>
    <col min="8959" max="8968" width="7.625" style="55" customWidth="1"/>
    <col min="8969" max="8969" width="3.625" style="55" customWidth="1"/>
    <col min="8970" max="8970" width="3.75" style="55" customWidth="1"/>
    <col min="8971" max="8971" width="9.125" style="55" bestFit="1" customWidth="1"/>
    <col min="8972" max="8972" width="9.25" style="55" bestFit="1" customWidth="1"/>
    <col min="8973" max="9211" width="9" style="55"/>
    <col min="9212" max="9212" width="4.125" style="55" customWidth="1"/>
    <col min="9213" max="9213" width="5.875" style="55" customWidth="1"/>
    <col min="9214" max="9214" width="4.5" style="55" customWidth="1"/>
    <col min="9215" max="9224" width="7.625" style="55" customWidth="1"/>
    <col min="9225" max="9225" width="3.625" style="55" customWidth="1"/>
    <col min="9226" max="9226" width="3.75" style="55" customWidth="1"/>
    <col min="9227" max="9227" width="9.125" style="55" bestFit="1" customWidth="1"/>
    <col min="9228" max="9228" width="9.25" style="55" bestFit="1" customWidth="1"/>
    <col min="9229" max="9467" width="9" style="55"/>
    <col min="9468" max="9468" width="4.125" style="55" customWidth="1"/>
    <col min="9469" max="9469" width="5.875" style="55" customWidth="1"/>
    <col min="9470" max="9470" width="4.5" style="55" customWidth="1"/>
    <col min="9471" max="9480" width="7.625" style="55" customWidth="1"/>
    <col min="9481" max="9481" width="3.625" style="55" customWidth="1"/>
    <col min="9482" max="9482" width="3.75" style="55" customWidth="1"/>
    <col min="9483" max="9483" width="9.125" style="55" bestFit="1" customWidth="1"/>
    <col min="9484" max="9484" width="9.25" style="55" bestFit="1" customWidth="1"/>
    <col min="9485" max="9723" width="9" style="55"/>
    <col min="9724" max="9724" width="4.125" style="55" customWidth="1"/>
    <col min="9725" max="9725" width="5.875" style="55" customWidth="1"/>
    <col min="9726" max="9726" width="4.5" style="55" customWidth="1"/>
    <col min="9727" max="9736" width="7.625" style="55" customWidth="1"/>
    <col min="9737" max="9737" width="3.625" style="55" customWidth="1"/>
    <col min="9738" max="9738" width="3.75" style="55" customWidth="1"/>
    <col min="9739" max="9739" width="9.125" style="55" bestFit="1" customWidth="1"/>
    <col min="9740" max="9740" width="9.25" style="55" bestFit="1" customWidth="1"/>
    <col min="9741" max="9979" width="9" style="55"/>
    <col min="9980" max="9980" width="4.125" style="55" customWidth="1"/>
    <col min="9981" max="9981" width="5.875" style="55" customWidth="1"/>
    <col min="9982" max="9982" width="4.5" style="55" customWidth="1"/>
    <col min="9983" max="9992" width="7.625" style="55" customWidth="1"/>
    <col min="9993" max="9993" width="3.625" style="55" customWidth="1"/>
    <col min="9994" max="9994" width="3.75" style="55" customWidth="1"/>
    <col min="9995" max="9995" width="9.125" style="55" bestFit="1" customWidth="1"/>
    <col min="9996" max="9996" width="9.25" style="55" bestFit="1" customWidth="1"/>
    <col min="9997" max="10235" width="9" style="55"/>
    <col min="10236" max="10236" width="4.125" style="55" customWidth="1"/>
    <col min="10237" max="10237" width="5.875" style="55" customWidth="1"/>
    <col min="10238" max="10238" width="4.5" style="55" customWidth="1"/>
    <col min="10239" max="10248" width="7.625" style="55" customWidth="1"/>
    <col min="10249" max="10249" width="3.625" style="55" customWidth="1"/>
    <col min="10250" max="10250" width="3.75" style="55" customWidth="1"/>
    <col min="10251" max="10251" width="9.125" style="55" bestFit="1" customWidth="1"/>
    <col min="10252" max="10252" width="9.25" style="55" bestFit="1" customWidth="1"/>
    <col min="10253" max="10491" width="9" style="55"/>
    <col min="10492" max="10492" width="4.125" style="55" customWidth="1"/>
    <col min="10493" max="10493" width="5.875" style="55" customWidth="1"/>
    <col min="10494" max="10494" width="4.5" style="55" customWidth="1"/>
    <col min="10495" max="10504" width="7.625" style="55" customWidth="1"/>
    <col min="10505" max="10505" width="3.625" style="55" customWidth="1"/>
    <col min="10506" max="10506" width="3.75" style="55" customWidth="1"/>
    <col min="10507" max="10507" width="9.125" style="55" bestFit="1" customWidth="1"/>
    <col min="10508" max="10508" width="9.25" style="55" bestFit="1" customWidth="1"/>
    <col min="10509" max="10747" width="9" style="55"/>
    <col min="10748" max="10748" width="4.125" style="55" customWidth="1"/>
    <col min="10749" max="10749" width="5.875" style="55" customWidth="1"/>
    <col min="10750" max="10750" width="4.5" style="55" customWidth="1"/>
    <col min="10751" max="10760" width="7.625" style="55" customWidth="1"/>
    <col min="10761" max="10761" width="3.625" style="55" customWidth="1"/>
    <col min="10762" max="10762" width="3.75" style="55" customWidth="1"/>
    <col min="10763" max="10763" width="9.125" style="55" bestFit="1" customWidth="1"/>
    <col min="10764" max="10764" width="9.25" style="55" bestFit="1" customWidth="1"/>
    <col min="10765" max="11003" width="9" style="55"/>
    <col min="11004" max="11004" width="4.125" style="55" customWidth="1"/>
    <col min="11005" max="11005" width="5.875" style="55" customWidth="1"/>
    <col min="11006" max="11006" width="4.5" style="55" customWidth="1"/>
    <col min="11007" max="11016" width="7.625" style="55" customWidth="1"/>
    <col min="11017" max="11017" width="3.625" style="55" customWidth="1"/>
    <col min="11018" max="11018" width="3.75" style="55" customWidth="1"/>
    <col min="11019" max="11019" width="9.125" style="55" bestFit="1" customWidth="1"/>
    <col min="11020" max="11020" width="9.25" style="55" bestFit="1" customWidth="1"/>
    <col min="11021" max="11259" width="9" style="55"/>
    <col min="11260" max="11260" width="4.125" style="55" customWidth="1"/>
    <col min="11261" max="11261" width="5.875" style="55" customWidth="1"/>
    <col min="11262" max="11262" width="4.5" style="55" customWidth="1"/>
    <col min="11263" max="11272" width="7.625" style="55" customWidth="1"/>
    <col min="11273" max="11273" width="3.625" style="55" customWidth="1"/>
    <col min="11274" max="11274" width="3.75" style="55" customWidth="1"/>
    <col min="11275" max="11275" width="9.125" style="55" bestFit="1" customWidth="1"/>
    <col min="11276" max="11276" width="9.25" style="55" bestFit="1" customWidth="1"/>
    <col min="11277" max="11515" width="9" style="55"/>
    <col min="11516" max="11516" width="4.125" style="55" customWidth="1"/>
    <col min="11517" max="11517" width="5.875" style="55" customWidth="1"/>
    <col min="11518" max="11518" width="4.5" style="55" customWidth="1"/>
    <col min="11519" max="11528" width="7.625" style="55" customWidth="1"/>
    <col min="11529" max="11529" width="3.625" style="55" customWidth="1"/>
    <col min="11530" max="11530" width="3.75" style="55" customWidth="1"/>
    <col min="11531" max="11531" width="9.125" style="55" bestFit="1" customWidth="1"/>
    <col min="11532" max="11532" width="9.25" style="55" bestFit="1" customWidth="1"/>
    <col min="11533" max="11771" width="9" style="55"/>
    <col min="11772" max="11772" width="4.125" style="55" customWidth="1"/>
    <col min="11773" max="11773" width="5.875" style="55" customWidth="1"/>
    <col min="11774" max="11774" width="4.5" style="55" customWidth="1"/>
    <col min="11775" max="11784" width="7.625" style="55" customWidth="1"/>
    <col min="11785" max="11785" width="3.625" style="55" customWidth="1"/>
    <col min="11786" max="11786" width="3.75" style="55" customWidth="1"/>
    <col min="11787" max="11787" width="9.125" style="55" bestFit="1" customWidth="1"/>
    <col min="11788" max="11788" width="9.25" style="55" bestFit="1" customWidth="1"/>
    <col min="11789" max="12027" width="9" style="55"/>
    <col min="12028" max="12028" width="4.125" style="55" customWidth="1"/>
    <col min="12029" max="12029" width="5.875" style="55" customWidth="1"/>
    <col min="12030" max="12030" width="4.5" style="55" customWidth="1"/>
    <col min="12031" max="12040" width="7.625" style="55" customWidth="1"/>
    <col min="12041" max="12041" width="3.625" style="55" customWidth="1"/>
    <col min="12042" max="12042" width="3.75" style="55" customWidth="1"/>
    <col min="12043" max="12043" width="9.125" style="55" bestFit="1" customWidth="1"/>
    <col min="12044" max="12044" width="9.25" style="55" bestFit="1" customWidth="1"/>
    <col min="12045" max="12283" width="9" style="55"/>
    <col min="12284" max="12284" width="4.125" style="55" customWidth="1"/>
    <col min="12285" max="12285" width="5.875" style="55" customWidth="1"/>
    <col min="12286" max="12286" width="4.5" style="55" customWidth="1"/>
    <col min="12287" max="12296" width="7.625" style="55" customWidth="1"/>
    <col min="12297" max="12297" width="3.625" style="55" customWidth="1"/>
    <col min="12298" max="12298" width="3.75" style="55" customWidth="1"/>
    <col min="12299" max="12299" width="9.125" style="55" bestFit="1" customWidth="1"/>
    <col min="12300" max="12300" width="9.25" style="55" bestFit="1" customWidth="1"/>
    <col min="12301" max="12539" width="9" style="55"/>
    <col min="12540" max="12540" width="4.125" style="55" customWidth="1"/>
    <col min="12541" max="12541" width="5.875" style="55" customWidth="1"/>
    <col min="12542" max="12542" width="4.5" style="55" customWidth="1"/>
    <col min="12543" max="12552" width="7.625" style="55" customWidth="1"/>
    <col min="12553" max="12553" width="3.625" style="55" customWidth="1"/>
    <col min="12554" max="12554" width="3.75" style="55" customWidth="1"/>
    <col min="12555" max="12555" width="9.125" style="55" bestFit="1" customWidth="1"/>
    <col min="12556" max="12556" width="9.25" style="55" bestFit="1" customWidth="1"/>
    <col min="12557" max="12795" width="9" style="55"/>
    <col min="12796" max="12796" width="4.125" style="55" customWidth="1"/>
    <col min="12797" max="12797" width="5.875" style="55" customWidth="1"/>
    <col min="12798" max="12798" width="4.5" style="55" customWidth="1"/>
    <col min="12799" max="12808" width="7.625" style="55" customWidth="1"/>
    <col min="12809" max="12809" width="3.625" style="55" customWidth="1"/>
    <col min="12810" max="12810" width="3.75" style="55" customWidth="1"/>
    <col min="12811" max="12811" width="9.125" style="55" bestFit="1" customWidth="1"/>
    <col min="12812" max="12812" width="9.25" style="55" bestFit="1" customWidth="1"/>
    <col min="12813" max="13051" width="9" style="55"/>
    <col min="13052" max="13052" width="4.125" style="55" customWidth="1"/>
    <col min="13053" max="13053" width="5.875" style="55" customWidth="1"/>
    <col min="13054" max="13054" width="4.5" style="55" customWidth="1"/>
    <col min="13055" max="13064" width="7.625" style="55" customWidth="1"/>
    <col min="13065" max="13065" width="3.625" style="55" customWidth="1"/>
    <col min="13066" max="13066" width="3.75" style="55" customWidth="1"/>
    <col min="13067" max="13067" width="9.125" style="55" bestFit="1" customWidth="1"/>
    <col min="13068" max="13068" width="9.25" style="55" bestFit="1" customWidth="1"/>
    <col min="13069" max="13307" width="9" style="55"/>
    <col min="13308" max="13308" width="4.125" style="55" customWidth="1"/>
    <col min="13309" max="13309" width="5.875" style="55" customWidth="1"/>
    <col min="13310" max="13310" width="4.5" style="55" customWidth="1"/>
    <col min="13311" max="13320" width="7.625" style="55" customWidth="1"/>
    <col min="13321" max="13321" width="3.625" style="55" customWidth="1"/>
    <col min="13322" max="13322" width="3.75" style="55" customWidth="1"/>
    <col min="13323" max="13323" width="9.125" style="55" bestFit="1" customWidth="1"/>
    <col min="13324" max="13324" width="9.25" style="55" bestFit="1" customWidth="1"/>
    <col min="13325" max="13563" width="9" style="55"/>
    <col min="13564" max="13564" width="4.125" style="55" customWidth="1"/>
    <col min="13565" max="13565" width="5.875" style="55" customWidth="1"/>
    <col min="13566" max="13566" width="4.5" style="55" customWidth="1"/>
    <col min="13567" max="13576" width="7.625" style="55" customWidth="1"/>
    <col min="13577" max="13577" width="3.625" style="55" customWidth="1"/>
    <col min="13578" max="13578" width="3.75" style="55" customWidth="1"/>
    <col min="13579" max="13579" width="9.125" style="55" bestFit="1" customWidth="1"/>
    <col min="13580" max="13580" width="9.25" style="55" bestFit="1" customWidth="1"/>
    <col min="13581" max="13819" width="9" style="55"/>
    <col min="13820" max="13820" width="4.125" style="55" customWidth="1"/>
    <col min="13821" max="13821" width="5.875" style="55" customWidth="1"/>
    <col min="13822" max="13822" width="4.5" style="55" customWidth="1"/>
    <col min="13823" max="13832" width="7.625" style="55" customWidth="1"/>
    <col min="13833" max="13833" width="3.625" style="55" customWidth="1"/>
    <col min="13834" max="13834" width="3.75" style="55" customWidth="1"/>
    <col min="13835" max="13835" width="9.125" style="55" bestFit="1" customWidth="1"/>
    <col min="13836" max="13836" width="9.25" style="55" bestFit="1" customWidth="1"/>
    <col min="13837" max="14075" width="9" style="55"/>
    <col min="14076" max="14076" width="4.125" style="55" customWidth="1"/>
    <col min="14077" max="14077" width="5.875" style="55" customWidth="1"/>
    <col min="14078" max="14078" width="4.5" style="55" customWidth="1"/>
    <col min="14079" max="14088" width="7.625" style="55" customWidth="1"/>
    <col min="14089" max="14089" width="3.625" style="55" customWidth="1"/>
    <col min="14090" max="14090" width="3.75" style="55" customWidth="1"/>
    <col min="14091" max="14091" width="9.125" style="55" bestFit="1" customWidth="1"/>
    <col min="14092" max="14092" width="9.25" style="55" bestFit="1" customWidth="1"/>
    <col min="14093" max="14331" width="9" style="55"/>
    <col min="14332" max="14332" width="4.125" style="55" customWidth="1"/>
    <col min="14333" max="14333" width="5.875" style="55" customWidth="1"/>
    <col min="14334" max="14334" width="4.5" style="55" customWidth="1"/>
    <col min="14335" max="14344" width="7.625" style="55" customWidth="1"/>
    <col min="14345" max="14345" width="3.625" style="55" customWidth="1"/>
    <col min="14346" max="14346" width="3.75" style="55" customWidth="1"/>
    <col min="14347" max="14347" width="9.125" style="55" bestFit="1" customWidth="1"/>
    <col min="14348" max="14348" width="9.25" style="55" bestFit="1" customWidth="1"/>
    <col min="14349" max="14587" width="9" style="55"/>
    <col min="14588" max="14588" width="4.125" style="55" customWidth="1"/>
    <col min="14589" max="14589" width="5.875" style="55" customWidth="1"/>
    <col min="14590" max="14590" width="4.5" style="55" customWidth="1"/>
    <col min="14591" max="14600" width="7.625" style="55" customWidth="1"/>
    <col min="14601" max="14601" width="3.625" style="55" customWidth="1"/>
    <col min="14602" max="14602" width="3.75" style="55" customWidth="1"/>
    <col min="14603" max="14603" width="9.125" style="55" bestFit="1" customWidth="1"/>
    <col min="14604" max="14604" width="9.25" style="55" bestFit="1" customWidth="1"/>
    <col min="14605" max="14843" width="9" style="55"/>
    <col min="14844" max="14844" width="4.125" style="55" customWidth="1"/>
    <col min="14845" max="14845" width="5.875" style="55" customWidth="1"/>
    <col min="14846" max="14846" width="4.5" style="55" customWidth="1"/>
    <col min="14847" max="14856" width="7.625" style="55" customWidth="1"/>
    <col min="14857" max="14857" width="3.625" style="55" customWidth="1"/>
    <col min="14858" max="14858" width="3.75" style="55" customWidth="1"/>
    <col min="14859" max="14859" width="9.125" style="55" bestFit="1" customWidth="1"/>
    <col min="14860" max="14860" width="9.25" style="55" bestFit="1" customWidth="1"/>
    <col min="14861" max="15099" width="9" style="55"/>
    <col min="15100" max="15100" width="4.125" style="55" customWidth="1"/>
    <col min="15101" max="15101" width="5.875" style="55" customWidth="1"/>
    <col min="15102" max="15102" width="4.5" style="55" customWidth="1"/>
    <col min="15103" max="15112" width="7.625" style="55" customWidth="1"/>
    <col min="15113" max="15113" width="3.625" style="55" customWidth="1"/>
    <col min="15114" max="15114" width="3.75" style="55" customWidth="1"/>
    <col min="15115" max="15115" width="9.125" style="55" bestFit="1" customWidth="1"/>
    <col min="15116" max="15116" width="9.25" style="55" bestFit="1" customWidth="1"/>
    <col min="15117" max="15355" width="9" style="55"/>
    <col min="15356" max="15356" width="4.125" style="55" customWidth="1"/>
    <col min="15357" max="15357" width="5.875" style="55" customWidth="1"/>
    <col min="15358" max="15358" width="4.5" style="55" customWidth="1"/>
    <col min="15359" max="15368" width="7.625" style="55" customWidth="1"/>
    <col min="15369" max="15369" width="3.625" style="55" customWidth="1"/>
    <col min="15370" max="15370" width="3.75" style="55" customWidth="1"/>
    <col min="15371" max="15371" width="9.125" style="55" bestFit="1" customWidth="1"/>
    <col min="15372" max="15372" width="9.25" style="55" bestFit="1" customWidth="1"/>
    <col min="15373" max="15611" width="9" style="55"/>
    <col min="15612" max="15612" width="4.125" style="55" customWidth="1"/>
    <col min="15613" max="15613" width="5.875" style="55" customWidth="1"/>
    <col min="15614" max="15614" width="4.5" style="55" customWidth="1"/>
    <col min="15615" max="15624" width="7.625" style="55" customWidth="1"/>
    <col min="15625" max="15625" width="3.625" style="55" customWidth="1"/>
    <col min="15626" max="15626" width="3.75" style="55" customWidth="1"/>
    <col min="15627" max="15627" width="9.125" style="55" bestFit="1" customWidth="1"/>
    <col min="15628" max="15628" width="9.25" style="55" bestFit="1" customWidth="1"/>
    <col min="15629" max="15867" width="9" style="55"/>
    <col min="15868" max="15868" width="4.125" style="55" customWidth="1"/>
    <col min="15869" max="15869" width="5.875" style="55" customWidth="1"/>
    <col min="15870" max="15870" width="4.5" style="55" customWidth="1"/>
    <col min="15871" max="15880" width="7.625" style="55" customWidth="1"/>
    <col min="15881" max="15881" width="3.625" style="55" customWidth="1"/>
    <col min="15882" max="15882" width="3.75" style="55" customWidth="1"/>
    <col min="15883" max="15883" width="9.125" style="55" bestFit="1" customWidth="1"/>
    <col min="15884" max="15884" width="9.25" style="55" bestFit="1" customWidth="1"/>
    <col min="15885" max="16123" width="9" style="55"/>
    <col min="16124" max="16124" width="4.125" style="55" customWidth="1"/>
    <col min="16125" max="16125" width="5.875" style="55" customWidth="1"/>
    <col min="16126" max="16126" width="4.5" style="55" customWidth="1"/>
    <col min="16127" max="16136" width="7.625" style="55" customWidth="1"/>
    <col min="16137" max="16137" width="3.625" style="55" customWidth="1"/>
    <col min="16138" max="16138" width="3.75" style="55" customWidth="1"/>
    <col min="16139" max="16139" width="9.125" style="55" bestFit="1"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s="87" customFormat="1" ht="25.5" customHeight="1" thickBot="1">
      <c r="A2" s="99" t="s">
        <v>36</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61" t="s">
        <v>10</v>
      </c>
      <c r="F4" s="1689"/>
      <c r="G4" s="1689"/>
      <c r="H4" s="10" t="s">
        <v>11</v>
      </c>
      <c r="I4" s="1689"/>
      <c r="J4" s="1689"/>
      <c r="K4" s="1689"/>
      <c r="L4" s="1689"/>
      <c r="M4" s="1693"/>
    </row>
    <row r="5" spans="1:13" ht="14.25" customHeight="1">
      <c r="A5" s="58"/>
      <c r="B5" s="59"/>
      <c r="C5" s="60"/>
      <c r="D5" s="1686"/>
      <c r="E5" s="62" t="s">
        <v>12</v>
      </c>
      <c r="F5" s="1689"/>
      <c r="G5" s="1689"/>
      <c r="H5" s="10" t="s">
        <v>13</v>
      </c>
      <c r="I5" s="1689"/>
      <c r="J5" s="1689"/>
      <c r="K5" s="1689"/>
      <c r="L5" s="1689"/>
      <c r="M5" s="1693"/>
    </row>
    <row r="6" spans="1:13" ht="14.25" customHeight="1" thickBot="1">
      <c r="A6" s="63" t="s">
        <v>14</v>
      </c>
      <c r="B6" s="64"/>
      <c r="C6" s="65"/>
      <c r="D6" s="1687"/>
      <c r="E6" s="66" t="s">
        <v>15</v>
      </c>
      <c r="F6" s="1690"/>
      <c r="G6" s="1690"/>
      <c r="H6" s="16"/>
      <c r="I6" s="1690"/>
      <c r="J6" s="1690"/>
      <c r="K6" s="1690"/>
      <c r="L6" s="1690"/>
      <c r="M6" s="1694"/>
    </row>
    <row r="7" spans="1:13" ht="14.25" customHeight="1">
      <c r="A7" s="1695" t="s">
        <v>16</v>
      </c>
      <c r="B7" s="1706" t="s">
        <v>17</v>
      </c>
      <c r="C7" s="1707"/>
      <c r="D7" s="67">
        <v>9696</v>
      </c>
      <c r="E7" s="68">
        <v>-3.1658843503445522</v>
      </c>
      <c r="F7" s="80">
        <v>4722</v>
      </c>
      <c r="G7" s="80">
        <v>903</v>
      </c>
      <c r="H7" s="45">
        <v>258</v>
      </c>
      <c r="I7" s="80">
        <v>1451</v>
      </c>
      <c r="J7" s="80">
        <v>530</v>
      </c>
      <c r="K7" s="80">
        <v>643</v>
      </c>
      <c r="L7" s="80">
        <v>588</v>
      </c>
      <c r="M7" s="81">
        <v>859</v>
      </c>
    </row>
    <row r="8" spans="1:13" ht="14.25" customHeight="1">
      <c r="A8" s="1695"/>
      <c r="B8" s="1708">
        <v>29</v>
      </c>
      <c r="C8" s="1709"/>
      <c r="D8" s="67">
        <v>9679</v>
      </c>
      <c r="E8" s="68">
        <v>-0.17533003300330033</v>
      </c>
      <c r="F8" s="69">
        <v>4764</v>
      </c>
      <c r="G8" s="69">
        <v>927</v>
      </c>
      <c r="H8" s="23">
        <v>284</v>
      </c>
      <c r="I8" s="69">
        <v>1464</v>
      </c>
      <c r="J8" s="69">
        <v>536</v>
      </c>
      <c r="K8" s="69">
        <v>621</v>
      </c>
      <c r="L8" s="69">
        <v>566</v>
      </c>
      <c r="M8" s="70">
        <v>801</v>
      </c>
    </row>
    <row r="9" spans="1:13" ht="14.25" customHeight="1">
      <c r="A9" s="1695"/>
      <c r="B9" s="1708">
        <v>30</v>
      </c>
      <c r="C9" s="1709"/>
      <c r="D9" s="67">
        <v>9349</v>
      </c>
      <c r="E9" s="68">
        <v>-3.4094431242896994</v>
      </c>
      <c r="F9" s="69">
        <v>4766</v>
      </c>
      <c r="G9" s="69">
        <v>807</v>
      </c>
      <c r="H9" s="25">
        <v>239</v>
      </c>
      <c r="I9" s="69">
        <v>1348</v>
      </c>
      <c r="J9" s="69">
        <v>517</v>
      </c>
      <c r="K9" s="69">
        <v>595</v>
      </c>
      <c r="L9" s="69">
        <v>567</v>
      </c>
      <c r="M9" s="70">
        <v>749</v>
      </c>
    </row>
    <row r="10" spans="1:13" ht="14.25" customHeight="1">
      <c r="A10" s="1695"/>
      <c r="B10" s="1708" t="s">
        <v>18</v>
      </c>
      <c r="C10" s="1709"/>
      <c r="D10" s="67">
        <v>9831</v>
      </c>
      <c r="E10" s="68">
        <v>5.1556316183549038</v>
      </c>
      <c r="F10" s="69">
        <v>5230</v>
      </c>
      <c r="G10" s="69">
        <v>776</v>
      </c>
      <c r="H10" s="25">
        <v>225</v>
      </c>
      <c r="I10" s="69">
        <v>1299</v>
      </c>
      <c r="J10" s="69">
        <v>441</v>
      </c>
      <c r="K10" s="69">
        <v>609</v>
      </c>
      <c r="L10" s="69">
        <v>669</v>
      </c>
      <c r="M10" s="70">
        <v>807</v>
      </c>
    </row>
    <row r="11" spans="1:13" ht="14.25" customHeight="1">
      <c r="A11" s="1695"/>
      <c r="B11" s="1708">
        <v>2</v>
      </c>
      <c r="C11" s="1709"/>
      <c r="D11" s="71">
        <f>SUM(F11:G11,I11:M11)</f>
        <v>10182</v>
      </c>
      <c r="E11" s="72">
        <f>IF(ISERROR((D11-D10)/D10*100),"―",(D11-D10)/D10*100)</f>
        <v>3.5703387244430882</v>
      </c>
      <c r="F11" s="73">
        <f>SUM(F12:F23)</f>
        <v>5509</v>
      </c>
      <c r="G11" s="73">
        <f t="shared" ref="G11:M11" si="0">SUM(G12:G23)</f>
        <v>741</v>
      </c>
      <c r="H11" s="30">
        <f t="shared" si="0"/>
        <v>172</v>
      </c>
      <c r="I11" s="73">
        <f t="shared" si="0"/>
        <v>1413</v>
      </c>
      <c r="J11" s="73">
        <f t="shared" si="0"/>
        <v>475</v>
      </c>
      <c r="K11" s="73">
        <f t="shared" si="0"/>
        <v>571</v>
      </c>
      <c r="L11" s="73">
        <f t="shared" si="0"/>
        <v>658</v>
      </c>
      <c r="M11" s="74">
        <f t="shared" si="0"/>
        <v>815</v>
      </c>
    </row>
    <row r="12" spans="1:13" ht="14.25" customHeight="1">
      <c r="A12" s="1695"/>
      <c r="B12" s="59" t="s">
        <v>19</v>
      </c>
      <c r="C12" s="75" t="s">
        <v>20</v>
      </c>
      <c r="D12" s="50">
        <f>SUM(F12:G12,I12:M12)</f>
        <v>1167</v>
      </c>
      <c r="E12" s="47">
        <v>10.721062618595825</v>
      </c>
      <c r="F12" s="49">
        <v>611</v>
      </c>
      <c r="G12" s="49">
        <v>94</v>
      </c>
      <c r="H12" s="46">
        <v>28</v>
      </c>
      <c r="I12" s="49">
        <v>175</v>
      </c>
      <c r="J12" s="49">
        <v>58</v>
      </c>
      <c r="K12" s="49">
        <v>56</v>
      </c>
      <c r="L12" s="49">
        <v>66</v>
      </c>
      <c r="M12" s="76">
        <v>107</v>
      </c>
    </row>
    <row r="13" spans="1:13" ht="14.25" customHeight="1">
      <c r="A13" s="1695"/>
      <c r="B13" s="59"/>
      <c r="C13" s="75" t="s">
        <v>21</v>
      </c>
      <c r="D13" s="50">
        <f>SUM(F13:G13,I13:M13)</f>
        <v>843</v>
      </c>
      <c r="E13" s="47">
        <v>-4.5300113250283127</v>
      </c>
      <c r="F13" s="49">
        <v>434</v>
      </c>
      <c r="G13" s="49">
        <v>62</v>
      </c>
      <c r="H13" s="46">
        <v>15</v>
      </c>
      <c r="I13" s="49">
        <v>129</v>
      </c>
      <c r="J13" s="49">
        <v>39</v>
      </c>
      <c r="K13" s="49">
        <v>58</v>
      </c>
      <c r="L13" s="49">
        <v>58</v>
      </c>
      <c r="M13" s="76">
        <v>63</v>
      </c>
    </row>
    <row r="14" spans="1:13" ht="14.25" customHeight="1">
      <c r="A14" s="1695"/>
      <c r="B14" s="59"/>
      <c r="C14" s="75" t="s">
        <v>22</v>
      </c>
      <c r="D14" s="50">
        <f t="shared" ref="D14:D22" si="1">SUM(F14:G14,I14:M14)</f>
        <v>879</v>
      </c>
      <c r="E14" s="47">
        <v>16.578249336870027</v>
      </c>
      <c r="F14" s="49">
        <v>492</v>
      </c>
      <c r="G14" s="49">
        <v>51</v>
      </c>
      <c r="H14" s="46">
        <v>9</v>
      </c>
      <c r="I14" s="49">
        <v>124</v>
      </c>
      <c r="J14" s="49">
        <v>34</v>
      </c>
      <c r="K14" s="49">
        <v>49</v>
      </c>
      <c r="L14" s="49">
        <v>55</v>
      </c>
      <c r="M14" s="76">
        <v>74</v>
      </c>
    </row>
    <row r="15" spans="1:13" ht="14.25" customHeight="1">
      <c r="A15" s="1695"/>
      <c r="B15" s="59"/>
      <c r="C15" s="75" t="s">
        <v>23</v>
      </c>
      <c r="D15" s="50">
        <f t="shared" si="1"/>
        <v>901</v>
      </c>
      <c r="E15" s="47">
        <v>12.344139650872817</v>
      </c>
      <c r="F15" s="49">
        <v>492</v>
      </c>
      <c r="G15" s="49">
        <v>60</v>
      </c>
      <c r="H15" s="46">
        <v>10</v>
      </c>
      <c r="I15" s="49">
        <v>120</v>
      </c>
      <c r="J15" s="49">
        <v>39</v>
      </c>
      <c r="K15" s="49">
        <v>59</v>
      </c>
      <c r="L15" s="49">
        <v>63</v>
      </c>
      <c r="M15" s="76">
        <v>68</v>
      </c>
    </row>
    <row r="16" spans="1:13" ht="14.25" customHeight="1">
      <c r="A16" s="1695"/>
      <c r="B16" s="59"/>
      <c r="C16" s="75" t="s">
        <v>24</v>
      </c>
      <c r="D16" s="50">
        <f t="shared" si="1"/>
        <v>712</v>
      </c>
      <c r="E16" s="47">
        <v>4.3988269794721413</v>
      </c>
      <c r="F16" s="49">
        <v>394</v>
      </c>
      <c r="G16" s="49">
        <v>36</v>
      </c>
      <c r="H16" s="46">
        <v>7</v>
      </c>
      <c r="I16" s="49">
        <v>104</v>
      </c>
      <c r="J16" s="49">
        <v>27</v>
      </c>
      <c r="K16" s="49">
        <v>35</v>
      </c>
      <c r="L16" s="49">
        <v>59</v>
      </c>
      <c r="M16" s="76">
        <v>57</v>
      </c>
    </row>
    <row r="17" spans="1:13" ht="14.25" customHeight="1">
      <c r="A17" s="1695"/>
      <c r="B17" s="59"/>
      <c r="C17" s="75" t="s">
        <v>25</v>
      </c>
      <c r="D17" s="50">
        <f t="shared" si="1"/>
        <v>815</v>
      </c>
      <c r="E17" s="47">
        <v>8.3776595744680851</v>
      </c>
      <c r="F17" s="49">
        <v>439</v>
      </c>
      <c r="G17" s="49">
        <v>61</v>
      </c>
      <c r="H17" s="46">
        <v>18</v>
      </c>
      <c r="I17" s="49">
        <v>106</v>
      </c>
      <c r="J17" s="49">
        <v>37</v>
      </c>
      <c r="K17" s="49">
        <v>53</v>
      </c>
      <c r="L17" s="49">
        <v>54</v>
      </c>
      <c r="M17" s="76">
        <v>65</v>
      </c>
    </row>
    <row r="18" spans="1:13" ht="14.25" customHeight="1">
      <c r="A18" s="1695"/>
      <c r="B18" s="59"/>
      <c r="C18" s="75" t="s">
        <v>26</v>
      </c>
      <c r="D18" s="50">
        <f t="shared" si="1"/>
        <v>861</v>
      </c>
      <c r="E18" s="47">
        <v>13.14060446780552</v>
      </c>
      <c r="F18" s="49">
        <v>507</v>
      </c>
      <c r="G18" s="49">
        <v>54</v>
      </c>
      <c r="H18" s="46">
        <v>11</v>
      </c>
      <c r="I18" s="49">
        <v>94</v>
      </c>
      <c r="J18" s="49">
        <v>36</v>
      </c>
      <c r="K18" s="49">
        <v>40</v>
      </c>
      <c r="L18" s="49">
        <v>59</v>
      </c>
      <c r="M18" s="76">
        <v>71</v>
      </c>
    </row>
    <row r="19" spans="1:13" ht="14.25" customHeight="1">
      <c r="A19" s="1695"/>
      <c r="B19" s="59"/>
      <c r="C19" s="75" t="s">
        <v>27</v>
      </c>
      <c r="D19" s="50">
        <f t="shared" si="1"/>
        <v>639</v>
      </c>
      <c r="E19" s="123">
        <v>-8.7142857142857153</v>
      </c>
      <c r="F19" s="49">
        <v>355</v>
      </c>
      <c r="G19" s="49">
        <v>42</v>
      </c>
      <c r="H19" s="46">
        <v>11</v>
      </c>
      <c r="I19" s="49">
        <v>80</v>
      </c>
      <c r="J19" s="49">
        <v>42</v>
      </c>
      <c r="K19" s="49">
        <v>32</v>
      </c>
      <c r="L19" s="49">
        <v>41</v>
      </c>
      <c r="M19" s="76">
        <v>47</v>
      </c>
    </row>
    <row r="20" spans="1:13" ht="14.25" customHeight="1">
      <c r="A20" s="1695"/>
      <c r="B20" s="59"/>
      <c r="C20" s="75" t="s">
        <v>28</v>
      </c>
      <c r="D20" s="50">
        <f t="shared" si="1"/>
        <v>705</v>
      </c>
      <c r="E20" s="47">
        <v>6.4954682779456192</v>
      </c>
      <c r="F20" s="49">
        <v>377</v>
      </c>
      <c r="G20" s="49">
        <v>68</v>
      </c>
      <c r="H20" s="46">
        <v>18</v>
      </c>
      <c r="I20" s="49">
        <v>112</v>
      </c>
      <c r="J20" s="49">
        <v>29</v>
      </c>
      <c r="K20" s="49">
        <v>41</v>
      </c>
      <c r="L20" s="49">
        <v>37</v>
      </c>
      <c r="M20" s="76">
        <v>41</v>
      </c>
    </row>
    <row r="21" spans="1:13" ht="14.25" customHeight="1">
      <c r="A21" s="1695"/>
      <c r="B21" s="59" t="s">
        <v>29</v>
      </c>
      <c r="C21" s="75" t="s">
        <v>30</v>
      </c>
      <c r="D21" s="50">
        <f>SUM(F21:G21,I21:M21)</f>
        <v>861</v>
      </c>
      <c r="E21" s="47">
        <v>-21.225983531564502</v>
      </c>
      <c r="F21" s="49">
        <v>456</v>
      </c>
      <c r="G21" s="49">
        <v>64</v>
      </c>
      <c r="H21" s="46">
        <v>15</v>
      </c>
      <c r="I21" s="49">
        <v>122</v>
      </c>
      <c r="J21" s="49">
        <v>46</v>
      </c>
      <c r="K21" s="49">
        <v>54</v>
      </c>
      <c r="L21" s="49">
        <v>54</v>
      </c>
      <c r="M21" s="76">
        <v>65</v>
      </c>
    </row>
    <row r="22" spans="1:13" ht="14.25" customHeight="1">
      <c r="A22" s="1695"/>
      <c r="B22" s="59"/>
      <c r="C22" s="75" t="s">
        <v>31</v>
      </c>
      <c r="D22" s="50">
        <f t="shared" si="1"/>
        <v>903</v>
      </c>
      <c r="E22" s="47">
        <v>15.325670498084291</v>
      </c>
      <c r="F22" s="49">
        <v>465</v>
      </c>
      <c r="G22" s="49">
        <v>72</v>
      </c>
      <c r="H22" s="46">
        <v>14</v>
      </c>
      <c r="I22" s="49">
        <v>133</v>
      </c>
      <c r="J22" s="49">
        <v>39</v>
      </c>
      <c r="K22" s="49">
        <v>47</v>
      </c>
      <c r="L22" s="49">
        <v>61</v>
      </c>
      <c r="M22" s="76">
        <v>86</v>
      </c>
    </row>
    <row r="23" spans="1:13" ht="14.25" customHeight="1" thickBot="1">
      <c r="A23" s="1696"/>
      <c r="B23" s="64"/>
      <c r="C23" s="77" t="s">
        <v>32</v>
      </c>
      <c r="D23" s="51">
        <f>SUM(F23:G23,I23:M23)</f>
        <v>896</v>
      </c>
      <c r="E23" s="78">
        <v>-0.99447513812154686</v>
      </c>
      <c r="F23" s="52">
        <v>487</v>
      </c>
      <c r="G23" s="52">
        <v>77</v>
      </c>
      <c r="H23" s="48">
        <v>16</v>
      </c>
      <c r="I23" s="52">
        <v>114</v>
      </c>
      <c r="J23" s="52">
        <v>49</v>
      </c>
      <c r="K23" s="52">
        <v>47</v>
      </c>
      <c r="L23" s="52">
        <v>51</v>
      </c>
      <c r="M23" s="79">
        <v>71</v>
      </c>
    </row>
    <row r="24" spans="1:13" ht="14.25" customHeight="1">
      <c r="A24" s="1695" t="s">
        <v>33</v>
      </c>
      <c r="B24" s="1706" t="s">
        <v>17</v>
      </c>
      <c r="C24" s="1707"/>
      <c r="D24" s="67">
        <v>6048</v>
      </c>
      <c r="E24" s="68">
        <v>-6.6234367762853168</v>
      </c>
      <c r="F24" s="80">
        <v>2862</v>
      </c>
      <c r="G24" s="80">
        <v>582</v>
      </c>
      <c r="H24" s="45">
        <v>174</v>
      </c>
      <c r="I24" s="80">
        <v>880</v>
      </c>
      <c r="J24" s="80">
        <v>357</v>
      </c>
      <c r="K24" s="80">
        <v>435</v>
      </c>
      <c r="L24" s="80">
        <v>391</v>
      </c>
      <c r="M24" s="81">
        <v>541</v>
      </c>
    </row>
    <row r="25" spans="1:13" ht="14.25" customHeight="1">
      <c r="A25" s="1695"/>
      <c r="B25" s="1708">
        <v>29</v>
      </c>
      <c r="C25" s="1709"/>
      <c r="D25" s="67">
        <v>5963</v>
      </c>
      <c r="E25" s="68">
        <v>-1.4054232804232802</v>
      </c>
      <c r="F25" s="69">
        <v>2857</v>
      </c>
      <c r="G25" s="69">
        <v>586</v>
      </c>
      <c r="H25" s="23">
        <v>185</v>
      </c>
      <c r="I25" s="69">
        <v>846</v>
      </c>
      <c r="J25" s="69">
        <v>352</v>
      </c>
      <c r="K25" s="69">
        <v>391</v>
      </c>
      <c r="L25" s="69">
        <v>384</v>
      </c>
      <c r="M25" s="70">
        <v>547</v>
      </c>
    </row>
    <row r="26" spans="1:13" ht="14.25" customHeight="1">
      <c r="A26" s="1695"/>
      <c r="B26" s="1708">
        <v>30</v>
      </c>
      <c r="C26" s="1709"/>
      <c r="D26" s="67">
        <v>5630</v>
      </c>
      <c r="E26" s="68">
        <v>-5.5844373637430822</v>
      </c>
      <c r="F26" s="69">
        <v>2792</v>
      </c>
      <c r="G26" s="69">
        <v>510</v>
      </c>
      <c r="H26" s="25">
        <v>142</v>
      </c>
      <c r="I26" s="69">
        <v>798</v>
      </c>
      <c r="J26" s="69">
        <v>322</v>
      </c>
      <c r="K26" s="69">
        <v>349</v>
      </c>
      <c r="L26" s="69">
        <v>353</v>
      </c>
      <c r="M26" s="70">
        <v>506</v>
      </c>
    </row>
    <row r="27" spans="1:13" ht="14.25" customHeight="1">
      <c r="A27" s="1695"/>
      <c r="B27" s="1708" t="s">
        <v>18</v>
      </c>
      <c r="C27" s="1709"/>
      <c r="D27" s="67">
        <v>5743</v>
      </c>
      <c r="E27" s="68">
        <v>2.0071047957371224</v>
      </c>
      <c r="F27" s="69">
        <v>2937</v>
      </c>
      <c r="G27" s="69">
        <v>478</v>
      </c>
      <c r="H27" s="25">
        <v>151</v>
      </c>
      <c r="I27" s="69">
        <v>746</v>
      </c>
      <c r="J27" s="69">
        <v>293</v>
      </c>
      <c r="K27" s="69">
        <v>366</v>
      </c>
      <c r="L27" s="69">
        <v>408</v>
      </c>
      <c r="M27" s="70">
        <v>515</v>
      </c>
    </row>
    <row r="28" spans="1:13" ht="14.25" customHeight="1">
      <c r="A28" s="1695"/>
      <c r="B28" s="1708">
        <v>2</v>
      </c>
      <c r="C28" s="1709"/>
      <c r="D28" s="71">
        <f>SUM(F28:G28,I28:M28)</f>
        <v>6120</v>
      </c>
      <c r="E28" s="72">
        <f>IF(ISERROR((D28-D27)/D27*100),"―",(D28-D27)/D27*100)</f>
        <v>6.5645133205641653</v>
      </c>
      <c r="F28" s="73">
        <f>SUM(F29:F40)</f>
        <v>3219</v>
      </c>
      <c r="G28" s="73">
        <f t="shared" ref="G28:M28" si="2">SUM(G29:G40)</f>
        <v>465</v>
      </c>
      <c r="H28" s="30">
        <f t="shared" si="2"/>
        <v>117</v>
      </c>
      <c r="I28" s="73">
        <f t="shared" si="2"/>
        <v>850</v>
      </c>
      <c r="J28" s="73">
        <f t="shared" si="2"/>
        <v>311</v>
      </c>
      <c r="K28" s="73">
        <f t="shared" si="2"/>
        <v>354</v>
      </c>
      <c r="L28" s="73">
        <f t="shared" si="2"/>
        <v>385</v>
      </c>
      <c r="M28" s="74">
        <f t="shared" si="2"/>
        <v>536</v>
      </c>
    </row>
    <row r="29" spans="1:13" ht="14.25" customHeight="1">
      <c r="A29" s="1695"/>
      <c r="B29" s="59" t="s">
        <v>19</v>
      </c>
      <c r="C29" s="75" t="s">
        <v>20</v>
      </c>
      <c r="D29" s="50">
        <f>SUM(F29:G29,I29:M29)</f>
        <v>708</v>
      </c>
      <c r="E29" s="47">
        <v>12.738853503184714</v>
      </c>
      <c r="F29" s="49">
        <v>372</v>
      </c>
      <c r="G29" s="49">
        <v>51</v>
      </c>
      <c r="H29" s="46">
        <v>18</v>
      </c>
      <c r="I29" s="49">
        <v>95</v>
      </c>
      <c r="J29" s="49">
        <v>38</v>
      </c>
      <c r="K29" s="49">
        <v>41</v>
      </c>
      <c r="L29" s="49">
        <v>38</v>
      </c>
      <c r="M29" s="76">
        <v>73</v>
      </c>
    </row>
    <row r="30" spans="1:13" ht="14.25" customHeight="1">
      <c r="A30" s="1695"/>
      <c r="B30" s="59"/>
      <c r="C30" s="75" t="s">
        <v>21</v>
      </c>
      <c r="D30" s="50">
        <f>SUM(F30:G30,I30:M30)</f>
        <v>511</v>
      </c>
      <c r="E30" s="47">
        <v>-1.9193857965451053</v>
      </c>
      <c r="F30" s="49">
        <v>243</v>
      </c>
      <c r="G30" s="49">
        <v>45</v>
      </c>
      <c r="H30" s="46">
        <v>12</v>
      </c>
      <c r="I30" s="49">
        <v>78</v>
      </c>
      <c r="J30" s="49">
        <v>26</v>
      </c>
      <c r="K30" s="49">
        <v>39</v>
      </c>
      <c r="L30" s="49">
        <v>39</v>
      </c>
      <c r="M30" s="76">
        <v>41</v>
      </c>
    </row>
    <row r="31" spans="1:13" ht="14.25" customHeight="1">
      <c r="A31" s="1695"/>
      <c r="B31" s="59"/>
      <c r="C31" s="75" t="s">
        <v>22</v>
      </c>
      <c r="D31" s="50">
        <f t="shared" ref="D31:D39" si="3">SUM(F31:G31,I31:M31)</f>
        <v>514</v>
      </c>
      <c r="E31" s="47">
        <v>19.534883720930232</v>
      </c>
      <c r="F31" s="49">
        <v>278</v>
      </c>
      <c r="G31" s="49">
        <v>35</v>
      </c>
      <c r="H31" s="46">
        <v>8</v>
      </c>
      <c r="I31" s="49">
        <v>70</v>
      </c>
      <c r="J31" s="49">
        <v>24</v>
      </c>
      <c r="K31" s="49">
        <v>32</v>
      </c>
      <c r="L31" s="49">
        <v>27</v>
      </c>
      <c r="M31" s="76">
        <v>48</v>
      </c>
    </row>
    <row r="32" spans="1:13" ht="14.25" customHeight="1">
      <c r="A32" s="1695"/>
      <c r="B32" s="59"/>
      <c r="C32" s="75" t="s">
        <v>23</v>
      </c>
      <c r="D32" s="50">
        <f t="shared" si="3"/>
        <v>572</v>
      </c>
      <c r="E32" s="47">
        <v>19.916142557651991</v>
      </c>
      <c r="F32" s="49">
        <v>306</v>
      </c>
      <c r="G32" s="49">
        <v>38</v>
      </c>
      <c r="H32" s="46">
        <v>6</v>
      </c>
      <c r="I32" s="49">
        <v>80</v>
      </c>
      <c r="J32" s="49">
        <v>29</v>
      </c>
      <c r="K32" s="49">
        <v>34</v>
      </c>
      <c r="L32" s="49">
        <v>36</v>
      </c>
      <c r="M32" s="76">
        <v>49</v>
      </c>
    </row>
    <row r="33" spans="1:13" ht="14.25" customHeight="1">
      <c r="A33" s="1695"/>
      <c r="B33" s="59"/>
      <c r="C33" s="75" t="s">
        <v>24</v>
      </c>
      <c r="D33" s="50">
        <f t="shared" si="3"/>
        <v>402</v>
      </c>
      <c r="E33" s="47">
        <v>0.75187969924812026</v>
      </c>
      <c r="F33" s="49">
        <v>219</v>
      </c>
      <c r="G33" s="49">
        <v>20</v>
      </c>
      <c r="H33" s="46">
        <v>5</v>
      </c>
      <c r="I33" s="49">
        <v>66</v>
      </c>
      <c r="J33" s="49">
        <v>14</v>
      </c>
      <c r="K33" s="49">
        <v>23</v>
      </c>
      <c r="L33" s="49">
        <v>30</v>
      </c>
      <c r="M33" s="76">
        <v>30</v>
      </c>
    </row>
    <row r="34" spans="1:13" ht="14.25" customHeight="1">
      <c r="A34" s="1695"/>
      <c r="B34" s="59"/>
      <c r="C34" s="75" t="s">
        <v>25</v>
      </c>
      <c r="D34" s="50">
        <f t="shared" si="3"/>
        <v>505</v>
      </c>
      <c r="E34" s="47">
        <v>18.823529411764707</v>
      </c>
      <c r="F34" s="49">
        <v>262</v>
      </c>
      <c r="G34" s="49">
        <v>45</v>
      </c>
      <c r="H34" s="46">
        <v>13</v>
      </c>
      <c r="I34" s="49">
        <v>58</v>
      </c>
      <c r="J34" s="49">
        <v>27</v>
      </c>
      <c r="K34" s="49">
        <v>33</v>
      </c>
      <c r="L34" s="49">
        <v>33</v>
      </c>
      <c r="M34" s="76">
        <v>47</v>
      </c>
    </row>
    <row r="35" spans="1:13" ht="14.25" customHeight="1">
      <c r="A35" s="1695"/>
      <c r="B35" s="59"/>
      <c r="C35" s="75" t="s">
        <v>26</v>
      </c>
      <c r="D35" s="50">
        <f t="shared" si="3"/>
        <v>540</v>
      </c>
      <c r="E35" s="47">
        <v>19.469026548672566</v>
      </c>
      <c r="F35" s="49">
        <v>322</v>
      </c>
      <c r="G35" s="49">
        <v>36</v>
      </c>
      <c r="H35" s="46">
        <v>9</v>
      </c>
      <c r="I35" s="49">
        <v>63</v>
      </c>
      <c r="J35" s="49">
        <v>21</v>
      </c>
      <c r="K35" s="49">
        <v>21</v>
      </c>
      <c r="L35" s="49">
        <v>38</v>
      </c>
      <c r="M35" s="76">
        <v>39</v>
      </c>
    </row>
    <row r="36" spans="1:13" ht="14.25" customHeight="1">
      <c r="A36" s="1695"/>
      <c r="B36" s="59"/>
      <c r="C36" s="75" t="s">
        <v>27</v>
      </c>
      <c r="D36" s="50">
        <f t="shared" si="3"/>
        <v>384</v>
      </c>
      <c r="E36" s="47">
        <v>-6.1124694376528117</v>
      </c>
      <c r="F36" s="49">
        <v>200</v>
      </c>
      <c r="G36" s="49">
        <v>30</v>
      </c>
      <c r="H36" s="46">
        <v>7</v>
      </c>
      <c r="I36" s="49">
        <v>54</v>
      </c>
      <c r="J36" s="49">
        <v>24</v>
      </c>
      <c r="K36" s="49">
        <v>13</v>
      </c>
      <c r="L36" s="49">
        <v>28</v>
      </c>
      <c r="M36" s="76">
        <v>35</v>
      </c>
    </row>
    <row r="37" spans="1:13" ht="14.25" customHeight="1">
      <c r="A37" s="1695"/>
      <c r="B37" s="59"/>
      <c r="C37" s="75" t="s">
        <v>28</v>
      </c>
      <c r="D37" s="50">
        <f t="shared" si="3"/>
        <v>431</v>
      </c>
      <c r="E37" s="47">
        <v>6.4197530864197532</v>
      </c>
      <c r="F37" s="49">
        <v>223</v>
      </c>
      <c r="G37" s="49">
        <v>40</v>
      </c>
      <c r="H37" s="46">
        <v>12</v>
      </c>
      <c r="I37" s="49">
        <v>66</v>
      </c>
      <c r="J37" s="49">
        <v>19</v>
      </c>
      <c r="K37" s="49">
        <v>27</v>
      </c>
      <c r="L37" s="49">
        <v>27</v>
      </c>
      <c r="M37" s="76">
        <v>29</v>
      </c>
    </row>
    <row r="38" spans="1:13" ht="14.25" customHeight="1">
      <c r="A38" s="1695"/>
      <c r="B38" s="59" t="s">
        <v>29</v>
      </c>
      <c r="C38" s="75" t="s">
        <v>30</v>
      </c>
      <c r="D38" s="50">
        <f t="shared" si="3"/>
        <v>510</v>
      </c>
      <c r="E38" s="47">
        <v>-19.303797468354432</v>
      </c>
      <c r="F38" s="49">
        <v>259</v>
      </c>
      <c r="G38" s="49">
        <v>38</v>
      </c>
      <c r="H38" s="46">
        <v>12</v>
      </c>
      <c r="I38" s="49">
        <v>76</v>
      </c>
      <c r="J38" s="49">
        <v>30</v>
      </c>
      <c r="K38" s="49">
        <v>32</v>
      </c>
      <c r="L38" s="49">
        <v>34</v>
      </c>
      <c r="M38" s="76">
        <v>41</v>
      </c>
    </row>
    <row r="39" spans="1:13" ht="14.25" customHeight="1">
      <c r="A39" s="1695"/>
      <c r="B39" s="59"/>
      <c r="C39" s="75" t="s">
        <v>31</v>
      </c>
      <c r="D39" s="50">
        <f t="shared" si="3"/>
        <v>529</v>
      </c>
      <c r="E39" s="47">
        <v>18.876404494382022</v>
      </c>
      <c r="F39" s="49">
        <v>260</v>
      </c>
      <c r="G39" s="49">
        <v>44</v>
      </c>
      <c r="H39" s="46">
        <v>8</v>
      </c>
      <c r="I39" s="49">
        <v>77</v>
      </c>
      <c r="J39" s="49">
        <v>29</v>
      </c>
      <c r="K39" s="49">
        <v>29</v>
      </c>
      <c r="L39" s="49">
        <v>33</v>
      </c>
      <c r="M39" s="76">
        <v>57</v>
      </c>
    </row>
    <row r="40" spans="1:13" ht="14.25" customHeight="1" thickBot="1">
      <c r="A40" s="1696"/>
      <c r="B40" s="64"/>
      <c r="C40" s="77" t="s">
        <v>32</v>
      </c>
      <c r="D40" s="51">
        <f>SUM(F40:G40,I40:M40)</f>
        <v>514</v>
      </c>
      <c r="E40" s="78">
        <v>-1.153846153846154</v>
      </c>
      <c r="F40" s="52">
        <v>275</v>
      </c>
      <c r="G40" s="52">
        <v>43</v>
      </c>
      <c r="H40" s="48">
        <v>7</v>
      </c>
      <c r="I40" s="52">
        <v>67</v>
      </c>
      <c r="J40" s="52">
        <v>30</v>
      </c>
      <c r="K40" s="52">
        <v>30</v>
      </c>
      <c r="L40" s="52">
        <v>22</v>
      </c>
      <c r="M40" s="79">
        <v>47</v>
      </c>
    </row>
    <row r="41" spans="1:13" ht="14.25" customHeight="1">
      <c r="A41" s="1703" t="s">
        <v>34</v>
      </c>
      <c r="B41" s="1706" t="s">
        <v>17</v>
      </c>
      <c r="C41" s="1707"/>
      <c r="D41" s="67">
        <v>9570</v>
      </c>
      <c r="E41" s="68">
        <v>-2.2372050260496477</v>
      </c>
      <c r="F41" s="80">
        <v>4667</v>
      </c>
      <c r="G41" s="80">
        <v>903</v>
      </c>
      <c r="H41" s="45">
        <v>258</v>
      </c>
      <c r="I41" s="80">
        <v>1412</v>
      </c>
      <c r="J41" s="80">
        <v>519</v>
      </c>
      <c r="K41" s="80">
        <v>633</v>
      </c>
      <c r="L41" s="80">
        <v>582</v>
      </c>
      <c r="M41" s="81">
        <v>854</v>
      </c>
    </row>
    <row r="42" spans="1:13" ht="14.25" customHeight="1">
      <c r="A42" s="1695"/>
      <c r="B42" s="1708">
        <v>29</v>
      </c>
      <c r="C42" s="1709"/>
      <c r="D42" s="67">
        <v>9592</v>
      </c>
      <c r="E42" s="68">
        <v>0.22988505747126436</v>
      </c>
      <c r="F42" s="69">
        <v>4742</v>
      </c>
      <c r="G42" s="69">
        <v>925</v>
      </c>
      <c r="H42" s="23">
        <v>283</v>
      </c>
      <c r="I42" s="69">
        <v>1431</v>
      </c>
      <c r="J42" s="69">
        <v>525</v>
      </c>
      <c r="K42" s="69">
        <v>611</v>
      </c>
      <c r="L42" s="69">
        <v>561</v>
      </c>
      <c r="M42" s="70">
        <v>797</v>
      </c>
    </row>
    <row r="43" spans="1:13" ht="14.25" customHeight="1">
      <c r="A43" s="1695"/>
      <c r="B43" s="1708">
        <v>30</v>
      </c>
      <c r="C43" s="1709"/>
      <c r="D43" s="67">
        <v>9283</v>
      </c>
      <c r="E43" s="68">
        <v>-3.2214345287739783</v>
      </c>
      <c r="F43" s="69">
        <v>4747</v>
      </c>
      <c r="G43" s="69">
        <v>807</v>
      </c>
      <c r="H43" s="25">
        <v>239</v>
      </c>
      <c r="I43" s="69">
        <v>1320</v>
      </c>
      <c r="J43" s="69">
        <v>510</v>
      </c>
      <c r="K43" s="69">
        <v>587</v>
      </c>
      <c r="L43" s="69">
        <v>565</v>
      </c>
      <c r="M43" s="70">
        <v>747</v>
      </c>
    </row>
    <row r="44" spans="1:13" ht="14.25" customHeight="1">
      <c r="A44" s="1695"/>
      <c r="B44" s="1708" t="s">
        <v>18</v>
      </c>
      <c r="C44" s="1709"/>
      <c r="D44" s="67">
        <v>9781</v>
      </c>
      <c r="E44" s="68">
        <v>5.3646450500915659</v>
      </c>
      <c r="F44" s="69">
        <v>5215</v>
      </c>
      <c r="G44" s="69">
        <v>775</v>
      </c>
      <c r="H44" s="25">
        <v>224</v>
      </c>
      <c r="I44" s="69">
        <v>1277</v>
      </c>
      <c r="J44" s="69">
        <v>437</v>
      </c>
      <c r="K44" s="69">
        <v>607</v>
      </c>
      <c r="L44" s="69">
        <v>666</v>
      </c>
      <c r="M44" s="70">
        <v>804</v>
      </c>
    </row>
    <row r="45" spans="1:13" ht="14.25" customHeight="1">
      <c r="A45" s="1695"/>
      <c r="B45" s="1708">
        <v>2</v>
      </c>
      <c r="C45" s="1709"/>
      <c r="D45" s="71">
        <f>SUM(F45:G45,I45:M45)</f>
        <v>10128</v>
      </c>
      <c r="E45" s="72">
        <f>IF(ISERROR((D45-D44)/D44*100),"―",(D45-D44)/D44*100)</f>
        <v>3.5476945097638275</v>
      </c>
      <c r="F45" s="73">
        <f>SUM(F46:F57)</f>
        <v>5496</v>
      </c>
      <c r="G45" s="73">
        <f t="shared" ref="G45:M45" si="4">SUM(G46:G57)</f>
        <v>741</v>
      </c>
      <c r="H45" s="30">
        <f t="shared" si="4"/>
        <v>172</v>
      </c>
      <c r="I45" s="73">
        <f t="shared" si="4"/>
        <v>1397</v>
      </c>
      <c r="J45" s="73">
        <f t="shared" si="4"/>
        <v>469</v>
      </c>
      <c r="K45" s="73">
        <f t="shared" si="4"/>
        <v>560</v>
      </c>
      <c r="L45" s="73">
        <f t="shared" si="4"/>
        <v>653</v>
      </c>
      <c r="M45" s="74">
        <f t="shared" si="4"/>
        <v>812</v>
      </c>
    </row>
    <row r="46" spans="1:13" ht="14.25" customHeight="1">
      <c r="A46" s="1695"/>
      <c r="B46" s="59" t="s">
        <v>19</v>
      </c>
      <c r="C46" s="75" t="s">
        <v>20</v>
      </c>
      <c r="D46" s="50">
        <f>SUM(F46:G46,I46:M46)</f>
        <v>1158</v>
      </c>
      <c r="E46" s="47">
        <v>10.390848427073403</v>
      </c>
      <c r="F46" s="49">
        <v>608</v>
      </c>
      <c r="G46" s="49">
        <v>94</v>
      </c>
      <c r="H46" s="46">
        <v>28</v>
      </c>
      <c r="I46" s="49">
        <v>173</v>
      </c>
      <c r="J46" s="49">
        <v>56</v>
      </c>
      <c r="K46" s="49">
        <v>54</v>
      </c>
      <c r="L46" s="49">
        <v>66</v>
      </c>
      <c r="M46" s="76">
        <v>107</v>
      </c>
    </row>
    <row r="47" spans="1:13" ht="14.25" customHeight="1">
      <c r="A47" s="1695"/>
      <c r="B47" s="59"/>
      <c r="C47" s="75" t="s">
        <v>21</v>
      </c>
      <c r="D47" s="50">
        <f>SUM(F47:G47,I47:M47)</f>
        <v>831</v>
      </c>
      <c r="E47" s="47">
        <v>-5.5681818181818183</v>
      </c>
      <c r="F47" s="49">
        <v>433</v>
      </c>
      <c r="G47" s="49">
        <v>62</v>
      </c>
      <c r="H47" s="46">
        <v>15</v>
      </c>
      <c r="I47" s="49">
        <v>122</v>
      </c>
      <c r="J47" s="49">
        <v>39</v>
      </c>
      <c r="K47" s="49">
        <v>58</v>
      </c>
      <c r="L47" s="49">
        <v>56</v>
      </c>
      <c r="M47" s="76">
        <v>61</v>
      </c>
    </row>
    <row r="48" spans="1:13" ht="14.25" customHeight="1">
      <c r="A48" s="1695"/>
      <c r="B48" s="59"/>
      <c r="C48" s="75" t="s">
        <v>22</v>
      </c>
      <c r="D48" s="50">
        <f t="shared" ref="D48:D56" si="5">SUM(F48:G48,I48:M48)</f>
        <v>874</v>
      </c>
      <c r="E48" s="47">
        <v>16.533333333333331</v>
      </c>
      <c r="F48" s="49">
        <v>492</v>
      </c>
      <c r="G48" s="49">
        <v>51</v>
      </c>
      <c r="H48" s="46">
        <v>9</v>
      </c>
      <c r="I48" s="49">
        <v>122</v>
      </c>
      <c r="J48" s="49">
        <v>33</v>
      </c>
      <c r="K48" s="49">
        <v>48</v>
      </c>
      <c r="L48" s="49">
        <v>55</v>
      </c>
      <c r="M48" s="76">
        <v>73</v>
      </c>
    </row>
    <row r="49" spans="1:13" ht="14.25" customHeight="1">
      <c r="A49" s="1695"/>
      <c r="B49" s="59"/>
      <c r="C49" s="75" t="s">
        <v>23</v>
      </c>
      <c r="D49" s="50">
        <f t="shared" si="5"/>
        <v>894</v>
      </c>
      <c r="E49" s="47">
        <v>12.170639899623588</v>
      </c>
      <c r="F49" s="49">
        <v>489</v>
      </c>
      <c r="G49" s="49">
        <v>60</v>
      </c>
      <c r="H49" s="46">
        <v>10</v>
      </c>
      <c r="I49" s="49">
        <v>119</v>
      </c>
      <c r="J49" s="49">
        <v>38</v>
      </c>
      <c r="K49" s="49">
        <v>57</v>
      </c>
      <c r="L49" s="49">
        <v>63</v>
      </c>
      <c r="M49" s="76">
        <v>68</v>
      </c>
    </row>
    <row r="50" spans="1:13" ht="14.25" customHeight="1">
      <c r="A50" s="1695"/>
      <c r="B50" s="59"/>
      <c r="C50" s="75" t="s">
        <v>24</v>
      </c>
      <c r="D50" s="50">
        <f t="shared" si="5"/>
        <v>709</v>
      </c>
      <c r="E50" s="47">
        <v>4.4182621502209134</v>
      </c>
      <c r="F50" s="49">
        <v>393</v>
      </c>
      <c r="G50" s="49">
        <v>36</v>
      </c>
      <c r="H50" s="46">
        <v>7</v>
      </c>
      <c r="I50" s="49">
        <v>103</v>
      </c>
      <c r="J50" s="49">
        <v>26</v>
      </c>
      <c r="K50" s="49">
        <v>35</v>
      </c>
      <c r="L50" s="49">
        <v>59</v>
      </c>
      <c r="M50" s="76">
        <v>57</v>
      </c>
    </row>
    <row r="51" spans="1:13" ht="14.25" customHeight="1">
      <c r="A51" s="1695"/>
      <c r="B51" s="59"/>
      <c r="C51" s="75" t="s">
        <v>25</v>
      </c>
      <c r="D51" s="50">
        <f t="shared" si="5"/>
        <v>809</v>
      </c>
      <c r="E51" s="47">
        <v>8.2998661311914326</v>
      </c>
      <c r="F51" s="49">
        <v>437</v>
      </c>
      <c r="G51" s="49">
        <v>61</v>
      </c>
      <c r="H51" s="46">
        <v>18</v>
      </c>
      <c r="I51" s="49">
        <v>105</v>
      </c>
      <c r="J51" s="49">
        <v>37</v>
      </c>
      <c r="K51" s="49">
        <v>51</v>
      </c>
      <c r="L51" s="49">
        <v>53</v>
      </c>
      <c r="M51" s="76">
        <v>65</v>
      </c>
    </row>
    <row r="52" spans="1:13" ht="14.25" customHeight="1">
      <c r="A52" s="1695"/>
      <c r="B52" s="59"/>
      <c r="C52" s="75" t="s">
        <v>26</v>
      </c>
      <c r="D52" s="50">
        <f t="shared" si="5"/>
        <v>858</v>
      </c>
      <c r="E52" s="47">
        <v>13.342140026420079</v>
      </c>
      <c r="F52" s="49">
        <v>506</v>
      </c>
      <c r="G52" s="49">
        <v>54</v>
      </c>
      <c r="H52" s="46">
        <v>11</v>
      </c>
      <c r="I52" s="49">
        <v>93</v>
      </c>
      <c r="J52" s="49">
        <v>36</v>
      </c>
      <c r="K52" s="49">
        <v>39</v>
      </c>
      <c r="L52" s="49">
        <v>59</v>
      </c>
      <c r="M52" s="76">
        <v>71</v>
      </c>
    </row>
    <row r="53" spans="1:13" ht="14.25" customHeight="1">
      <c r="A53" s="1695"/>
      <c r="B53" s="59"/>
      <c r="C53" s="75" t="s">
        <v>27</v>
      </c>
      <c r="D53" s="50">
        <f t="shared" si="5"/>
        <v>637</v>
      </c>
      <c r="E53" s="47">
        <v>-8.0808080808080813</v>
      </c>
      <c r="F53" s="49">
        <v>354</v>
      </c>
      <c r="G53" s="49">
        <v>42</v>
      </c>
      <c r="H53" s="46">
        <v>11</v>
      </c>
      <c r="I53" s="49">
        <v>80</v>
      </c>
      <c r="J53" s="49">
        <v>41</v>
      </c>
      <c r="K53" s="49">
        <v>32</v>
      </c>
      <c r="L53" s="49">
        <v>41</v>
      </c>
      <c r="M53" s="76">
        <v>47</v>
      </c>
    </row>
    <row r="54" spans="1:13" ht="14.25" customHeight="1">
      <c r="A54" s="1695"/>
      <c r="B54" s="59"/>
      <c r="C54" s="75" t="s">
        <v>28</v>
      </c>
      <c r="D54" s="50">
        <f t="shared" si="5"/>
        <v>705</v>
      </c>
      <c r="E54" s="47">
        <v>7.3059360730593603</v>
      </c>
      <c r="F54" s="49">
        <v>377</v>
      </c>
      <c r="G54" s="49">
        <v>68</v>
      </c>
      <c r="H54" s="46">
        <v>18</v>
      </c>
      <c r="I54" s="49">
        <v>112</v>
      </c>
      <c r="J54" s="49">
        <v>29</v>
      </c>
      <c r="K54" s="49">
        <v>41</v>
      </c>
      <c r="L54" s="49">
        <v>37</v>
      </c>
      <c r="M54" s="76">
        <v>41</v>
      </c>
    </row>
    <row r="55" spans="1:13" ht="14.25" customHeight="1">
      <c r="A55" s="1695"/>
      <c r="B55" s="59" t="s">
        <v>29</v>
      </c>
      <c r="C55" s="75" t="s">
        <v>30</v>
      </c>
      <c r="D55" s="50">
        <f t="shared" si="5"/>
        <v>857</v>
      </c>
      <c r="E55" s="47">
        <v>-21.30394857667585</v>
      </c>
      <c r="F55" s="49">
        <v>455</v>
      </c>
      <c r="G55" s="49">
        <v>64</v>
      </c>
      <c r="H55" s="46">
        <v>15</v>
      </c>
      <c r="I55" s="49">
        <v>121</v>
      </c>
      <c r="J55" s="49">
        <v>46</v>
      </c>
      <c r="K55" s="49">
        <v>53</v>
      </c>
      <c r="L55" s="49">
        <v>53</v>
      </c>
      <c r="M55" s="76">
        <v>65</v>
      </c>
    </row>
    <row r="56" spans="1:13" ht="14.25" customHeight="1">
      <c r="A56" s="1695"/>
      <c r="B56" s="59"/>
      <c r="C56" s="75" t="s">
        <v>31</v>
      </c>
      <c r="D56" s="50">
        <f t="shared" si="5"/>
        <v>902</v>
      </c>
      <c r="E56" s="47">
        <v>15.492957746478872</v>
      </c>
      <c r="F56" s="49">
        <v>465</v>
      </c>
      <c r="G56" s="49">
        <v>72</v>
      </c>
      <c r="H56" s="46">
        <v>14</v>
      </c>
      <c r="I56" s="49">
        <v>133</v>
      </c>
      <c r="J56" s="49">
        <v>39</v>
      </c>
      <c r="K56" s="49">
        <v>47</v>
      </c>
      <c r="L56" s="49">
        <v>60</v>
      </c>
      <c r="M56" s="76">
        <v>86</v>
      </c>
    </row>
    <row r="57" spans="1:13" ht="14.25" customHeight="1" thickBot="1">
      <c r="A57" s="1696"/>
      <c r="B57" s="64"/>
      <c r="C57" s="77" t="s">
        <v>32</v>
      </c>
      <c r="D57" s="51">
        <f>SUM(F57:G57,I57:M57)</f>
        <v>894</v>
      </c>
      <c r="E57" s="78">
        <v>-0.88691796008869184</v>
      </c>
      <c r="F57" s="52">
        <v>487</v>
      </c>
      <c r="G57" s="52">
        <v>77</v>
      </c>
      <c r="H57" s="48">
        <v>16</v>
      </c>
      <c r="I57" s="52">
        <v>114</v>
      </c>
      <c r="J57" s="52">
        <v>49</v>
      </c>
      <c r="K57" s="52">
        <v>45</v>
      </c>
      <c r="L57" s="52">
        <v>51</v>
      </c>
      <c r="M57" s="79">
        <v>71</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BreakPreview" zoomScaleNormal="100" zoomScaleSheetLayoutView="100" workbookViewId="0">
      <selection sqref="A1:M1"/>
    </sheetView>
  </sheetViews>
  <sheetFormatPr defaultRowHeight="13.5"/>
  <cols>
    <col min="1" max="1" width="3.25" style="2" customWidth="1"/>
    <col min="2" max="2" width="3.5" style="2" customWidth="1"/>
    <col min="3" max="3" width="20.75" style="2" customWidth="1"/>
    <col min="4" max="12" width="7.125" style="2" customWidth="1"/>
    <col min="13" max="252" width="9" style="2"/>
    <col min="253" max="253" width="3.25" style="2" customWidth="1"/>
    <col min="254" max="254" width="3.5" style="2" customWidth="1"/>
    <col min="255" max="255" width="20.75" style="2" customWidth="1"/>
    <col min="256" max="264" width="7.125" style="2" customWidth="1"/>
    <col min="265" max="508" width="9" style="2"/>
    <col min="509" max="509" width="3.25" style="2" customWidth="1"/>
    <col min="510" max="510" width="3.5" style="2" customWidth="1"/>
    <col min="511" max="511" width="20.75" style="2" customWidth="1"/>
    <col min="512" max="520" width="7.125" style="2" customWidth="1"/>
    <col min="521" max="764" width="9" style="2"/>
    <col min="765" max="765" width="3.25" style="2" customWidth="1"/>
    <col min="766" max="766" width="3.5" style="2" customWidth="1"/>
    <col min="767" max="767" width="20.75" style="2" customWidth="1"/>
    <col min="768" max="776" width="7.125" style="2" customWidth="1"/>
    <col min="777" max="1020" width="9" style="2"/>
    <col min="1021" max="1021" width="3.25" style="2" customWidth="1"/>
    <col min="1022" max="1022" width="3.5" style="2" customWidth="1"/>
    <col min="1023" max="1023" width="20.75" style="2" customWidth="1"/>
    <col min="1024" max="1032" width="7.125" style="2" customWidth="1"/>
    <col min="1033" max="1276" width="9" style="2"/>
    <col min="1277" max="1277" width="3.25" style="2" customWidth="1"/>
    <col min="1278" max="1278" width="3.5" style="2" customWidth="1"/>
    <col min="1279" max="1279" width="20.75" style="2" customWidth="1"/>
    <col min="1280" max="1288" width="7.125" style="2" customWidth="1"/>
    <col min="1289" max="1532" width="9" style="2"/>
    <col min="1533" max="1533" width="3.25" style="2" customWidth="1"/>
    <col min="1534" max="1534" width="3.5" style="2" customWidth="1"/>
    <col min="1535" max="1535" width="20.75" style="2" customWidth="1"/>
    <col min="1536" max="1544" width="7.125" style="2" customWidth="1"/>
    <col min="1545" max="1788" width="9" style="2"/>
    <col min="1789" max="1789" width="3.25" style="2" customWidth="1"/>
    <col min="1790" max="1790" width="3.5" style="2" customWidth="1"/>
    <col min="1791" max="1791" width="20.75" style="2" customWidth="1"/>
    <col min="1792" max="1800" width="7.125" style="2" customWidth="1"/>
    <col min="1801" max="2044" width="9" style="2"/>
    <col min="2045" max="2045" width="3.25" style="2" customWidth="1"/>
    <col min="2046" max="2046" width="3.5" style="2" customWidth="1"/>
    <col min="2047" max="2047" width="20.75" style="2" customWidth="1"/>
    <col min="2048" max="2056" width="7.125" style="2" customWidth="1"/>
    <col min="2057" max="2300" width="9" style="2"/>
    <col min="2301" max="2301" width="3.25" style="2" customWidth="1"/>
    <col min="2302" max="2302" width="3.5" style="2" customWidth="1"/>
    <col min="2303" max="2303" width="20.75" style="2" customWidth="1"/>
    <col min="2304" max="2312" width="7.125" style="2" customWidth="1"/>
    <col min="2313" max="2556" width="9" style="2"/>
    <col min="2557" max="2557" width="3.25" style="2" customWidth="1"/>
    <col min="2558" max="2558" width="3.5" style="2" customWidth="1"/>
    <col min="2559" max="2559" width="20.75" style="2" customWidth="1"/>
    <col min="2560" max="2568" width="7.125" style="2" customWidth="1"/>
    <col min="2569" max="2812" width="9" style="2"/>
    <col min="2813" max="2813" width="3.25" style="2" customWidth="1"/>
    <col min="2814" max="2814" width="3.5" style="2" customWidth="1"/>
    <col min="2815" max="2815" width="20.75" style="2" customWidth="1"/>
    <col min="2816" max="2824" width="7.125" style="2" customWidth="1"/>
    <col min="2825" max="3068" width="9" style="2"/>
    <col min="3069" max="3069" width="3.25" style="2" customWidth="1"/>
    <col min="3070" max="3070" width="3.5" style="2" customWidth="1"/>
    <col min="3071" max="3071" width="20.75" style="2" customWidth="1"/>
    <col min="3072" max="3080" width="7.125" style="2" customWidth="1"/>
    <col min="3081" max="3324" width="9" style="2"/>
    <col min="3325" max="3325" width="3.25" style="2" customWidth="1"/>
    <col min="3326" max="3326" width="3.5" style="2" customWidth="1"/>
    <col min="3327" max="3327" width="20.75" style="2" customWidth="1"/>
    <col min="3328" max="3336" width="7.125" style="2" customWidth="1"/>
    <col min="3337" max="3580" width="9" style="2"/>
    <col min="3581" max="3581" width="3.25" style="2" customWidth="1"/>
    <col min="3582" max="3582" width="3.5" style="2" customWidth="1"/>
    <col min="3583" max="3583" width="20.75" style="2" customWidth="1"/>
    <col min="3584" max="3592" width="7.125" style="2" customWidth="1"/>
    <col min="3593" max="3836" width="9" style="2"/>
    <col min="3837" max="3837" width="3.25" style="2" customWidth="1"/>
    <col min="3838" max="3838" width="3.5" style="2" customWidth="1"/>
    <col min="3839" max="3839" width="20.75" style="2" customWidth="1"/>
    <col min="3840" max="3848" width="7.125" style="2" customWidth="1"/>
    <col min="3849" max="4092" width="9" style="2"/>
    <col min="4093" max="4093" width="3.25" style="2" customWidth="1"/>
    <col min="4094" max="4094" width="3.5" style="2" customWidth="1"/>
    <col min="4095" max="4095" width="20.75" style="2" customWidth="1"/>
    <col min="4096" max="4104" width="7.125" style="2" customWidth="1"/>
    <col min="4105" max="4348" width="9" style="2"/>
    <col min="4349" max="4349" width="3.25" style="2" customWidth="1"/>
    <col min="4350" max="4350" width="3.5" style="2" customWidth="1"/>
    <col min="4351" max="4351" width="20.75" style="2" customWidth="1"/>
    <col min="4352" max="4360" width="7.125" style="2" customWidth="1"/>
    <col min="4361" max="4604" width="9" style="2"/>
    <col min="4605" max="4605" width="3.25" style="2" customWidth="1"/>
    <col min="4606" max="4606" width="3.5" style="2" customWidth="1"/>
    <col min="4607" max="4607" width="20.75" style="2" customWidth="1"/>
    <col min="4608" max="4616" width="7.125" style="2" customWidth="1"/>
    <col min="4617" max="4860" width="9" style="2"/>
    <col min="4861" max="4861" width="3.25" style="2" customWidth="1"/>
    <col min="4862" max="4862" width="3.5" style="2" customWidth="1"/>
    <col min="4863" max="4863" width="20.75" style="2" customWidth="1"/>
    <col min="4864" max="4872" width="7.125" style="2" customWidth="1"/>
    <col min="4873" max="5116" width="9" style="2"/>
    <col min="5117" max="5117" width="3.25" style="2" customWidth="1"/>
    <col min="5118" max="5118" width="3.5" style="2" customWidth="1"/>
    <col min="5119" max="5119" width="20.75" style="2" customWidth="1"/>
    <col min="5120" max="5128" width="7.125" style="2" customWidth="1"/>
    <col min="5129" max="5372" width="9" style="2"/>
    <col min="5373" max="5373" width="3.25" style="2" customWidth="1"/>
    <col min="5374" max="5374" width="3.5" style="2" customWidth="1"/>
    <col min="5375" max="5375" width="20.75" style="2" customWidth="1"/>
    <col min="5376" max="5384" width="7.125" style="2" customWidth="1"/>
    <col min="5385" max="5628" width="9" style="2"/>
    <col min="5629" max="5629" width="3.25" style="2" customWidth="1"/>
    <col min="5630" max="5630" width="3.5" style="2" customWidth="1"/>
    <col min="5631" max="5631" width="20.75" style="2" customWidth="1"/>
    <col min="5632" max="5640" width="7.125" style="2" customWidth="1"/>
    <col min="5641" max="5884" width="9" style="2"/>
    <col min="5885" max="5885" width="3.25" style="2" customWidth="1"/>
    <col min="5886" max="5886" width="3.5" style="2" customWidth="1"/>
    <col min="5887" max="5887" width="20.75" style="2" customWidth="1"/>
    <col min="5888" max="5896" width="7.125" style="2" customWidth="1"/>
    <col min="5897" max="6140" width="9" style="2"/>
    <col min="6141" max="6141" width="3.25" style="2" customWidth="1"/>
    <col min="6142" max="6142" width="3.5" style="2" customWidth="1"/>
    <col min="6143" max="6143" width="20.75" style="2" customWidth="1"/>
    <col min="6144" max="6152" width="7.125" style="2" customWidth="1"/>
    <col min="6153" max="6396" width="9" style="2"/>
    <col min="6397" max="6397" width="3.25" style="2" customWidth="1"/>
    <col min="6398" max="6398" width="3.5" style="2" customWidth="1"/>
    <col min="6399" max="6399" width="20.75" style="2" customWidth="1"/>
    <col min="6400" max="6408" width="7.125" style="2" customWidth="1"/>
    <col min="6409" max="6652" width="9" style="2"/>
    <col min="6653" max="6653" width="3.25" style="2" customWidth="1"/>
    <col min="6654" max="6654" width="3.5" style="2" customWidth="1"/>
    <col min="6655" max="6655" width="20.75" style="2" customWidth="1"/>
    <col min="6656" max="6664" width="7.125" style="2" customWidth="1"/>
    <col min="6665" max="6908" width="9" style="2"/>
    <col min="6909" max="6909" width="3.25" style="2" customWidth="1"/>
    <col min="6910" max="6910" width="3.5" style="2" customWidth="1"/>
    <col min="6911" max="6911" width="20.75" style="2" customWidth="1"/>
    <col min="6912" max="6920" width="7.125" style="2" customWidth="1"/>
    <col min="6921" max="7164" width="9" style="2"/>
    <col min="7165" max="7165" width="3.25" style="2" customWidth="1"/>
    <col min="7166" max="7166" width="3.5" style="2" customWidth="1"/>
    <col min="7167" max="7167" width="20.75" style="2" customWidth="1"/>
    <col min="7168" max="7176" width="7.125" style="2" customWidth="1"/>
    <col min="7177" max="7420" width="9" style="2"/>
    <col min="7421" max="7421" width="3.25" style="2" customWidth="1"/>
    <col min="7422" max="7422" width="3.5" style="2" customWidth="1"/>
    <col min="7423" max="7423" width="20.75" style="2" customWidth="1"/>
    <col min="7424" max="7432" width="7.125" style="2" customWidth="1"/>
    <col min="7433" max="7676" width="9" style="2"/>
    <col min="7677" max="7677" width="3.25" style="2" customWidth="1"/>
    <col min="7678" max="7678" width="3.5" style="2" customWidth="1"/>
    <col min="7679" max="7679" width="20.75" style="2" customWidth="1"/>
    <col min="7680" max="7688" width="7.125" style="2" customWidth="1"/>
    <col min="7689" max="7932" width="9" style="2"/>
    <col min="7933" max="7933" width="3.25" style="2" customWidth="1"/>
    <col min="7934" max="7934" width="3.5" style="2" customWidth="1"/>
    <col min="7935" max="7935" width="20.75" style="2" customWidth="1"/>
    <col min="7936" max="7944" width="7.125" style="2" customWidth="1"/>
    <col min="7945" max="8188" width="9" style="2"/>
    <col min="8189" max="8189" width="3.25" style="2" customWidth="1"/>
    <col min="8190" max="8190" width="3.5" style="2" customWidth="1"/>
    <col min="8191" max="8191" width="20.75" style="2" customWidth="1"/>
    <col min="8192" max="8200" width="7.125" style="2" customWidth="1"/>
    <col min="8201" max="8444" width="9" style="2"/>
    <col min="8445" max="8445" width="3.25" style="2" customWidth="1"/>
    <col min="8446" max="8446" width="3.5" style="2" customWidth="1"/>
    <col min="8447" max="8447" width="20.75" style="2" customWidth="1"/>
    <col min="8448" max="8456" width="7.125" style="2" customWidth="1"/>
    <col min="8457" max="8700" width="9" style="2"/>
    <col min="8701" max="8701" width="3.25" style="2" customWidth="1"/>
    <col min="8702" max="8702" width="3.5" style="2" customWidth="1"/>
    <col min="8703" max="8703" width="20.75" style="2" customWidth="1"/>
    <col min="8704" max="8712" width="7.125" style="2" customWidth="1"/>
    <col min="8713" max="8956" width="9" style="2"/>
    <col min="8957" max="8957" width="3.25" style="2" customWidth="1"/>
    <col min="8958" max="8958" width="3.5" style="2" customWidth="1"/>
    <col min="8959" max="8959" width="20.75" style="2" customWidth="1"/>
    <col min="8960" max="8968" width="7.125" style="2" customWidth="1"/>
    <col min="8969" max="9212" width="9" style="2"/>
    <col min="9213" max="9213" width="3.25" style="2" customWidth="1"/>
    <col min="9214" max="9214" width="3.5" style="2" customWidth="1"/>
    <col min="9215" max="9215" width="20.75" style="2" customWidth="1"/>
    <col min="9216" max="9224" width="7.125" style="2" customWidth="1"/>
    <col min="9225" max="9468" width="9" style="2"/>
    <col min="9469" max="9469" width="3.25" style="2" customWidth="1"/>
    <col min="9470" max="9470" width="3.5" style="2" customWidth="1"/>
    <col min="9471" max="9471" width="20.75" style="2" customWidth="1"/>
    <col min="9472" max="9480" width="7.125" style="2" customWidth="1"/>
    <col min="9481" max="9724" width="9" style="2"/>
    <col min="9725" max="9725" width="3.25" style="2" customWidth="1"/>
    <col min="9726" max="9726" width="3.5" style="2" customWidth="1"/>
    <col min="9727" max="9727" width="20.75" style="2" customWidth="1"/>
    <col min="9728" max="9736" width="7.125" style="2" customWidth="1"/>
    <col min="9737" max="9980" width="9" style="2"/>
    <col min="9981" max="9981" width="3.25" style="2" customWidth="1"/>
    <col min="9982" max="9982" width="3.5" style="2" customWidth="1"/>
    <col min="9983" max="9983" width="20.75" style="2" customWidth="1"/>
    <col min="9984" max="9992" width="7.125" style="2" customWidth="1"/>
    <col min="9993" max="10236" width="9" style="2"/>
    <col min="10237" max="10237" width="3.25" style="2" customWidth="1"/>
    <col min="10238" max="10238" width="3.5" style="2" customWidth="1"/>
    <col min="10239" max="10239" width="20.75" style="2" customWidth="1"/>
    <col min="10240" max="10248" width="7.125" style="2" customWidth="1"/>
    <col min="10249" max="10492" width="9" style="2"/>
    <col min="10493" max="10493" width="3.25" style="2" customWidth="1"/>
    <col min="10494" max="10494" width="3.5" style="2" customWidth="1"/>
    <col min="10495" max="10495" width="20.75" style="2" customWidth="1"/>
    <col min="10496" max="10504" width="7.125" style="2" customWidth="1"/>
    <col min="10505" max="10748" width="9" style="2"/>
    <col min="10749" max="10749" width="3.25" style="2" customWidth="1"/>
    <col min="10750" max="10750" width="3.5" style="2" customWidth="1"/>
    <col min="10751" max="10751" width="20.75" style="2" customWidth="1"/>
    <col min="10752" max="10760" width="7.125" style="2" customWidth="1"/>
    <col min="10761" max="11004" width="9" style="2"/>
    <col min="11005" max="11005" width="3.25" style="2" customWidth="1"/>
    <col min="11006" max="11006" width="3.5" style="2" customWidth="1"/>
    <col min="11007" max="11007" width="20.75" style="2" customWidth="1"/>
    <col min="11008" max="11016" width="7.125" style="2" customWidth="1"/>
    <col min="11017" max="11260" width="9" style="2"/>
    <col min="11261" max="11261" width="3.25" style="2" customWidth="1"/>
    <col min="11262" max="11262" width="3.5" style="2" customWidth="1"/>
    <col min="11263" max="11263" width="20.75" style="2" customWidth="1"/>
    <col min="11264" max="11272" width="7.125" style="2" customWidth="1"/>
    <col min="11273" max="11516" width="9" style="2"/>
    <col min="11517" max="11517" width="3.25" style="2" customWidth="1"/>
    <col min="11518" max="11518" width="3.5" style="2" customWidth="1"/>
    <col min="11519" max="11519" width="20.75" style="2" customWidth="1"/>
    <col min="11520" max="11528" width="7.125" style="2" customWidth="1"/>
    <col min="11529" max="11772" width="9" style="2"/>
    <col min="11773" max="11773" width="3.25" style="2" customWidth="1"/>
    <col min="11774" max="11774" width="3.5" style="2" customWidth="1"/>
    <col min="11775" max="11775" width="20.75" style="2" customWidth="1"/>
    <col min="11776" max="11784" width="7.125" style="2" customWidth="1"/>
    <col min="11785" max="12028" width="9" style="2"/>
    <col min="12029" max="12029" width="3.25" style="2" customWidth="1"/>
    <col min="12030" max="12030" width="3.5" style="2" customWidth="1"/>
    <col min="12031" max="12031" width="20.75" style="2" customWidth="1"/>
    <col min="12032" max="12040" width="7.125" style="2" customWidth="1"/>
    <col min="12041" max="12284" width="9" style="2"/>
    <col min="12285" max="12285" width="3.25" style="2" customWidth="1"/>
    <col min="12286" max="12286" width="3.5" style="2" customWidth="1"/>
    <col min="12287" max="12287" width="20.75" style="2" customWidth="1"/>
    <col min="12288" max="12296" width="7.125" style="2" customWidth="1"/>
    <col min="12297" max="12540" width="9" style="2"/>
    <col min="12541" max="12541" width="3.25" style="2" customWidth="1"/>
    <col min="12542" max="12542" width="3.5" style="2" customWidth="1"/>
    <col min="12543" max="12543" width="20.75" style="2" customWidth="1"/>
    <col min="12544" max="12552" width="7.125" style="2" customWidth="1"/>
    <col min="12553" max="12796" width="9" style="2"/>
    <col min="12797" max="12797" width="3.25" style="2" customWidth="1"/>
    <col min="12798" max="12798" width="3.5" style="2" customWidth="1"/>
    <col min="12799" max="12799" width="20.75" style="2" customWidth="1"/>
    <col min="12800" max="12808" width="7.125" style="2" customWidth="1"/>
    <col min="12809" max="13052" width="9" style="2"/>
    <col min="13053" max="13053" width="3.25" style="2" customWidth="1"/>
    <col min="13054" max="13054" width="3.5" style="2" customWidth="1"/>
    <col min="13055" max="13055" width="20.75" style="2" customWidth="1"/>
    <col min="13056" max="13064" width="7.125" style="2" customWidth="1"/>
    <col min="13065" max="13308" width="9" style="2"/>
    <col min="13309" max="13309" width="3.25" style="2" customWidth="1"/>
    <col min="13310" max="13310" width="3.5" style="2" customWidth="1"/>
    <col min="13311" max="13311" width="20.75" style="2" customWidth="1"/>
    <col min="13312" max="13320" width="7.125" style="2" customWidth="1"/>
    <col min="13321" max="13564" width="9" style="2"/>
    <col min="13565" max="13565" width="3.25" style="2" customWidth="1"/>
    <col min="13566" max="13566" width="3.5" style="2" customWidth="1"/>
    <col min="13567" max="13567" width="20.75" style="2" customWidth="1"/>
    <col min="13568" max="13576" width="7.125" style="2" customWidth="1"/>
    <col min="13577" max="13820" width="9" style="2"/>
    <col min="13821" max="13821" width="3.25" style="2" customWidth="1"/>
    <col min="13822" max="13822" width="3.5" style="2" customWidth="1"/>
    <col min="13823" max="13823" width="20.75" style="2" customWidth="1"/>
    <col min="13824" max="13832" width="7.125" style="2" customWidth="1"/>
    <col min="13833" max="14076" width="9" style="2"/>
    <col min="14077" max="14077" width="3.25" style="2" customWidth="1"/>
    <col min="14078" max="14078" width="3.5" style="2" customWidth="1"/>
    <col min="14079" max="14079" width="20.75" style="2" customWidth="1"/>
    <col min="14080" max="14088" width="7.125" style="2" customWidth="1"/>
    <col min="14089" max="14332" width="9" style="2"/>
    <col min="14333" max="14333" width="3.25" style="2" customWidth="1"/>
    <col min="14334" max="14334" width="3.5" style="2" customWidth="1"/>
    <col min="14335" max="14335" width="20.75" style="2" customWidth="1"/>
    <col min="14336" max="14344" width="7.125" style="2" customWidth="1"/>
    <col min="14345" max="14588" width="9" style="2"/>
    <col min="14589" max="14589" width="3.25" style="2" customWidth="1"/>
    <col min="14590" max="14590" width="3.5" style="2" customWidth="1"/>
    <col min="14591" max="14591" width="20.75" style="2" customWidth="1"/>
    <col min="14592" max="14600" width="7.125" style="2" customWidth="1"/>
    <col min="14601" max="14844" width="9" style="2"/>
    <col min="14845" max="14845" width="3.25" style="2" customWidth="1"/>
    <col min="14846" max="14846" width="3.5" style="2" customWidth="1"/>
    <col min="14847" max="14847" width="20.75" style="2" customWidth="1"/>
    <col min="14848" max="14856" width="7.125" style="2" customWidth="1"/>
    <col min="14857" max="15100" width="9" style="2"/>
    <col min="15101" max="15101" width="3.25" style="2" customWidth="1"/>
    <col min="15102" max="15102" width="3.5" style="2" customWidth="1"/>
    <col min="15103" max="15103" width="20.75" style="2" customWidth="1"/>
    <col min="15104" max="15112" width="7.125" style="2" customWidth="1"/>
    <col min="15113" max="15356" width="9" style="2"/>
    <col min="15357" max="15357" width="3.25" style="2" customWidth="1"/>
    <col min="15358" max="15358" width="3.5" style="2" customWidth="1"/>
    <col min="15359" max="15359" width="20.75" style="2" customWidth="1"/>
    <col min="15360" max="15368" width="7.125" style="2" customWidth="1"/>
    <col min="15369" max="15612" width="9" style="2"/>
    <col min="15613" max="15613" width="3.25" style="2" customWidth="1"/>
    <col min="15614" max="15614" width="3.5" style="2" customWidth="1"/>
    <col min="15615" max="15615" width="20.75" style="2" customWidth="1"/>
    <col min="15616" max="15624" width="7.125" style="2" customWidth="1"/>
    <col min="15625" max="15868" width="9" style="2"/>
    <col min="15869" max="15869" width="3.25" style="2" customWidth="1"/>
    <col min="15870" max="15870" width="3.5" style="2" customWidth="1"/>
    <col min="15871" max="15871" width="20.75" style="2" customWidth="1"/>
    <col min="15872" max="15880" width="7.125" style="2" customWidth="1"/>
    <col min="15881" max="16124" width="9" style="2"/>
    <col min="16125" max="16125" width="3.25" style="2" customWidth="1"/>
    <col min="16126" max="16126" width="3.5" style="2" customWidth="1"/>
    <col min="16127" max="16127" width="20.75" style="2" customWidth="1"/>
    <col min="16128" max="16136" width="7.125" style="2" customWidth="1"/>
    <col min="16137" max="16384" width="9" style="2"/>
  </cols>
  <sheetData>
    <row r="1" spans="1:18" ht="30" customHeight="1">
      <c r="A1" s="1681" t="s">
        <v>1252</v>
      </c>
      <c r="B1" s="1681"/>
      <c r="C1" s="1681"/>
      <c r="D1" s="1681"/>
      <c r="E1" s="1681"/>
      <c r="F1" s="1681"/>
      <c r="G1" s="1681"/>
      <c r="H1" s="1681"/>
      <c r="I1" s="1681"/>
      <c r="J1" s="1681"/>
      <c r="K1" s="1681"/>
      <c r="L1" s="1681"/>
    </row>
    <row r="2" spans="1:18" s="619" customFormat="1" ht="30" customHeight="1" thickBot="1">
      <c r="A2" s="639" t="s">
        <v>588</v>
      </c>
    </row>
    <row r="3" spans="1:18" ht="16.5" customHeight="1">
      <c r="A3" s="1914" t="s">
        <v>475</v>
      </c>
      <c r="B3" s="1915"/>
      <c r="C3" s="1916"/>
      <c r="D3" s="1906" t="s">
        <v>399</v>
      </c>
      <c r="E3" s="1939" t="s">
        <v>476</v>
      </c>
      <c r="F3" s="1917" t="s">
        <v>4</v>
      </c>
      <c r="G3" s="692"/>
      <c r="H3" s="1906" t="s">
        <v>5</v>
      </c>
      <c r="I3" s="1906" t="s">
        <v>6</v>
      </c>
      <c r="J3" s="1906" t="s">
        <v>7</v>
      </c>
      <c r="K3" s="1906" t="s">
        <v>8</v>
      </c>
      <c r="L3" s="1908" t="s">
        <v>9</v>
      </c>
    </row>
    <row r="4" spans="1:18" ht="23.25" customHeight="1">
      <c r="A4" s="1910" t="s">
        <v>477</v>
      </c>
      <c r="B4" s="1911"/>
      <c r="C4" s="1912"/>
      <c r="D4" s="1907"/>
      <c r="E4" s="1940"/>
      <c r="F4" s="1907"/>
      <c r="G4" s="693" t="s">
        <v>478</v>
      </c>
      <c r="H4" s="1907"/>
      <c r="I4" s="1907"/>
      <c r="J4" s="1907"/>
      <c r="K4" s="1907"/>
      <c r="L4" s="1909"/>
    </row>
    <row r="5" spans="1:18" s="135" customFormat="1" ht="17.45" customHeight="1">
      <c r="A5" s="1932" t="s">
        <v>520</v>
      </c>
      <c r="B5" s="791" t="s">
        <v>521</v>
      </c>
      <c r="C5" s="792" t="s">
        <v>522</v>
      </c>
      <c r="D5" s="793">
        <f>SUM(E5:F5,H5:L5)</f>
        <v>4</v>
      </c>
      <c r="E5" s="794">
        <v>0</v>
      </c>
      <c r="F5" s="794">
        <v>0</v>
      </c>
      <c r="G5" s="795">
        <v>0</v>
      </c>
      <c r="H5" s="794">
        <v>2</v>
      </c>
      <c r="I5" s="794">
        <v>0</v>
      </c>
      <c r="J5" s="794">
        <v>1</v>
      </c>
      <c r="K5" s="794">
        <v>1</v>
      </c>
      <c r="L5" s="796">
        <v>0</v>
      </c>
      <c r="M5" s="797"/>
      <c r="N5" s="797"/>
      <c r="O5" s="797"/>
      <c r="P5" s="797"/>
      <c r="Q5" s="797"/>
      <c r="R5" s="797"/>
    </row>
    <row r="6" spans="1:18" s="135" customFormat="1" ht="17.45" customHeight="1">
      <c r="A6" s="1932"/>
      <c r="B6" s="798" t="s">
        <v>523</v>
      </c>
      <c r="C6" s="792" t="s">
        <v>524</v>
      </c>
      <c r="D6" s="799">
        <f t="shared" ref="D6:D39" si="0">SUM(E6:F6,H6:L6)</f>
        <v>0</v>
      </c>
      <c r="E6" s="800">
        <v>0</v>
      </c>
      <c r="F6" s="800">
        <v>0</v>
      </c>
      <c r="G6" s="801">
        <v>0</v>
      </c>
      <c r="H6" s="800">
        <v>0</v>
      </c>
      <c r="I6" s="800">
        <v>0</v>
      </c>
      <c r="J6" s="800">
        <v>0</v>
      </c>
      <c r="K6" s="800">
        <v>0</v>
      </c>
      <c r="L6" s="802">
        <v>0</v>
      </c>
    </row>
    <row r="7" spans="1:18" s="135" customFormat="1" ht="17.45" customHeight="1">
      <c r="A7" s="1932"/>
      <c r="B7" s="798" t="s">
        <v>525</v>
      </c>
      <c r="C7" s="792" t="s">
        <v>526</v>
      </c>
      <c r="D7" s="799">
        <f t="shared" si="0"/>
        <v>6</v>
      </c>
      <c r="E7" s="800">
        <v>3</v>
      </c>
      <c r="F7" s="800">
        <v>0</v>
      </c>
      <c r="G7" s="801">
        <v>0</v>
      </c>
      <c r="H7" s="800">
        <v>2</v>
      </c>
      <c r="I7" s="800">
        <v>0</v>
      </c>
      <c r="J7" s="800">
        <v>0</v>
      </c>
      <c r="K7" s="800">
        <v>0</v>
      </c>
      <c r="L7" s="802">
        <v>1</v>
      </c>
    </row>
    <row r="8" spans="1:18" s="135" customFormat="1" ht="17.45" customHeight="1">
      <c r="A8" s="1932"/>
      <c r="B8" s="798" t="s">
        <v>527</v>
      </c>
      <c r="C8" s="792" t="s">
        <v>528</v>
      </c>
      <c r="D8" s="799">
        <f t="shared" si="0"/>
        <v>11</v>
      </c>
      <c r="E8" s="800">
        <v>1</v>
      </c>
      <c r="F8" s="800">
        <v>1</v>
      </c>
      <c r="G8" s="801">
        <v>0</v>
      </c>
      <c r="H8" s="800">
        <v>5</v>
      </c>
      <c r="I8" s="800">
        <v>0</v>
      </c>
      <c r="J8" s="800">
        <v>2</v>
      </c>
      <c r="K8" s="800">
        <v>1</v>
      </c>
      <c r="L8" s="802">
        <v>1</v>
      </c>
    </row>
    <row r="9" spans="1:18" s="135" customFormat="1" ht="17.45" customHeight="1">
      <c r="A9" s="1932"/>
      <c r="B9" s="803" t="s">
        <v>529</v>
      </c>
      <c r="C9" s="805" t="s">
        <v>530</v>
      </c>
      <c r="D9" s="799">
        <f t="shared" si="0"/>
        <v>0</v>
      </c>
      <c r="E9" s="800">
        <v>0</v>
      </c>
      <c r="F9" s="800">
        <v>0</v>
      </c>
      <c r="G9" s="801">
        <v>0</v>
      </c>
      <c r="H9" s="800">
        <v>0</v>
      </c>
      <c r="I9" s="800">
        <v>0</v>
      </c>
      <c r="J9" s="800">
        <v>0</v>
      </c>
      <c r="K9" s="800">
        <v>0</v>
      </c>
      <c r="L9" s="802">
        <v>0</v>
      </c>
    </row>
    <row r="10" spans="1:18" s="135" customFormat="1" ht="17.45" customHeight="1">
      <c r="A10" s="1932"/>
      <c r="B10" s="798" t="s">
        <v>531</v>
      </c>
      <c r="C10" s="792" t="s">
        <v>532</v>
      </c>
      <c r="D10" s="799">
        <f t="shared" si="0"/>
        <v>1</v>
      </c>
      <c r="E10" s="800">
        <v>1</v>
      </c>
      <c r="F10" s="800">
        <v>0</v>
      </c>
      <c r="G10" s="801">
        <v>0</v>
      </c>
      <c r="H10" s="800">
        <v>0</v>
      </c>
      <c r="I10" s="800">
        <v>0</v>
      </c>
      <c r="J10" s="800">
        <v>0</v>
      </c>
      <c r="K10" s="800">
        <v>0</v>
      </c>
      <c r="L10" s="802">
        <v>0</v>
      </c>
    </row>
    <row r="11" spans="1:18" s="135" customFormat="1" ht="17.45" customHeight="1">
      <c r="A11" s="1932"/>
      <c r="B11" s="798" t="s">
        <v>533</v>
      </c>
      <c r="C11" s="792" t="s">
        <v>534</v>
      </c>
      <c r="D11" s="799">
        <f t="shared" si="0"/>
        <v>4</v>
      </c>
      <c r="E11" s="800">
        <v>1</v>
      </c>
      <c r="F11" s="800">
        <v>0</v>
      </c>
      <c r="G11" s="801">
        <v>0</v>
      </c>
      <c r="H11" s="800">
        <v>1</v>
      </c>
      <c r="I11" s="800">
        <v>0</v>
      </c>
      <c r="J11" s="800">
        <v>2</v>
      </c>
      <c r="K11" s="800">
        <v>0</v>
      </c>
      <c r="L11" s="802">
        <v>0</v>
      </c>
    </row>
    <row r="12" spans="1:18" s="135" customFormat="1" ht="17.45" customHeight="1">
      <c r="A12" s="1932"/>
      <c r="B12" s="798" t="s">
        <v>535</v>
      </c>
      <c r="C12" s="792" t="s">
        <v>536</v>
      </c>
      <c r="D12" s="799">
        <f t="shared" si="0"/>
        <v>5</v>
      </c>
      <c r="E12" s="800">
        <v>3</v>
      </c>
      <c r="F12" s="800">
        <v>0</v>
      </c>
      <c r="G12" s="801">
        <v>0</v>
      </c>
      <c r="H12" s="800">
        <v>1</v>
      </c>
      <c r="I12" s="800">
        <v>0</v>
      </c>
      <c r="J12" s="800">
        <v>0</v>
      </c>
      <c r="K12" s="800">
        <v>1</v>
      </c>
      <c r="L12" s="802">
        <v>0</v>
      </c>
    </row>
    <row r="13" spans="1:18" s="135" customFormat="1" ht="17.45" customHeight="1">
      <c r="A13" s="1932"/>
      <c r="B13" s="798" t="s">
        <v>353</v>
      </c>
      <c r="C13" s="792" t="s">
        <v>537</v>
      </c>
      <c r="D13" s="799">
        <f t="shared" si="0"/>
        <v>0</v>
      </c>
      <c r="E13" s="800">
        <v>0</v>
      </c>
      <c r="F13" s="800">
        <v>0</v>
      </c>
      <c r="G13" s="801">
        <v>0</v>
      </c>
      <c r="H13" s="800">
        <v>0</v>
      </c>
      <c r="I13" s="800">
        <v>0</v>
      </c>
      <c r="J13" s="800">
        <v>0</v>
      </c>
      <c r="K13" s="800">
        <v>0</v>
      </c>
      <c r="L13" s="802">
        <v>0</v>
      </c>
    </row>
    <row r="14" spans="1:18" s="135" customFormat="1" ht="17.45" customHeight="1">
      <c r="A14" s="1932"/>
      <c r="B14" s="798" t="s">
        <v>185</v>
      </c>
      <c r="C14" s="792" t="s">
        <v>538</v>
      </c>
      <c r="D14" s="799">
        <f t="shared" si="0"/>
        <v>0</v>
      </c>
      <c r="E14" s="800">
        <v>0</v>
      </c>
      <c r="F14" s="800">
        <v>0</v>
      </c>
      <c r="G14" s="801">
        <v>0</v>
      </c>
      <c r="H14" s="800">
        <v>0</v>
      </c>
      <c r="I14" s="800">
        <v>0</v>
      </c>
      <c r="J14" s="800">
        <v>0</v>
      </c>
      <c r="K14" s="800">
        <v>0</v>
      </c>
      <c r="L14" s="802">
        <v>0</v>
      </c>
    </row>
    <row r="15" spans="1:18" s="135" customFormat="1" ht="17.45" customHeight="1">
      <c r="A15" s="1932"/>
      <c r="B15" s="798" t="s">
        <v>188</v>
      </c>
      <c r="C15" s="804" t="s">
        <v>331</v>
      </c>
      <c r="D15" s="799">
        <f t="shared" si="0"/>
        <v>0</v>
      </c>
      <c r="E15" s="800">
        <v>0</v>
      </c>
      <c r="F15" s="800">
        <v>0</v>
      </c>
      <c r="G15" s="801">
        <v>0</v>
      </c>
      <c r="H15" s="800">
        <v>0</v>
      </c>
      <c r="I15" s="800">
        <v>0</v>
      </c>
      <c r="J15" s="800">
        <v>0</v>
      </c>
      <c r="K15" s="800">
        <v>0</v>
      </c>
      <c r="L15" s="802">
        <v>0</v>
      </c>
    </row>
    <row r="16" spans="1:18" s="135" customFormat="1" ht="17.45" customHeight="1">
      <c r="A16" s="1932"/>
      <c r="B16" s="798" t="s">
        <v>191</v>
      </c>
      <c r="C16" s="792" t="s">
        <v>333</v>
      </c>
      <c r="D16" s="799">
        <f t="shared" si="0"/>
        <v>3</v>
      </c>
      <c r="E16" s="800">
        <v>0</v>
      </c>
      <c r="F16" s="800">
        <v>0</v>
      </c>
      <c r="G16" s="801">
        <v>0</v>
      </c>
      <c r="H16" s="800">
        <v>2</v>
      </c>
      <c r="I16" s="800">
        <v>0</v>
      </c>
      <c r="J16" s="800">
        <v>0</v>
      </c>
      <c r="K16" s="800">
        <v>1</v>
      </c>
      <c r="L16" s="802">
        <v>0</v>
      </c>
    </row>
    <row r="17" spans="1:18" s="135" customFormat="1" ht="17.45" customHeight="1">
      <c r="A17" s="1932"/>
      <c r="B17" s="798" t="s">
        <v>194</v>
      </c>
      <c r="C17" s="805" t="s">
        <v>539</v>
      </c>
      <c r="D17" s="799">
        <f t="shared" si="0"/>
        <v>0</v>
      </c>
      <c r="E17" s="800">
        <v>0</v>
      </c>
      <c r="F17" s="800">
        <v>0</v>
      </c>
      <c r="G17" s="801">
        <v>0</v>
      </c>
      <c r="H17" s="800">
        <v>0</v>
      </c>
      <c r="I17" s="800">
        <v>0</v>
      </c>
      <c r="J17" s="800">
        <v>0</v>
      </c>
      <c r="K17" s="800">
        <v>0</v>
      </c>
      <c r="L17" s="802">
        <v>0</v>
      </c>
    </row>
    <row r="18" spans="1:18" s="135" customFormat="1" ht="17.45" customHeight="1">
      <c r="A18" s="1932"/>
      <c r="B18" s="798" t="s">
        <v>540</v>
      </c>
      <c r="C18" s="805" t="s">
        <v>337</v>
      </c>
      <c r="D18" s="799">
        <f t="shared" si="0"/>
        <v>2</v>
      </c>
      <c r="E18" s="800">
        <v>2</v>
      </c>
      <c r="F18" s="800">
        <v>0</v>
      </c>
      <c r="G18" s="801">
        <v>0</v>
      </c>
      <c r="H18" s="800">
        <v>0</v>
      </c>
      <c r="I18" s="800">
        <v>0</v>
      </c>
      <c r="J18" s="800">
        <v>0</v>
      </c>
      <c r="K18" s="800">
        <v>0</v>
      </c>
      <c r="L18" s="802">
        <v>0</v>
      </c>
    </row>
    <row r="19" spans="1:18" s="135" customFormat="1" ht="17.45" customHeight="1">
      <c r="A19" s="1932"/>
      <c r="B19" s="798" t="s">
        <v>541</v>
      </c>
      <c r="C19" s="805" t="s">
        <v>339</v>
      </c>
      <c r="D19" s="799">
        <f t="shared" si="0"/>
        <v>28</v>
      </c>
      <c r="E19" s="800">
        <v>14</v>
      </c>
      <c r="F19" s="800">
        <v>2</v>
      </c>
      <c r="G19" s="801">
        <v>0</v>
      </c>
      <c r="H19" s="800">
        <v>3</v>
      </c>
      <c r="I19" s="800">
        <v>2</v>
      </c>
      <c r="J19" s="800">
        <v>4</v>
      </c>
      <c r="K19" s="800">
        <v>0</v>
      </c>
      <c r="L19" s="802">
        <v>3</v>
      </c>
    </row>
    <row r="20" spans="1:18" s="135" customFormat="1" ht="17.45" customHeight="1">
      <c r="A20" s="1932"/>
      <c r="B20" s="798" t="s">
        <v>542</v>
      </c>
      <c r="C20" s="805" t="s">
        <v>256</v>
      </c>
      <c r="D20" s="799">
        <f t="shared" si="0"/>
        <v>1</v>
      </c>
      <c r="E20" s="800">
        <v>0</v>
      </c>
      <c r="F20" s="800">
        <v>0</v>
      </c>
      <c r="G20" s="801">
        <v>0</v>
      </c>
      <c r="H20" s="800">
        <v>0</v>
      </c>
      <c r="I20" s="800">
        <v>0</v>
      </c>
      <c r="J20" s="800">
        <v>1</v>
      </c>
      <c r="K20" s="800">
        <v>0</v>
      </c>
      <c r="L20" s="802">
        <v>0</v>
      </c>
    </row>
    <row r="21" spans="1:18" s="135" customFormat="1" ht="17.45" customHeight="1">
      <c r="A21" s="1932"/>
      <c r="B21" s="798" t="s">
        <v>543</v>
      </c>
      <c r="C21" s="805" t="s">
        <v>207</v>
      </c>
      <c r="D21" s="799">
        <f t="shared" si="0"/>
        <v>6</v>
      </c>
      <c r="E21" s="800">
        <v>4</v>
      </c>
      <c r="F21" s="800">
        <v>0</v>
      </c>
      <c r="G21" s="801">
        <v>0</v>
      </c>
      <c r="H21" s="800">
        <v>2</v>
      </c>
      <c r="I21" s="800">
        <v>0</v>
      </c>
      <c r="J21" s="800">
        <v>0</v>
      </c>
      <c r="K21" s="800">
        <v>0</v>
      </c>
      <c r="L21" s="802">
        <v>0</v>
      </c>
    </row>
    <row r="22" spans="1:18" s="135" customFormat="1" ht="17.45" customHeight="1">
      <c r="A22" s="1933"/>
      <c r="B22" s="806" t="s">
        <v>544</v>
      </c>
      <c r="C22" s="792" t="s">
        <v>545</v>
      </c>
      <c r="D22" s="799">
        <f t="shared" si="0"/>
        <v>7</v>
      </c>
      <c r="E22" s="807">
        <v>2</v>
      </c>
      <c r="F22" s="807">
        <v>0</v>
      </c>
      <c r="G22" s="801">
        <v>0</v>
      </c>
      <c r="H22" s="807">
        <v>1</v>
      </c>
      <c r="I22" s="800">
        <v>0</v>
      </c>
      <c r="J22" s="800">
        <v>3</v>
      </c>
      <c r="K22" s="807">
        <v>0</v>
      </c>
      <c r="L22" s="814">
        <v>1</v>
      </c>
    </row>
    <row r="23" spans="1:18" s="135" customFormat="1" ht="17.45" customHeight="1">
      <c r="A23" s="1931" t="s">
        <v>546</v>
      </c>
      <c r="B23" s="791" t="s">
        <v>547</v>
      </c>
      <c r="C23" s="809" t="s">
        <v>548</v>
      </c>
      <c r="D23" s="793">
        <f t="shared" si="0"/>
        <v>0</v>
      </c>
      <c r="E23" s="794">
        <v>0</v>
      </c>
      <c r="F23" s="794">
        <v>0</v>
      </c>
      <c r="G23" s="795">
        <v>0</v>
      </c>
      <c r="H23" s="794">
        <v>0</v>
      </c>
      <c r="I23" s="794">
        <v>0</v>
      </c>
      <c r="J23" s="794">
        <v>0</v>
      </c>
      <c r="K23" s="794">
        <v>0</v>
      </c>
      <c r="L23" s="796">
        <v>0</v>
      </c>
      <c r="M23" s="797"/>
      <c r="N23" s="797"/>
      <c r="O23" s="797"/>
      <c r="P23" s="797"/>
      <c r="Q23" s="797"/>
      <c r="R23" s="797"/>
    </row>
    <row r="24" spans="1:18" s="135" customFormat="1" ht="17.45" customHeight="1">
      <c r="A24" s="1932"/>
      <c r="B24" s="798" t="s">
        <v>549</v>
      </c>
      <c r="C24" s="810" t="s">
        <v>550</v>
      </c>
      <c r="D24" s="799">
        <f t="shared" si="0"/>
        <v>7</v>
      </c>
      <c r="E24" s="800">
        <v>2</v>
      </c>
      <c r="F24" s="800">
        <v>1</v>
      </c>
      <c r="G24" s="801">
        <v>0</v>
      </c>
      <c r="H24" s="800">
        <v>0</v>
      </c>
      <c r="I24" s="800">
        <v>0</v>
      </c>
      <c r="J24" s="800">
        <v>3</v>
      </c>
      <c r="K24" s="800">
        <v>0</v>
      </c>
      <c r="L24" s="802">
        <v>1</v>
      </c>
    </row>
    <row r="25" spans="1:18" s="135" customFormat="1" ht="17.45" customHeight="1">
      <c r="A25" s="1932"/>
      <c r="B25" s="798" t="s">
        <v>136</v>
      </c>
      <c r="C25" s="810" t="s">
        <v>551</v>
      </c>
      <c r="D25" s="799">
        <f t="shared" si="0"/>
        <v>17</v>
      </c>
      <c r="E25" s="800">
        <v>8</v>
      </c>
      <c r="F25" s="800">
        <v>0</v>
      </c>
      <c r="G25" s="801">
        <v>0</v>
      </c>
      <c r="H25" s="800">
        <v>4</v>
      </c>
      <c r="I25" s="800">
        <v>0</v>
      </c>
      <c r="J25" s="800">
        <v>4</v>
      </c>
      <c r="K25" s="800">
        <v>0</v>
      </c>
      <c r="L25" s="802">
        <v>1</v>
      </c>
    </row>
    <row r="26" spans="1:18" s="135" customFormat="1" ht="17.45" customHeight="1">
      <c r="A26" s="1932"/>
      <c r="B26" s="798" t="s">
        <v>139</v>
      </c>
      <c r="C26" s="810" t="s">
        <v>552</v>
      </c>
      <c r="D26" s="799">
        <f t="shared" si="0"/>
        <v>4</v>
      </c>
      <c r="E26" s="800">
        <v>2</v>
      </c>
      <c r="F26" s="800">
        <v>0</v>
      </c>
      <c r="G26" s="801">
        <v>0</v>
      </c>
      <c r="H26" s="800">
        <v>1</v>
      </c>
      <c r="I26" s="800">
        <v>0</v>
      </c>
      <c r="J26" s="800">
        <v>0</v>
      </c>
      <c r="K26" s="800">
        <v>1</v>
      </c>
      <c r="L26" s="802">
        <v>0</v>
      </c>
    </row>
    <row r="27" spans="1:18" s="135" customFormat="1" ht="17.45" customHeight="1">
      <c r="A27" s="1932"/>
      <c r="B27" s="798" t="s">
        <v>142</v>
      </c>
      <c r="C27" s="810" t="s">
        <v>553</v>
      </c>
      <c r="D27" s="799">
        <f t="shared" si="0"/>
        <v>12</v>
      </c>
      <c r="E27" s="800">
        <v>4</v>
      </c>
      <c r="F27" s="800">
        <v>1</v>
      </c>
      <c r="G27" s="801">
        <v>0</v>
      </c>
      <c r="H27" s="800">
        <v>3</v>
      </c>
      <c r="I27" s="800">
        <v>1</v>
      </c>
      <c r="J27" s="800">
        <v>1</v>
      </c>
      <c r="K27" s="800">
        <v>0</v>
      </c>
      <c r="L27" s="802">
        <v>2</v>
      </c>
    </row>
    <row r="28" spans="1:18" s="135" customFormat="1" ht="17.45" customHeight="1">
      <c r="A28" s="1932"/>
      <c r="B28" s="798" t="s">
        <v>170</v>
      </c>
      <c r="C28" s="810" t="s">
        <v>554</v>
      </c>
      <c r="D28" s="799">
        <f t="shared" si="0"/>
        <v>0</v>
      </c>
      <c r="E28" s="800">
        <v>0</v>
      </c>
      <c r="F28" s="800">
        <v>0</v>
      </c>
      <c r="G28" s="801">
        <v>0</v>
      </c>
      <c r="H28" s="800">
        <v>0</v>
      </c>
      <c r="I28" s="800">
        <v>0</v>
      </c>
      <c r="J28" s="800">
        <v>0</v>
      </c>
      <c r="K28" s="800">
        <v>0</v>
      </c>
      <c r="L28" s="802">
        <v>0</v>
      </c>
    </row>
    <row r="29" spans="1:18" s="135" customFormat="1" ht="17.45" customHeight="1">
      <c r="A29" s="1932"/>
      <c r="B29" s="798" t="s">
        <v>173</v>
      </c>
      <c r="C29" s="810" t="s">
        <v>555</v>
      </c>
      <c r="D29" s="799">
        <f t="shared" si="0"/>
        <v>11</v>
      </c>
      <c r="E29" s="800">
        <v>5</v>
      </c>
      <c r="F29" s="800">
        <v>0</v>
      </c>
      <c r="G29" s="801">
        <v>0</v>
      </c>
      <c r="H29" s="800">
        <v>3</v>
      </c>
      <c r="I29" s="800">
        <v>0</v>
      </c>
      <c r="J29" s="800">
        <v>1</v>
      </c>
      <c r="K29" s="800">
        <v>1</v>
      </c>
      <c r="L29" s="802">
        <v>1</v>
      </c>
    </row>
    <row r="30" spans="1:18" s="135" customFormat="1" ht="17.45" customHeight="1">
      <c r="A30" s="1932"/>
      <c r="B30" s="798" t="s">
        <v>176</v>
      </c>
      <c r="C30" s="810" t="s">
        <v>556</v>
      </c>
      <c r="D30" s="799">
        <f t="shared" si="0"/>
        <v>8</v>
      </c>
      <c r="E30" s="800">
        <v>2</v>
      </c>
      <c r="F30" s="800">
        <v>1</v>
      </c>
      <c r="G30" s="801">
        <v>0</v>
      </c>
      <c r="H30" s="800">
        <v>2</v>
      </c>
      <c r="I30" s="800">
        <v>0</v>
      </c>
      <c r="J30" s="800">
        <v>2</v>
      </c>
      <c r="K30" s="800">
        <v>1</v>
      </c>
      <c r="L30" s="802">
        <v>0</v>
      </c>
    </row>
    <row r="31" spans="1:18" s="135" customFormat="1" ht="17.45" customHeight="1">
      <c r="A31" s="1932"/>
      <c r="B31" s="129" t="s">
        <v>352</v>
      </c>
      <c r="C31" s="810" t="s">
        <v>557</v>
      </c>
      <c r="D31" s="799">
        <f t="shared" si="0"/>
        <v>2</v>
      </c>
      <c r="E31" s="800">
        <v>0</v>
      </c>
      <c r="F31" s="800">
        <v>0</v>
      </c>
      <c r="G31" s="801">
        <v>0</v>
      </c>
      <c r="H31" s="800">
        <v>0</v>
      </c>
      <c r="I31" s="800">
        <v>0</v>
      </c>
      <c r="J31" s="800">
        <v>2</v>
      </c>
      <c r="K31" s="800">
        <v>0</v>
      </c>
      <c r="L31" s="802">
        <v>0</v>
      </c>
    </row>
    <row r="32" spans="1:18" s="135" customFormat="1" ht="17.45" customHeight="1">
      <c r="A32" s="1932"/>
      <c r="B32" s="129" t="s">
        <v>353</v>
      </c>
      <c r="C32" s="810" t="s">
        <v>558</v>
      </c>
      <c r="D32" s="799">
        <f t="shared" si="0"/>
        <v>3</v>
      </c>
      <c r="E32" s="800">
        <v>1</v>
      </c>
      <c r="F32" s="800">
        <v>0</v>
      </c>
      <c r="G32" s="801">
        <v>0</v>
      </c>
      <c r="H32" s="800">
        <v>1</v>
      </c>
      <c r="I32" s="800">
        <v>0</v>
      </c>
      <c r="J32" s="800">
        <v>0</v>
      </c>
      <c r="K32" s="800">
        <v>0</v>
      </c>
      <c r="L32" s="802">
        <v>1</v>
      </c>
    </row>
    <row r="33" spans="1:13" s="135" customFormat="1" ht="17.45" customHeight="1">
      <c r="A33" s="1932"/>
      <c r="B33" s="129" t="s">
        <v>185</v>
      </c>
      <c r="C33" s="810" t="s">
        <v>559</v>
      </c>
      <c r="D33" s="799">
        <f t="shared" si="0"/>
        <v>14</v>
      </c>
      <c r="E33" s="800">
        <v>7</v>
      </c>
      <c r="F33" s="800">
        <v>0</v>
      </c>
      <c r="G33" s="801">
        <v>0</v>
      </c>
      <c r="H33" s="800">
        <v>5</v>
      </c>
      <c r="I33" s="800">
        <v>1</v>
      </c>
      <c r="J33" s="800">
        <v>0</v>
      </c>
      <c r="K33" s="800">
        <v>1</v>
      </c>
      <c r="L33" s="802">
        <v>0</v>
      </c>
    </row>
    <row r="34" spans="1:13" s="135" customFormat="1" ht="17.45" customHeight="1">
      <c r="A34" s="1933"/>
      <c r="B34" s="806"/>
      <c r="C34" s="811" t="s">
        <v>560</v>
      </c>
      <c r="D34" s="799">
        <f t="shared" si="0"/>
        <v>0</v>
      </c>
      <c r="E34" s="807">
        <v>0</v>
      </c>
      <c r="F34" s="807">
        <v>0</v>
      </c>
      <c r="G34" s="801">
        <v>0</v>
      </c>
      <c r="H34" s="807">
        <v>0</v>
      </c>
      <c r="I34" s="807">
        <v>0</v>
      </c>
      <c r="J34" s="807">
        <v>0</v>
      </c>
      <c r="K34" s="807">
        <v>0</v>
      </c>
      <c r="L34" s="814">
        <v>0</v>
      </c>
    </row>
    <row r="35" spans="1:13" s="135" customFormat="1" ht="17.45" customHeight="1">
      <c r="A35" s="1931" t="s">
        <v>561</v>
      </c>
      <c r="B35" s="130"/>
      <c r="C35" s="810" t="s">
        <v>562</v>
      </c>
      <c r="D35" s="793">
        <f t="shared" si="0"/>
        <v>45</v>
      </c>
      <c r="E35" s="794">
        <v>15</v>
      </c>
      <c r="F35" s="794">
        <v>1</v>
      </c>
      <c r="G35" s="795">
        <v>0</v>
      </c>
      <c r="H35" s="794">
        <v>13</v>
      </c>
      <c r="I35" s="794">
        <v>2</v>
      </c>
      <c r="J35" s="794">
        <v>6</v>
      </c>
      <c r="K35" s="794">
        <v>3</v>
      </c>
      <c r="L35" s="796">
        <v>5</v>
      </c>
    </row>
    <row r="36" spans="1:13" s="135" customFormat="1" ht="17.45" customHeight="1">
      <c r="A36" s="1932"/>
      <c r="B36" s="130"/>
      <c r="C36" s="810" t="s">
        <v>563</v>
      </c>
      <c r="D36" s="799">
        <f t="shared" si="0"/>
        <v>7</v>
      </c>
      <c r="E36" s="800">
        <v>3</v>
      </c>
      <c r="F36" s="800">
        <v>0</v>
      </c>
      <c r="G36" s="801">
        <v>0</v>
      </c>
      <c r="H36" s="800">
        <v>2</v>
      </c>
      <c r="I36" s="800">
        <v>0</v>
      </c>
      <c r="J36" s="800">
        <v>1</v>
      </c>
      <c r="K36" s="800">
        <v>1</v>
      </c>
      <c r="L36" s="802">
        <v>0</v>
      </c>
    </row>
    <row r="37" spans="1:13" s="135" customFormat="1" ht="17.45" customHeight="1">
      <c r="A37" s="1932"/>
      <c r="B37" s="130"/>
      <c r="C37" s="810" t="s">
        <v>215</v>
      </c>
      <c r="D37" s="799">
        <f t="shared" si="0"/>
        <v>6</v>
      </c>
      <c r="E37" s="800">
        <v>2</v>
      </c>
      <c r="F37" s="800">
        <v>1</v>
      </c>
      <c r="G37" s="801">
        <v>0</v>
      </c>
      <c r="H37" s="800">
        <v>1</v>
      </c>
      <c r="I37" s="800">
        <v>0</v>
      </c>
      <c r="J37" s="800">
        <v>2</v>
      </c>
      <c r="K37" s="800">
        <v>0</v>
      </c>
      <c r="L37" s="802">
        <v>0</v>
      </c>
    </row>
    <row r="38" spans="1:13" s="135" customFormat="1" ht="17.45" customHeight="1">
      <c r="A38" s="1932"/>
      <c r="B38" s="130"/>
      <c r="C38" s="810" t="s">
        <v>564</v>
      </c>
      <c r="D38" s="799">
        <f t="shared" si="0"/>
        <v>7</v>
      </c>
      <c r="E38" s="800">
        <v>3</v>
      </c>
      <c r="F38" s="800">
        <v>1</v>
      </c>
      <c r="G38" s="801">
        <v>0</v>
      </c>
      <c r="H38" s="800">
        <v>1</v>
      </c>
      <c r="I38" s="800">
        <v>0</v>
      </c>
      <c r="J38" s="800">
        <v>2</v>
      </c>
      <c r="K38" s="800">
        <v>0</v>
      </c>
      <c r="L38" s="802">
        <v>0</v>
      </c>
    </row>
    <row r="39" spans="1:13" s="135" customFormat="1" ht="17.45" customHeight="1">
      <c r="A39" s="1932"/>
      <c r="B39" s="130"/>
      <c r="C39" s="811" t="s">
        <v>565</v>
      </c>
      <c r="D39" s="799">
        <f t="shared" si="0"/>
        <v>13</v>
      </c>
      <c r="E39" s="800">
        <v>8</v>
      </c>
      <c r="F39" s="800">
        <v>0</v>
      </c>
      <c r="G39" s="801">
        <v>0</v>
      </c>
      <c r="H39" s="800">
        <v>2</v>
      </c>
      <c r="I39" s="800">
        <v>0</v>
      </c>
      <c r="J39" s="800">
        <v>2</v>
      </c>
      <c r="K39" s="800">
        <v>0</v>
      </c>
      <c r="L39" s="802">
        <v>1</v>
      </c>
    </row>
    <row r="40" spans="1:13" ht="14.25" thickBot="1">
      <c r="A40" s="1934" t="s">
        <v>586</v>
      </c>
      <c r="B40" s="1937"/>
      <c r="C40" s="1938"/>
      <c r="D40" s="817">
        <f>SUM(D35:D39)</f>
        <v>78</v>
      </c>
      <c r="E40" s="817">
        <f t="shared" ref="E40:K40" si="1">SUM(E35:E39)</f>
        <v>31</v>
      </c>
      <c r="F40" s="817">
        <f t="shared" si="1"/>
        <v>3</v>
      </c>
      <c r="G40" s="821">
        <f t="shared" si="1"/>
        <v>0</v>
      </c>
      <c r="H40" s="817">
        <f t="shared" si="1"/>
        <v>19</v>
      </c>
      <c r="I40" s="817">
        <f t="shared" si="1"/>
        <v>2</v>
      </c>
      <c r="J40" s="817">
        <f>SUM(J35:J39)</f>
        <v>13</v>
      </c>
      <c r="K40" s="817">
        <f t="shared" si="1"/>
        <v>4</v>
      </c>
      <c r="L40" s="818">
        <f>SUM(L35:L39)</f>
        <v>6</v>
      </c>
      <c r="M40" s="135"/>
    </row>
    <row r="41" spans="1:13">
      <c r="D41" s="819"/>
      <c r="E41" s="822"/>
      <c r="F41" s="26"/>
      <c r="G41" s="26"/>
      <c r="H41" s="26"/>
      <c r="I41" s="26"/>
      <c r="J41" s="26"/>
      <c r="K41" s="26"/>
      <c r="L41" s="26"/>
    </row>
    <row r="42" spans="1:13">
      <c r="D42" s="819"/>
      <c r="E42" s="26"/>
      <c r="F42" s="26"/>
      <c r="G42" s="26"/>
      <c r="H42" s="26"/>
      <c r="I42" s="26"/>
      <c r="J42" s="26"/>
      <c r="K42" s="26"/>
      <c r="L42" s="26"/>
    </row>
    <row r="43" spans="1:13">
      <c r="D43" s="819"/>
      <c r="E43" s="26"/>
      <c r="F43" s="26"/>
      <c r="G43" s="26"/>
      <c r="H43" s="26"/>
      <c r="I43" s="26"/>
      <c r="J43" s="26"/>
      <c r="K43" s="26"/>
      <c r="L43" s="26"/>
    </row>
    <row r="44" spans="1:13">
      <c r="D44" s="26"/>
      <c r="E44" s="26"/>
      <c r="F44" s="26"/>
      <c r="G44" s="26"/>
      <c r="H44" s="26"/>
      <c r="I44" s="26"/>
      <c r="J44" s="26"/>
      <c r="K44" s="26"/>
      <c r="L44" s="26"/>
    </row>
    <row r="45" spans="1:13">
      <c r="D45" s="26"/>
      <c r="E45" s="26"/>
      <c r="F45" s="26"/>
      <c r="G45" s="26"/>
      <c r="H45" s="26"/>
      <c r="I45" s="26"/>
      <c r="J45" s="26"/>
      <c r="K45" s="26"/>
      <c r="L45" s="26"/>
    </row>
    <row r="46" spans="1:13">
      <c r="D46" s="26"/>
      <c r="E46" s="26"/>
      <c r="F46" s="26"/>
      <c r="G46" s="26"/>
      <c r="H46" s="26"/>
      <c r="I46" s="26"/>
      <c r="J46" s="26"/>
      <c r="K46" s="26"/>
      <c r="L46" s="26"/>
    </row>
    <row r="47" spans="1:13">
      <c r="D47" s="26"/>
      <c r="E47" s="26"/>
      <c r="F47" s="26"/>
      <c r="G47" s="26"/>
      <c r="H47" s="26"/>
      <c r="I47" s="26"/>
      <c r="J47" s="26"/>
      <c r="K47" s="26"/>
      <c r="L47" s="26"/>
    </row>
    <row r="48" spans="1:13">
      <c r="D48" s="26"/>
      <c r="E48" s="26"/>
      <c r="F48" s="26"/>
      <c r="G48" s="26"/>
      <c r="H48" s="26"/>
      <c r="I48" s="26"/>
      <c r="J48" s="26"/>
      <c r="K48" s="26"/>
      <c r="L48" s="26"/>
    </row>
    <row r="49" spans="4:12">
      <c r="D49" s="26"/>
      <c r="E49" s="26"/>
      <c r="F49" s="26"/>
      <c r="G49" s="26"/>
      <c r="H49" s="26"/>
      <c r="I49" s="26"/>
      <c r="J49" s="26"/>
      <c r="K49" s="26"/>
      <c r="L49" s="26"/>
    </row>
    <row r="50" spans="4:12">
      <c r="D50" s="26"/>
      <c r="E50" s="26"/>
      <c r="F50" s="26"/>
      <c r="G50" s="26"/>
      <c r="H50" s="26"/>
      <c r="I50" s="26"/>
      <c r="J50" s="26"/>
      <c r="K50" s="26"/>
      <c r="L50" s="26"/>
    </row>
    <row r="51" spans="4:12">
      <c r="D51" s="26"/>
      <c r="E51" s="26"/>
      <c r="F51" s="26"/>
      <c r="G51" s="26"/>
      <c r="H51" s="26"/>
      <c r="I51" s="26"/>
      <c r="J51" s="26"/>
      <c r="K51" s="26"/>
      <c r="L51" s="26"/>
    </row>
    <row r="52" spans="4:12">
      <c r="D52" s="26"/>
      <c r="E52" s="26"/>
      <c r="F52" s="26"/>
      <c r="G52" s="26"/>
      <c r="H52" s="26"/>
      <c r="I52" s="26"/>
      <c r="J52" s="26"/>
      <c r="K52" s="26"/>
      <c r="L52" s="26"/>
    </row>
    <row r="53" spans="4:12">
      <c r="D53" s="26"/>
      <c r="E53" s="26"/>
      <c r="F53" s="26"/>
      <c r="G53" s="26"/>
      <c r="H53" s="26"/>
      <c r="I53" s="26"/>
      <c r="J53" s="26"/>
      <c r="K53" s="26"/>
      <c r="L53" s="26"/>
    </row>
    <row r="54" spans="4:12">
      <c r="D54" s="26"/>
      <c r="E54" s="26"/>
      <c r="F54" s="26"/>
      <c r="G54" s="26"/>
      <c r="H54" s="26"/>
      <c r="I54" s="26"/>
      <c r="J54" s="26"/>
      <c r="K54" s="26"/>
      <c r="L54" s="26"/>
    </row>
    <row r="55" spans="4:12">
      <c r="D55" s="26"/>
      <c r="E55" s="26"/>
      <c r="F55" s="26"/>
      <c r="G55" s="26"/>
      <c r="H55" s="26"/>
      <c r="I55" s="26"/>
      <c r="J55" s="26"/>
      <c r="K55" s="26"/>
      <c r="L55" s="26"/>
    </row>
    <row r="56" spans="4:12">
      <c r="D56" s="26"/>
      <c r="E56" s="26"/>
      <c r="F56" s="26"/>
      <c r="G56" s="26"/>
      <c r="H56" s="26"/>
      <c r="I56" s="26"/>
      <c r="J56" s="26"/>
      <c r="K56" s="26"/>
      <c r="L56" s="26"/>
    </row>
    <row r="57" spans="4:12">
      <c r="D57" s="26"/>
      <c r="E57" s="26"/>
      <c r="F57" s="26"/>
      <c r="G57" s="26"/>
      <c r="H57" s="26"/>
      <c r="I57" s="26"/>
      <c r="J57" s="26"/>
      <c r="K57" s="26"/>
      <c r="L57" s="26"/>
    </row>
    <row r="58" spans="4:12">
      <c r="D58" s="26"/>
      <c r="E58" s="26"/>
      <c r="F58" s="26"/>
      <c r="G58" s="26"/>
      <c r="H58" s="26"/>
      <c r="I58" s="26"/>
      <c r="J58" s="26"/>
      <c r="K58" s="26"/>
      <c r="L58" s="26"/>
    </row>
    <row r="59" spans="4:12">
      <c r="D59" s="26"/>
      <c r="E59" s="26"/>
      <c r="F59" s="26"/>
      <c r="G59" s="26"/>
      <c r="H59" s="26"/>
      <c r="I59" s="26"/>
      <c r="J59" s="26"/>
      <c r="K59" s="26"/>
      <c r="L59" s="26"/>
    </row>
    <row r="60" spans="4:12">
      <c r="D60" s="26"/>
      <c r="E60" s="26"/>
      <c r="F60" s="26"/>
      <c r="G60" s="26"/>
      <c r="H60" s="26"/>
      <c r="I60" s="26"/>
      <c r="J60" s="26"/>
      <c r="K60" s="26"/>
      <c r="L60" s="26"/>
    </row>
    <row r="61" spans="4:12">
      <c r="D61" s="26"/>
      <c r="E61" s="26"/>
      <c r="F61" s="26"/>
      <c r="G61" s="26"/>
      <c r="H61" s="26"/>
      <c r="I61" s="26"/>
      <c r="J61" s="26"/>
      <c r="K61" s="26"/>
      <c r="L61" s="26"/>
    </row>
    <row r="62" spans="4:12">
      <c r="D62" s="26"/>
      <c r="E62" s="26"/>
      <c r="F62" s="26"/>
      <c r="G62" s="26"/>
      <c r="H62" s="26"/>
      <c r="I62" s="26"/>
      <c r="J62" s="26"/>
      <c r="K62" s="26"/>
      <c r="L62" s="26"/>
    </row>
    <row r="63" spans="4:12">
      <c r="D63" s="26"/>
      <c r="E63" s="26"/>
      <c r="F63" s="26"/>
      <c r="G63" s="26"/>
      <c r="H63" s="26"/>
      <c r="I63" s="26"/>
      <c r="J63" s="26"/>
      <c r="K63" s="26"/>
      <c r="L63" s="26"/>
    </row>
    <row r="64" spans="4:12">
      <c r="D64" s="26"/>
      <c r="E64" s="26"/>
      <c r="F64" s="26"/>
      <c r="G64" s="26"/>
      <c r="H64" s="26"/>
      <c r="I64" s="26"/>
      <c r="J64" s="26"/>
      <c r="K64" s="26"/>
      <c r="L64" s="26"/>
    </row>
    <row r="65" spans="4:12">
      <c r="D65" s="26"/>
      <c r="E65" s="26"/>
      <c r="F65" s="26"/>
      <c r="G65" s="26"/>
      <c r="H65" s="26"/>
      <c r="I65" s="26"/>
      <c r="J65" s="26"/>
      <c r="K65" s="26"/>
      <c r="L65" s="26"/>
    </row>
    <row r="66" spans="4:12">
      <c r="D66" s="26"/>
      <c r="E66" s="26"/>
      <c r="F66" s="26"/>
      <c r="G66" s="26"/>
      <c r="H66" s="26"/>
      <c r="I66" s="26"/>
      <c r="J66" s="26"/>
      <c r="K66" s="26"/>
      <c r="L66" s="26"/>
    </row>
    <row r="67" spans="4:12">
      <c r="D67" s="26"/>
      <c r="E67" s="26"/>
      <c r="F67" s="26"/>
      <c r="G67" s="26"/>
      <c r="H67" s="26"/>
      <c r="I67" s="26"/>
      <c r="J67" s="26"/>
      <c r="K67" s="26"/>
      <c r="L67" s="26"/>
    </row>
    <row r="68" spans="4:12">
      <c r="D68" s="26"/>
      <c r="E68" s="26"/>
      <c r="F68" s="26"/>
      <c r="G68" s="26"/>
      <c r="H68" s="26"/>
      <c r="I68" s="26"/>
      <c r="J68" s="26"/>
      <c r="K68" s="26"/>
      <c r="L68" s="26"/>
    </row>
    <row r="69" spans="4:12">
      <c r="D69" s="26"/>
      <c r="E69" s="26"/>
      <c r="F69" s="26"/>
      <c r="G69" s="26"/>
      <c r="H69" s="26"/>
      <c r="I69" s="26"/>
      <c r="J69" s="26"/>
      <c r="K69" s="26"/>
      <c r="L69" s="26"/>
    </row>
  </sheetData>
  <mergeCells count="15">
    <mergeCell ref="A1:L1"/>
    <mergeCell ref="A35:A39"/>
    <mergeCell ref="A40:C40"/>
    <mergeCell ref="J3:J4"/>
    <mergeCell ref="K3:K4"/>
    <mergeCell ref="L3:L4"/>
    <mergeCell ref="A4:C4"/>
    <mergeCell ref="A5:A22"/>
    <mergeCell ref="A23:A34"/>
    <mergeCell ref="A3:C3"/>
    <mergeCell ref="D3:D4"/>
    <mergeCell ref="E3:E4"/>
    <mergeCell ref="F3:F4"/>
    <mergeCell ref="H3:H4"/>
    <mergeCell ref="I3:I4"/>
  </mergeCells>
  <phoneticPr fontId="3"/>
  <printOptions horizontalCentered="1"/>
  <pageMargins left="0" right="0" top="0.74803149606299213" bottom="0.39370078740157483" header="0.51181102362204722" footer="0.11811023622047245"/>
  <pageSetup paperSize="9" scale="92" firstPageNumber="74" orientation="portrait" blackAndWhite="1" useFirstPageNumber="1"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Normal="100" zoomScaleSheetLayoutView="100" workbookViewId="0">
      <selection sqref="A1:M1"/>
    </sheetView>
  </sheetViews>
  <sheetFormatPr defaultRowHeight="13.5"/>
  <cols>
    <col min="1" max="1" width="2.75" style="2" customWidth="1"/>
    <col min="2" max="2" width="2.625" style="2" customWidth="1"/>
    <col min="3" max="3" width="18.5" style="2" customWidth="1"/>
    <col min="4" max="4" width="8" style="2" customWidth="1"/>
    <col min="5" max="5" width="8.125" style="2" customWidth="1"/>
    <col min="6" max="13" width="6.5" style="2" customWidth="1"/>
    <col min="14" max="14" width="7.875" style="2" customWidth="1"/>
    <col min="15" max="250" width="9" style="2"/>
    <col min="251" max="251" width="2.75" style="2" customWidth="1"/>
    <col min="252" max="252" width="2.625" style="2" customWidth="1"/>
    <col min="253" max="253" width="18.5" style="2" customWidth="1"/>
    <col min="254" max="254" width="8" style="2" customWidth="1"/>
    <col min="255" max="255" width="8.125" style="2" customWidth="1"/>
    <col min="256" max="263" width="6.5" style="2" customWidth="1"/>
    <col min="264" max="264" width="7.875" style="2" customWidth="1"/>
    <col min="265" max="265" width="9" style="2" customWidth="1"/>
    <col min="266" max="266" width="19.5" style="2" bestFit="1" customWidth="1"/>
    <col min="267" max="267" width="9" style="2"/>
    <col min="268" max="270" width="6.5" style="2" customWidth="1"/>
    <col min="271" max="506" width="9" style="2"/>
    <col min="507" max="507" width="2.75" style="2" customWidth="1"/>
    <col min="508" max="508" width="2.625" style="2" customWidth="1"/>
    <col min="509" max="509" width="18.5" style="2" customWidth="1"/>
    <col min="510" max="510" width="8" style="2" customWidth="1"/>
    <col min="511" max="511" width="8.125" style="2" customWidth="1"/>
    <col min="512" max="519" width="6.5" style="2" customWidth="1"/>
    <col min="520" max="520" width="7.875" style="2" customWidth="1"/>
    <col min="521" max="521" width="9" style="2" customWidth="1"/>
    <col min="522" max="522" width="19.5" style="2" bestFit="1" customWidth="1"/>
    <col min="523" max="523" width="9" style="2"/>
    <col min="524" max="526" width="6.5" style="2" customWidth="1"/>
    <col min="527" max="762" width="9" style="2"/>
    <col min="763" max="763" width="2.75" style="2" customWidth="1"/>
    <col min="764" max="764" width="2.625" style="2" customWidth="1"/>
    <col min="765" max="765" width="18.5" style="2" customWidth="1"/>
    <col min="766" max="766" width="8" style="2" customWidth="1"/>
    <col min="767" max="767" width="8.125" style="2" customWidth="1"/>
    <col min="768" max="775" width="6.5" style="2" customWidth="1"/>
    <col min="776" max="776" width="7.875" style="2" customWidth="1"/>
    <col min="777" max="777" width="9" style="2" customWidth="1"/>
    <col min="778" max="778" width="19.5" style="2" bestFit="1" customWidth="1"/>
    <col min="779" max="779" width="9" style="2"/>
    <col min="780" max="782" width="6.5" style="2" customWidth="1"/>
    <col min="783" max="1018" width="9" style="2"/>
    <col min="1019" max="1019" width="2.75" style="2" customWidth="1"/>
    <col min="1020" max="1020" width="2.625" style="2" customWidth="1"/>
    <col min="1021" max="1021" width="18.5" style="2" customWidth="1"/>
    <col min="1022" max="1022" width="8" style="2" customWidth="1"/>
    <col min="1023" max="1023" width="8.125" style="2" customWidth="1"/>
    <col min="1024" max="1031" width="6.5" style="2" customWidth="1"/>
    <col min="1032" max="1032" width="7.875" style="2" customWidth="1"/>
    <col min="1033" max="1033" width="9" style="2" customWidth="1"/>
    <col min="1034" max="1034" width="19.5" style="2" bestFit="1" customWidth="1"/>
    <col min="1035" max="1035" width="9" style="2"/>
    <col min="1036" max="1038" width="6.5" style="2" customWidth="1"/>
    <col min="1039" max="1274" width="9" style="2"/>
    <col min="1275" max="1275" width="2.75" style="2" customWidth="1"/>
    <col min="1276" max="1276" width="2.625" style="2" customWidth="1"/>
    <col min="1277" max="1277" width="18.5" style="2" customWidth="1"/>
    <col min="1278" max="1278" width="8" style="2" customWidth="1"/>
    <col min="1279" max="1279" width="8.125" style="2" customWidth="1"/>
    <col min="1280" max="1287" width="6.5" style="2" customWidth="1"/>
    <col min="1288" max="1288" width="7.875" style="2" customWidth="1"/>
    <col min="1289" max="1289" width="9" style="2" customWidth="1"/>
    <col min="1290" max="1290" width="19.5" style="2" bestFit="1" customWidth="1"/>
    <col min="1291" max="1291" width="9" style="2"/>
    <col min="1292" max="1294" width="6.5" style="2" customWidth="1"/>
    <col min="1295" max="1530" width="9" style="2"/>
    <col min="1531" max="1531" width="2.75" style="2" customWidth="1"/>
    <col min="1532" max="1532" width="2.625" style="2" customWidth="1"/>
    <col min="1533" max="1533" width="18.5" style="2" customWidth="1"/>
    <col min="1534" max="1534" width="8" style="2" customWidth="1"/>
    <col min="1535" max="1535" width="8.125" style="2" customWidth="1"/>
    <col min="1536" max="1543" width="6.5" style="2" customWidth="1"/>
    <col min="1544" max="1544" width="7.875" style="2" customWidth="1"/>
    <col min="1545" max="1545" width="9" style="2" customWidth="1"/>
    <col min="1546" max="1546" width="19.5" style="2" bestFit="1" customWidth="1"/>
    <col min="1547" max="1547" width="9" style="2"/>
    <col min="1548" max="1550" width="6.5" style="2" customWidth="1"/>
    <col min="1551" max="1786" width="9" style="2"/>
    <col min="1787" max="1787" width="2.75" style="2" customWidth="1"/>
    <col min="1788" max="1788" width="2.625" style="2" customWidth="1"/>
    <col min="1789" max="1789" width="18.5" style="2" customWidth="1"/>
    <col min="1790" max="1790" width="8" style="2" customWidth="1"/>
    <col min="1791" max="1791" width="8.125" style="2" customWidth="1"/>
    <col min="1792" max="1799" width="6.5" style="2" customWidth="1"/>
    <col min="1800" max="1800" width="7.875" style="2" customWidth="1"/>
    <col min="1801" max="1801" width="9" style="2" customWidth="1"/>
    <col min="1802" max="1802" width="19.5" style="2" bestFit="1" customWidth="1"/>
    <col min="1803" max="1803" width="9" style="2"/>
    <col min="1804" max="1806" width="6.5" style="2" customWidth="1"/>
    <col min="1807" max="2042" width="9" style="2"/>
    <col min="2043" max="2043" width="2.75" style="2" customWidth="1"/>
    <col min="2044" max="2044" width="2.625" style="2" customWidth="1"/>
    <col min="2045" max="2045" width="18.5" style="2" customWidth="1"/>
    <col min="2046" max="2046" width="8" style="2" customWidth="1"/>
    <col min="2047" max="2047" width="8.125" style="2" customWidth="1"/>
    <col min="2048" max="2055" width="6.5" style="2" customWidth="1"/>
    <col min="2056" max="2056" width="7.875" style="2" customWidth="1"/>
    <col min="2057" max="2057" width="9" style="2" customWidth="1"/>
    <col min="2058" max="2058" width="19.5" style="2" bestFit="1" customWidth="1"/>
    <col min="2059" max="2059" width="9" style="2"/>
    <col min="2060" max="2062" width="6.5" style="2" customWidth="1"/>
    <col min="2063" max="2298" width="9" style="2"/>
    <col min="2299" max="2299" width="2.75" style="2" customWidth="1"/>
    <col min="2300" max="2300" width="2.625" style="2" customWidth="1"/>
    <col min="2301" max="2301" width="18.5" style="2" customWidth="1"/>
    <col min="2302" max="2302" width="8" style="2" customWidth="1"/>
    <col min="2303" max="2303" width="8.125" style="2" customWidth="1"/>
    <col min="2304" max="2311" width="6.5" style="2" customWidth="1"/>
    <col min="2312" max="2312" width="7.875" style="2" customWidth="1"/>
    <col min="2313" max="2313" width="9" style="2" customWidth="1"/>
    <col min="2314" max="2314" width="19.5" style="2" bestFit="1" customWidth="1"/>
    <col min="2315" max="2315" width="9" style="2"/>
    <col min="2316" max="2318" width="6.5" style="2" customWidth="1"/>
    <col min="2319" max="2554" width="9" style="2"/>
    <col min="2555" max="2555" width="2.75" style="2" customWidth="1"/>
    <col min="2556" max="2556" width="2.625" style="2" customWidth="1"/>
    <col min="2557" max="2557" width="18.5" style="2" customWidth="1"/>
    <col min="2558" max="2558" width="8" style="2" customWidth="1"/>
    <col min="2559" max="2559" width="8.125" style="2" customWidth="1"/>
    <col min="2560" max="2567" width="6.5" style="2" customWidth="1"/>
    <col min="2568" max="2568" width="7.875" style="2" customWidth="1"/>
    <col min="2569" max="2569" width="9" style="2" customWidth="1"/>
    <col min="2570" max="2570" width="19.5" style="2" bestFit="1" customWidth="1"/>
    <col min="2571" max="2571" width="9" style="2"/>
    <col min="2572" max="2574" width="6.5" style="2" customWidth="1"/>
    <col min="2575" max="2810" width="9" style="2"/>
    <col min="2811" max="2811" width="2.75" style="2" customWidth="1"/>
    <col min="2812" max="2812" width="2.625" style="2" customWidth="1"/>
    <col min="2813" max="2813" width="18.5" style="2" customWidth="1"/>
    <col min="2814" max="2814" width="8" style="2" customWidth="1"/>
    <col min="2815" max="2815" width="8.125" style="2" customWidth="1"/>
    <col min="2816" max="2823" width="6.5" style="2" customWidth="1"/>
    <col min="2824" max="2824" width="7.875" style="2" customWidth="1"/>
    <col min="2825" max="2825" width="9" style="2" customWidth="1"/>
    <col min="2826" max="2826" width="19.5" style="2" bestFit="1" customWidth="1"/>
    <col min="2827" max="2827" width="9" style="2"/>
    <col min="2828" max="2830" width="6.5" style="2" customWidth="1"/>
    <col min="2831" max="3066" width="9" style="2"/>
    <col min="3067" max="3067" width="2.75" style="2" customWidth="1"/>
    <col min="3068" max="3068" width="2.625" style="2" customWidth="1"/>
    <col min="3069" max="3069" width="18.5" style="2" customWidth="1"/>
    <col min="3070" max="3070" width="8" style="2" customWidth="1"/>
    <col min="3071" max="3071" width="8.125" style="2" customWidth="1"/>
    <col min="3072" max="3079" width="6.5" style="2" customWidth="1"/>
    <col min="3080" max="3080" width="7.875" style="2" customWidth="1"/>
    <col min="3081" max="3081" width="9" style="2" customWidth="1"/>
    <col min="3082" max="3082" width="19.5" style="2" bestFit="1" customWidth="1"/>
    <col min="3083" max="3083" width="9" style="2"/>
    <col min="3084" max="3086" width="6.5" style="2" customWidth="1"/>
    <col min="3087" max="3322" width="9" style="2"/>
    <col min="3323" max="3323" width="2.75" style="2" customWidth="1"/>
    <col min="3324" max="3324" width="2.625" style="2" customWidth="1"/>
    <col min="3325" max="3325" width="18.5" style="2" customWidth="1"/>
    <col min="3326" max="3326" width="8" style="2" customWidth="1"/>
    <col min="3327" max="3327" width="8.125" style="2" customWidth="1"/>
    <col min="3328" max="3335" width="6.5" style="2" customWidth="1"/>
    <col min="3336" max="3336" width="7.875" style="2" customWidth="1"/>
    <col min="3337" max="3337" width="9" style="2" customWidth="1"/>
    <col min="3338" max="3338" width="19.5" style="2" bestFit="1" customWidth="1"/>
    <col min="3339" max="3339" width="9" style="2"/>
    <col min="3340" max="3342" width="6.5" style="2" customWidth="1"/>
    <col min="3343" max="3578" width="9" style="2"/>
    <col min="3579" max="3579" width="2.75" style="2" customWidth="1"/>
    <col min="3580" max="3580" width="2.625" style="2" customWidth="1"/>
    <col min="3581" max="3581" width="18.5" style="2" customWidth="1"/>
    <col min="3582" max="3582" width="8" style="2" customWidth="1"/>
    <col min="3583" max="3583" width="8.125" style="2" customWidth="1"/>
    <col min="3584" max="3591" width="6.5" style="2" customWidth="1"/>
    <col min="3592" max="3592" width="7.875" style="2" customWidth="1"/>
    <col min="3593" max="3593" width="9" style="2" customWidth="1"/>
    <col min="3594" max="3594" width="19.5" style="2" bestFit="1" customWidth="1"/>
    <col min="3595" max="3595" width="9" style="2"/>
    <col min="3596" max="3598" width="6.5" style="2" customWidth="1"/>
    <col min="3599" max="3834" width="9" style="2"/>
    <col min="3835" max="3835" width="2.75" style="2" customWidth="1"/>
    <col min="3836" max="3836" width="2.625" style="2" customWidth="1"/>
    <col min="3837" max="3837" width="18.5" style="2" customWidth="1"/>
    <col min="3838" max="3838" width="8" style="2" customWidth="1"/>
    <col min="3839" max="3839" width="8.125" style="2" customWidth="1"/>
    <col min="3840" max="3847" width="6.5" style="2" customWidth="1"/>
    <col min="3848" max="3848" width="7.875" style="2" customWidth="1"/>
    <col min="3849" max="3849" width="9" style="2" customWidth="1"/>
    <col min="3850" max="3850" width="19.5" style="2" bestFit="1" customWidth="1"/>
    <col min="3851" max="3851" width="9" style="2"/>
    <col min="3852" max="3854" width="6.5" style="2" customWidth="1"/>
    <col min="3855" max="4090" width="9" style="2"/>
    <col min="4091" max="4091" width="2.75" style="2" customWidth="1"/>
    <col min="4092" max="4092" width="2.625" style="2" customWidth="1"/>
    <col min="4093" max="4093" width="18.5" style="2" customWidth="1"/>
    <col min="4094" max="4094" width="8" style="2" customWidth="1"/>
    <col min="4095" max="4095" width="8.125" style="2" customWidth="1"/>
    <col min="4096" max="4103" width="6.5" style="2" customWidth="1"/>
    <col min="4104" max="4104" width="7.875" style="2" customWidth="1"/>
    <col min="4105" max="4105" width="9" style="2" customWidth="1"/>
    <col min="4106" max="4106" width="19.5" style="2" bestFit="1" customWidth="1"/>
    <col min="4107" max="4107" width="9" style="2"/>
    <col min="4108" max="4110" width="6.5" style="2" customWidth="1"/>
    <col min="4111" max="4346" width="9" style="2"/>
    <col min="4347" max="4347" width="2.75" style="2" customWidth="1"/>
    <col min="4348" max="4348" width="2.625" style="2" customWidth="1"/>
    <col min="4349" max="4349" width="18.5" style="2" customWidth="1"/>
    <col min="4350" max="4350" width="8" style="2" customWidth="1"/>
    <col min="4351" max="4351" width="8.125" style="2" customWidth="1"/>
    <col min="4352" max="4359" width="6.5" style="2" customWidth="1"/>
    <col min="4360" max="4360" width="7.875" style="2" customWidth="1"/>
    <col min="4361" max="4361" width="9" style="2" customWidth="1"/>
    <col min="4362" max="4362" width="19.5" style="2" bestFit="1" customWidth="1"/>
    <col min="4363" max="4363" width="9" style="2"/>
    <col min="4364" max="4366" width="6.5" style="2" customWidth="1"/>
    <col min="4367" max="4602" width="9" style="2"/>
    <col min="4603" max="4603" width="2.75" style="2" customWidth="1"/>
    <col min="4604" max="4604" width="2.625" style="2" customWidth="1"/>
    <col min="4605" max="4605" width="18.5" style="2" customWidth="1"/>
    <col min="4606" max="4606" width="8" style="2" customWidth="1"/>
    <col min="4607" max="4607" width="8.125" style="2" customWidth="1"/>
    <col min="4608" max="4615" width="6.5" style="2" customWidth="1"/>
    <col min="4616" max="4616" width="7.875" style="2" customWidth="1"/>
    <col min="4617" max="4617" width="9" style="2" customWidth="1"/>
    <col min="4618" max="4618" width="19.5" style="2" bestFit="1" customWidth="1"/>
    <col min="4619" max="4619" width="9" style="2"/>
    <col min="4620" max="4622" width="6.5" style="2" customWidth="1"/>
    <col min="4623" max="4858" width="9" style="2"/>
    <col min="4859" max="4859" width="2.75" style="2" customWidth="1"/>
    <col min="4860" max="4860" width="2.625" style="2" customWidth="1"/>
    <col min="4861" max="4861" width="18.5" style="2" customWidth="1"/>
    <col min="4862" max="4862" width="8" style="2" customWidth="1"/>
    <col min="4863" max="4863" width="8.125" style="2" customWidth="1"/>
    <col min="4864" max="4871" width="6.5" style="2" customWidth="1"/>
    <col min="4872" max="4872" width="7.875" style="2" customWidth="1"/>
    <col min="4873" max="4873" width="9" style="2" customWidth="1"/>
    <col min="4874" max="4874" width="19.5" style="2" bestFit="1" customWidth="1"/>
    <col min="4875" max="4875" width="9" style="2"/>
    <col min="4876" max="4878" width="6.5" style="2" customWidth="1"/>
    <col min="4879" max="5114" width="9" style="2"/>
    <col min="5115" max="5115" width="2.75" style="2" customWidth="1"/>
    <col min="5116" max="5116" width="2.625" style="2" customWidth="1"/>
    <col min="5117" max="5117" width="18.5" style="2" customWidth="1"/>
    <col min="5118" max="5118" width="8" style="2" customWidth="1"/>
    <col min="5119" max="5119" width="8.125" style="2" customWidth="1"/>
    <col min="5120" max="5127" width="6.5" style="2" customWidth="1"/>
    <col min="5128" max="5128" width="7.875" style="2" customWidth="1"/>
    <col min="5129" max="5129" width="9" style="2" customWidth="1"/>
    <col min="5130" max="5130" width="19.5" style="2" bestFit="1" customWidth="1"/>
    <col min="5131" max="5131" width="9" style="2"/>
    <col min="5132" max="5134" width="6.5" style="2" customWidth="1"/>
    <col min="5135" max="5370" width="9" style="2"/>
    <col min="5371" max="5371" width="2.75" style="2" customWidth="1"/>
    <col min="5372" max="5372" width="2.625" style="2" customWidth="1"/>
    <col min="5373" max="5373" width="18.5" style="2" customWidth="1"/>
    <col min="5374" max="5374" width="8" style="2" customWidth="1"/>
    <col min="5375" max="5375" width="8.125" style="2" customWidth="1"/>
    <col min="5376" max="5383" width="6.5" style="2" customWidth="1"/>
    <col min="5384" max="5384" width="7.875" style="2" customWidth="1"/>
    <col min="5385" max="5385" width="9" style="2" customWidth="1"/>
    <col min="5386" max="5386" width="19.5" style="2" bestFit="1" customWidth="1"/>
    <col min="5387" max="5387" width="9" style="2"/>
    <col min="5388" max="5390" width="6.5" style="2" customWidth="1"/>
    <col min="5391" max="5626" width="9" style="2"/>
    <col min="5627" max="5627" width="2.75" style="2" customWidth="1"/>
    <col min="5628" max="5628" width="2.625" style="2" customWidth="1"/>
    <col min="5629" max="5629" width="18.5" style="2" customWidth="1"/>
    <col min="5630" max="5630" width="8" style="2" customWidth="1"/>
    <col min="5631" max="5631" width="8.125" style="2" customWidth="1"/>
    <col min="5632" max="5639" width="6.5" style="2" customWidth="1"/>
    <col min="5640" max="5640" width="7.875" style="2" customWidth="1"/>
    <col min="5641" max="5641" width="9" style="2" customWidth="1"/>
    <col min="5642" max="5642" width="19.5" style="2" bestFit="1" customWidth="1"/>
    <col min="5643" max="5643" width="9" style="2"/>
    <col min="5644" max="5646" width="6.5" style="2" customWidth="1"/>
    <col min="5647" max="5882" width="9" style="2"/>
    <col min="5883" max="5883" width="2.75" style="2" customWidth="1"/>
    <col min="5884" max="5884" width="2.625" style="2" customWidth="1"/>
    <col min="5885" max="5885" width="18.5" style="2" customWidth="1"/>
    <col min="5886" max="5886" width="8" style="2" customWidth="1"/>
    <col min="5887" max="5887" width="8.125" style="2" customWidth="1"/>
    <col min="5888" max="5895" width="6.5" style="2" customWidth="1"/>
    <col min="5896" max="5896" width="7.875" style="2" customWidth="1"/>
    <col min="5897" max="5897" width="9" style="2" customWidth="1"/>
    <col min="5898" max="5898" width="19.5" style="2" bestFit="1" customWidth="1"/>
    <col min="5899" max="5899" width="9" style="2"/>
    <col min="5900" max="5902" width="6.5" style="2" customWidth="1"/>
    <col min="5903" max="6138" width="9" style="2"/>
    <col min="6139" max="6139" width="2.75" style="2" customWidth="1"/>
    <col min="6140" max="6140" width="2.625" style="2" customWidth="1"/>
    <col min="6141" max="6141" width="18.5" style="2" customWidth="1"/>
    <col min="6142" max="6142" width="8" style="2" customWidth="1"/>
    <col min="6143" max="6143" width="8.125" style="2" customWidth="1"/>
    <col min="6144" max="6151" width="6.5" style="2" customWidth="1"/>
    <col min="6152" max="6152" width="7.875" style="2" customWidth="1"/>
    <col min="6153" max="6153" width="9" style="2" customWidth="1"/>
    <col min="6154" max="6154" width="19.5" style="2" bestFit="1" customWidth="1"/>
    <col min="6155" max="6155" width="9" style="2"/>
    <col min="6156" max="6158" width="6.5" style="2" customWidth="1"/>
    <col min="6159" max="6394" width="9" style="2"/>
    <col min="6395" max="6395" width="2.75" style="2" customWidth="1"/>
    <col min="6396" max="6396" width="2.625" style="2" customWidth="1"/>
    <col min="6397" max="6397" width="18.5" style="2" customWidth="1"/>
    <col min="6398" max="6398" width="8" style="2" customWidth="1"/>
    <col min="6399" max="6399" width="8.125" style="2" customWidth="1"/>
    <col min="6400" max="6407" width="6.5" style="2" customWidth="1"/>
    <col min="6408" max="6408" width="7.875" style="2" customWidth="1"/>
    <col min="6409" max="6409" width="9" style="2" customWidth="1"/>
    <col min="6410" max="6410" width="19.5" style="2" bestFit="1" customWidth="1"/>
    <col min="6411" max="6411" width="9" style="2"/>
    <col min="6412" max="6414" width="6.5" style="2" customWidth="1"/>
    <col min="6415" max="6650" width="9" style="2"/>
    <col min="6651" max="6651" width="2.75" style="2" customWidth="1"/>
    <col min="6652" max="6652" width="2.625" style="2" customWidth="1"/>
    <col min="6653" max="6653" width="18.5" style="2" customWidth="1"/>
    <col min="6654" max="6654" width="8" style="2" customWidth="1"/>
    <col min="6655" max="6655" width="8.125" style="2" customWidth="1"/>
    <col min="6656" max="6663" width="6.5" style="2" customWidth="1"/>
    <col min="6664" max="6664" width="7.875" style="2" customWidth="1"/>
    <col min="6665" max="6665" width="9" style="2" customWidth="1"/>
    <col min="6666" max="6666" width="19.5" style="2" bestFit="1" customWidth="1"/>
    <col min="6667" max="6667" width="9" style="2"/>
    <col min="6668" max="6670" width="6.5" style="2" customWidth="1"/>
    <col min="6671" max="6906" width="9" style="2"/>
    <col min="6907" max="6907" width="2.75" style="2" customWidth="1"/>
    <col min="6908" max="6908" width="2.625" style="2" customWidth="1"/>
    <col min="6909" max="6909" width="18.5" style="2" customWidth="1"/>
    <col min="6910" max="6910" width="8" style="2" customWidth="1"/>
    <col min="6911" max="6911" width="8.125" style="2" customWidth="1"/>
    <col min="6912" max="6919" width="6.5" style="2" customWidth="1"/>
    <col min="6920" max="6920" width="7.875" style="2" customWidth="1"/>
    <col min="6921" max="6921" width="9" style="2" customWidth="1"/>
    <col min="6922" max="6922" width="19.5" style="2" bestFit="1" customWidth="1"/>
    <col min="6923" max="6923" width="9" style="2"/>
    <col min="6924" max="6926" width="6.5" style="2" customWidth="1"/>
    <col min="6927" max="7162" width="9" style="2"/>
    <col min="7163" max="7163" width="2.75" style="2" customWidth="1"/>
    <col min="7164" max="7164" width="2.625" style="2" customWidth="1"/>
    <col min="7165" max="7165" width="18.5" style="2" customWidth="1"/>
    <col min="7166" max="7166" width="8" style="2" customWidth="1"/>
    <col min="7167" max="7167" width="8.125" style="2" customWidth="1"/>
    <col min="7168" max="7175" width="6.5" style="2" customWidth="1"/>
    <col min="7176" max="7176" width="7.875" style="2" customWidth="1"/>
    <col min="7177" max="7177" width="9" style="2" customWidth="1"/>
    <col min="7178" max="7178" width="19.5" style="2" bestFit="1" customWidth="1"/>
    <col min="7179" max="7179" width="9" style="2"/>
    <col min="7180" max="7182" width="6.5" style="2" customWidth="1"/>
    <col min="7183" max="7418" width="9" style="2"/>
    <col min="7419" max="7419" width="2.75" style="2" customWidth="1"/>
    <col min="7420" max="7420" width="2.625" style="2" customWidth="1"/>
    <col min="7421" max="7421" width="18.5" style="2" customWidth="1"/>
    <col min="7422" max="7422" width="8" style="2" customWidth="1"/>
    <col min="7423" max="7423" width="8.125" style="2" customWidth="1"/>
    <col min="7424" max="7431" width="6.5" style="2" customWidth="1"/>
    <col min="7432" max="7432" width="7.875" style="2" customWidth="1"/>
    <col min="7433" max="7433" width="9" style="2" customWidth="1"/>
    <col min="7434" max="7434" width="19.5" style="2" bestFit="1" customWidth="1"/>
    <col min="7435" max="7435" width="9" style="2"/>
    <col min="7436" max="7438" width="6.5" style="2" customWidth="1"/>
    <col min="7439" max="7674" width="9" style="2"/>
    <col min="7675" max="7675" width="2.75" style="2" customWidth="1"/>
    <col min="7676" max="7676" width="2.625" style="2" customWidth="1"/>
    <col min="7677" max="7677" width="18.5" style="2" customWidth="1"/>
    <col min="7678" max="7678" width="8" style="2" customWidth="1"/>
    <col min="7679" max="7679" width="8.125" style="2" customWidth="1"/>
    <col min="7680" max="7687" width="6.5" style="2" customWidth="1"/>
    <col min="7688" max="7688" width="7.875" style="2" customWidth="1"/>
    <col min="7689" max="7689" width="9" style="2" customWidth="1"/>
    <col min="7690" max="7690" width="19.5" style="2" bestFit="1" customWidth="1"/>
    <col min="7691" max="7691" width="9" style="2"/>
    <col min="7692" max="7694" width="6.5" style="2" customWidth="1"/>
    <col min="7695" max="7930" width="9" style="2"/>
    <col min="7931" max="7931" width="2.75" style="2" customWidth="1"/>
    <col min="7932" max="7932" width="2.625" style="2" customWidth="1"/>
    <col min="7933" max="7933" width="18.5" style="2" customWidth="1"/>
    <col min="7934" max="7934" width="8" style="2" customWidth="1"/>
    <col min="7935" max="7935" width="8.125" style="2" customWidth="1"/>
    <col min="7936" max="7943" width="6.5" style="2" customWidth="1"/>
    <col min="7944" max="7944" width="7.875" style="2" customWidth="1"/>
    <col min="7945" max="7945" width="9" style="2" customWidth="1"/>
    <col min="7946" max="7946" width="19.5" style="2" bestFit="1" customWidth="1"/>
    <col min="7947" max="7947" width="9" style="2"/>
    <col min="7948" max="7950" width="6.5" style="2" customWidth="1"/>
    <col min="7951" max="8186" width="9" style="2"/>
    <col min="8187" max="8187" width="2.75" style="2" customWidth="1"/>
    <col min="8188" max="8188" width="2.625" style="2" customWidth="1"/>
    <col min="8189" max="8189" width="18.5" style="2" customWidth="1"/>
    <col min="8190" max="8190" width="8" style="2" customWidth="1"/>
    <col min="8191" max="8191" width="8.125" style="2" customWidth="1"/>
    <col min="8192" max="8199" width="6.5" style="2" customWidth="1"/>
    <col min="8200" max="8200" width="7.875" style="2" customWidth="1"/>
    <col min="8201" max="8201" width="9" style="2" customWidth="1"/>
    <col min="8202" max="8202" width="19.5" style="2" bestFit="1" customWidth="1"/>
    <col min="8203" max="8203" width="9" style="2"/>
    <col min="8204" max="8206" width="6.5" style="2" customWidth="1"/>
    <col min="8207" max="8442" width="9" style="2"/>
    <col min="8443" max="8443" width="2.75" style="2" customWidth="1"/>
    <col min="8444" max="8444" width="2.625" style="2" customWidth="1"/>
    <col min="8445" max="8445" width="18.5" style="2" customWidth="1"/>
    <col min="8446" max="8446" width="8" style="2" customWidth="1"/>
    <col min="8447" max="8447" width="8.125" style="2" customWidth="1"/>
    <col min="8448" max="8455" width="6.5" style="2" customWidth="1"/>
    <col min="8456" max="8456" width="7.875" style="2" customWidth="1"/>
    <col min="8457" max="8457" width="9" style="2" customWidth="1"/>
    <col min="8458" max="8458" width="19.5" style="2" bestFit="1" customWidth="1"/>
    <col min="8459" max="8459" width="9" style="2"/>
    <col min="8460" max="8462" width="6.5" style="2" customWidth="1"/>
    <col min="8463" max="8698" width="9" style="2"/>
    <col min="8699" max="8699" width="2.75" style="2" customWidth="1"/>
    <col min="8700" max="8700" width="2.625" style="2" customWidth="1"/>
    <col min="8701" max="8701" width="18.5" style="2" customWidth="1"/>
    <col min="8702" max="8702" width="8" style="2" customWidth="1"/>
    <col min="8703" max="8703" width="8.125" style="2" customWidth="1"/>
    <col min="8704" max="8711" width="6.5" style="2" customWidth="1"/>
    <col min="8712" max="8712" width="7.875" style="2" customWidth="1"/>
    <col min="8713" max="8713" width="9" style="2" customWidth="1"/>
    <col min="8714" max="8714" width="19.5" style="2" bestFit="1" customWidth="1"/>
    <col min="8715" max="8715" width="9" style="2"/>
    <col min="8716" max="8718" width="6.5" style="2" customWidth="1"/>
    <col min="8719" max="8954" width="9" style="2"/>
    <col min="8955" max="8955" width="2.75" style="2" customWidth="1"/>
    <col min="8956" max="8956" width="2.625" style="2" customWidth="1"/>
    <col min="8957" max="8957" width="18.5" style="2" customWidth="1"/>
    <col min="8958" max="8958" width="8" style="2" customWidth="1"/>
    <col min="8959" max="8959" width="8.125" style="2" customWidth="1"/>
    <col min="8960" max="8967" width="6.5" style="2" customWidth="1"/>
    <col min="8968" max="8968" width="7.875" style="2" customWidth="1"/>
    <col min="8969" max="8969" width="9" style="2" customWidth="1"/>
    <col min="8970" max="8970" width="19.5" style="2" bestFit="1" customWidth="1"/>
    <col min="8971" max="8971" width="9" style="2"/>
    <col min="8972" max="8974" width="6.5" style="2" customWidth="1"/>
    <col min="8975" max="9210" width="9" style="2"/>
    <col min="9211" max="9211" width="2.75" style="2" customWidth="1"/>
    <col min="9212" max="9212" width="2.625" style="2" customWidth="1"/>
    <col min="9213" max="9213" width="18.5" style="2" customWidth="1"/>
    <col min="9214" max="9214" width="8" style="2" customWidth="1"/>
    <col min="9215" max="9215" width="8.125" style="2" customWidth="1"/>
    <col min="9216" max="9223" width="6.5" style="2" customWidth="1"/>
    <col min="9224" max="9224" width="7.875" style="2" customWidth="1"/>
    <col min="9225" max="9225" width="9" style="2" customWidth="1"/>
    <col min="9226" max="9226" width="19.5" style="2" bestFit="1" customWidth="1"/>
    <col min="9227" max="9227" width="9" style="2"/>
    <col min="9228" max="9230" width="6.5" style="2" customWidth="1"/>
    <col min="9231" max="9466" width="9" style="2"/>
    <col min="9467" max="9467" width="2.75" style="2" customWidth="1"/>
    <col min="9468" max="9468" width="2.625" style="2" customWidth="1"/>
    <col min="9469" max="9469" width="18.5" style="2" customWidth="1"/>
    <col min="9470" max="9470" width="8" style="2" customWidth="1"/>
    <col min="9471" max="9471" width="8.125" style="2" customWidth="1"/>
    <col min="9472" max="9479" width="6.5" style="2" customWidth="1"/>
    <col min="9480" max="9480" width="7.875" style="2" customWidth="1"/>
    <col min="9481" max="9481" width="9" style="2" customWidth="1"/>
    <col min="9482" max="9482" width="19.5" style="2" bestFit="1" customWidth="1"/>
    <col min="9483" max="9483" width="9" style="2"/>
    <col min="9484" max="9486" width="6.5" style="2" customWidth="1"/>
    <col min="9487" max="9722" width="9" style="2"/>
    <col min="9723" max="9723" width="2.75" style="2" customWidth="1"/>
    <col min="9724" max="9724" width="2.625" style="2" customWidth="1"/>
    <col min="9725" max="9725" width="18.5" style="2" customWidth="1"/>
    <col min="9726" max="9726" width="8" style="2" customWidth="1"/>
    <col min="9727" max="9727" width="8.125" style="2" customWidth="1"/>
    <col min="9728" max="9735" width="6.5" style="2" customWidth="1"/>
    <col min="9736" max="9736" width="7.875" style="2" customWidth="1"/>
    <col min="9737" max="9737" width="9" style="2" customWidth="1"/>
    <col min="9738" max="9738" width="19.5" style="2" bestFit="1" customWidth="1"/>
    <col min="9739" max="9739" width="9" style="2"/>
    <col min="9740" max="9742" width="6.5" style="2" customWidth="1"/>
    <col min="9743" max="9978" width="9" style="2"/>
    <col min="9979" max="9979" width="2.75" style="2" customWidth="1"/>
    <col min="9980" max="9980" width="2.625" style="2" customWidth="1"/>
    <col min="9981" max="9981" width="18.5" style="2" customWidth="1"/>
    <col min="9982" max="9982" width="8" style="2" customWidth="1"/>
    <col min="9983" max="9983" width="8.125" style="2" customWidth="1"/>
    <col min="9984" max="9991" width="6.5" style="2" customWidth="1"/>
    <col min="9992" max="9992" width="7.875" style="2" customWidth="1"/>
    <col min="9993" max="9993" width="9" style="2" customWidth="1"/>
    <col min="9994" max="9994" width="19.5" style="2" bestFit="1" customWidth="1"/>
    <col min="9995" max="9995" width="9" style="2"/>
    <col min="9996" max="9998" width="6.5" style="2" customWidth="1"/>
    <col min="9999" max="10234" width="9" style="2"/>
    <col min="10235" max="10235" width="2.75" style="2" customWidth="1"/>
    <col min="10236" max="10236" width="2.625" style="2" customWidth="1"/>
    <col min="10237" max="10237" width="18.5" style="2" customWidth="1"/>
    <col min="10238" max="10238" width="8" style="2" customWidth="1"/>
    <col min="10239" max="10239" width="8.125" style="2" customWidth="1"/>
    <col min="10240" max="10247" width="6.5" style="2" customWidth="1"/>
    <col min="10248" max="10248" width="7.875" style="2" customWidth="1"/>
    <col min="10249" max="10249" width="9" style="2" customWidth="1"/>
    <col min="10250" max="10250" width="19.5" style="2" bestFit="1" customWidth="1"/>
    <col min="10251" max="10251" width="9" style="2"/>
    <col min="10252" max="10254" width="6.5" style="2" customWidth="1"/>
    <col min="10255" max="10490" width="9" style="2"/>
    <col min="10491" max="10491" width="2.75" style="2" customWidth="1"/>
    <col min="10492" max="10492" width="2.625" style="2" customWidth="1"/>
    <col min="10493" max="10493" width="18.5" style="2" customWidth="1"/>
    <col min="10494" max="10494" width="8" style="2" customWidth="1"/>
    <col min="10495" max="10495" width="8.125" style="2" customWidth="1"/>
    <col min="10496" max="10503" width="6.5" style="2" customWidth="1"/>
    <col min="10504" max="10504" width="7.875" style="2" customWidth="1"/>
    <col min="10505" max="10505" width="9" style="2" customWidth="1"/>
    <col min="10506" max="10506" width="19.5" style="2" bestFit="1" customWidth="1"/>
    <col min="10507" max="10507" width="9" style="2"/>
    <col min="10508" max="10510" width="6.5" style="2" customWidth="1"/>
    <col min="10511" max="10746" width="9" style="2"/>
    <col min="10747" max="10747" width="2.75" style="2" customWidth="1"/>
    <col min="10748" max="10748" width="2.625" style="2" customWidth="1"/>
    <col min="10749" max="10749" width="18.5" style="2" customWidth="1"/>
    <col min="10750" max="10750" width="8" style="2" customWidth="1"/>
    <col min="10751" max="10751" width="8.125" style="2" customWidth="1"/>
    <col min="10752" max="10759" width="6.5" style="2" customWidth="1"/>
    <col min="10760" max="10760" width="7.875" style="2" customWidth="1"/>
    <col min="10761" max="10761" width="9" style="2" customWidth="1"/>
    <col min="10762" max="10762" width="19.5" style="2" bestFit="1" customWidth="1"/>
    <col min="10763" max="10763" width="9" style="2"/>
    <col min="10764" max="10766" width="6.5" style="2" customWidth="1"/>
    <col min="10767" max="11002" width="9" style="2"/>
    <col min="11003" max="11003" width="2.75" style="2" customWidth="1"/>
    <col min="11004" max="11004" width="2.625" style="2" customWidth="1"/>
    <col min="11005" max="11005" width="18.5" style="2" customWidth="1"/>
    <col min="11006" max="11006" width="8" style="2" customWidth="1"/>
    <col min="11007" max="11007" width="8.125" style="2" customWidth="1"/>
    <col min="11008" max="11015" width="6.5" style="2" customWidth="1"/>
    <col min="11016" max="11016" width="7.875" style="2" customWidth="1"/>
    <col min="11017" max="11017" width="9" style="2" customWidth="1"/>
    <col min="11018" max="11018" width="19.5" style="2" bestFit="1" customWidth="1"/>
    <col min="11019" max="11019" width="9" style="2"/>
    <col min="11020" max="11022" width="6.5" style="2" customWidth="1"/>
    <col min="11023" max="11258" width="9" style="2"/>
    <col min="11259" max="11259" width="2.75" style="2" customWidth="1"/>
    <col min="11260" max="11260" width="2.625" style="2" customWidth="1"/>
    <col min="11261" max="11261" width="18.5" style="2" customWidth="1"/>
    <col min="11262" max="11262" width="8" style="2" customWidth="1"/>
    <col min="11263" max="11263" width="8.125" style="2" customWidth="1"/>
    <col min="11264" max="11271" width="6.5" style="2" customWidth="1"/>
    <col min="11272" max="11272" width="7.875" style="2" customWidth="1"/>
    <col min="11273" max="11273" width="9" style="2" customWidth="1"/>
    <col min="11274" max="11274" width="19.5" style="2" bestFit="1" customWidth="1"/>
    <col min="11275" max="11275" width="9" style="2"/>
    <col min="11276" max="11278" width="6.5" style="2" customWidth="1"/>
    <col min="11279" max="11514" width="9" style="2"/>
    <col min="11515" max="11515" width="2.75" style="2" customWidth="1"/>
    <col min="11516" max="11516" width="2.625" style="2" customWidth="1"/>
    <col min="11517" max="11517" width="18.5" style="2" customWidth="1"/>
    <col min="11518" max="11518" width="8" style="2" customWidth="1"/>
    <col min="11519" max="11519" width="8.125" style="2" customWidth="1"/>
    <col min="11520" max="11527" width="6.5" style="2" customWidth="1"/>
    <col min="11528" max="11528" width="7.875" style="2" customWidth="1"/>
    <col min="11529" max="11529" width="9" style="2" customWidth="1"/>
    <col min="11530" max="11530" width="19.5" style="2" bestFit="1" customWidth="1"/>
    <col min="11531" max="11531" width="9" style="2"/>
    <col min="11532" max="11534" width="6.5" style="2" customWidth="1"/>
    <col min="11535" max="11770" width="9" style="2"/>
    <col min="11771" max="11771" width="2.75" style="2" customWidth="1"/>
    <col min="11772" max="11772" width="2.625" style="2" customWidth="1"/>
    <col min="11773" max="11773" width="18.5" style="2" customWidth="1"/>
    <col min="11774" max="11774" width="8" style="2" customWidth="1"/>
    <col min="11775" max="11775" width="8.125" style="2" customWidth="1"/>
    <col min="11776" max="11783" width="6.5" style="2" customWidth="1"/>
    <col min="11784" max="11784" width="7.875" style="2" customWidth="1"/>
    <col min="11785" max="11785" width="9" style="2" customWidth="1"/>
    <col min="11786" max="11786" width="19.5" style="2" bestFit="1" customWidth="1"/>
    <col min="11787" max="11787" width="9" style="2"/>
    <col min="11788" max="11790" width="6.5" style="2" customWidth="1"/>
    <col min="11791" max="12026" width="9" style="2"/>
    <col min="12027" max="12027" width="2.75" style="2" customWidth="1"/>
    <col min="12028" max="12028" width="2.625" style="2" customWidth="1"/>
    <col min="12029" max="12029" width="18.5" style="2" customWidth="1"/>
    <col min="12030" max="12030" width="8" style="2" customWidth="1"/>
    <col min="12031" max="12031" width="8.125" style="2" customWidth="1"/>
    <col min="12032" max="12039" width="6.5" style="2" customWidth="1"/>
    <col min="12040" max="12040" width="7.875" style="2" customWidth="1"/>
    <col min="12041" max="12041" width="9" style="2" customWidth="1"/>
    <col min="12042" max="12042" width="19.5" style="2" bestFit="1" customWidth="1"/>
    <col min="12043" max="12043" width="9" style="2"/>
    <col min="12044" max="12046" width="6.5" style="2" customWidth="1"/>
    <col min="12047" max="12282" width="9" style="2"/>
    <col min="12283" max="12283" width="2.75" style="2" customWidth="1"/>
    <col min="12284" max="12284" width="2.625" style="2" customWidth="1"/>
    <col min="12285" max="12285" width="18.5" style="2" customWidth="1"/>
    <col min="12286" max="12286" width="8" style="2" customWidth="1"/>
    <col min="12287" max="12287" width="8.125" style="2" customWidth="1"/>
    <col min="12288" max="12295" width="6.5" style="2" customWidth="1"/>
    <col min="12296" max="12296" width="7.875" style="2" customWidth="1"/>
    <col min="12297" max="12297" width="9" style="2" customWidth="1"/>
    <col min="12298" max="12298" width="19.5" style="2" bestFit="1" customWidth="1"/>
    <col min="12299" max="12299" width="9" style="2"/>
    <col min="12300" max="12302" width="6.5" style="2" customWidth="1"/>
    <col min="12303" max="12538" width="9" style="2"/>
    <col min="12539" max="12539" width="2.75" style="2" customWidth="1"/>
    <col min="12540" max="12540" width="2.625" style="2" customWidth="1"/>
    <col min="12541" max="12541" width="18.5" style="2" customWidth="1"/>
    <col min="12542" max="12542" width="8" style="2" customWidth="1"/>
    <col min="12543" max="12543" width="8.125" style="2" customWidth="1"/>
    <col min="12544" max="12551" width="6.5" style="2" customWidth="1"/>
    <col min="12552" max="12552" width="7.875" style="2" customWidth="1"/>
    <col min="12553" max="12553" width="9" style="2" customWidth="1"/>
    <col min="12554" max="12554" width="19.5" style="2" bestFit="1" customWidth="1"/>
    <col min="12555" max="12555" width="9" style="2"/>
    <col min="12556" max="12558" width="6.5" style="2" customWidth="1"/>
    <col min="12559" max="12794" width="9" style="2"/>
    <col min="12795" max="12795" width="2.75" style="2" customWidth="1"/>
    <col min="12796" max="12796" width="2.625" style="2" customWidth="1"/>
    <col min="12797" max="12797" width="18.5" style="2" customWidth="1"/>
    <col min="12798" max="12798" width="8" style="2" customWidth="1"/>
    <col min="12799" max="12799" width="8.125" style="2" customWidth="1"/>
    <col min="12800" max="12807" width="6.5" style="2" customWidth="1"/>
    <col min="12808" max="12808" width="7.875" style="2" customWidth="1"/>
    <col min="12809" max="12809" width="9" style="2" customWidth="1"/>
    <col min="12810" max="12810" width="19.5" style="2" bestFit="1" customWidth="1"/>
    <col min="12811" max="12811" width="9" style="2"/>
    <col min="12812" max="12814" width="6.5" style="2" customWidth="1"/>
    <col min="12815" max="13050" width="9" style="2"/>
    <col min="13051" max="13051" width="2.75" style="2" customWidth="1"/>
    <col min="13052" max="13052" width="2.625" style="2" customWidth="1"/>
    <col min="13053" max="13053" width="18.5" style="2" customWidth="1"/>
    <col min="13054" max="13054" width="8" style="2" customWidth="1"/>
    <col min="13055" max="13055" width="8.125" style="2" customWidth="1"/>
    <col min="13056" max="13063" width="6.5" style="2" customWidth="1"/>
    <col min="13064" max="13064" width="7.875" style="2" customWidth="1"/>
    <col min="13065" max="13065" width="9" style="2" customWidth="1"/>
    <col min="13066" max="13066" width="19.5" style="2" bestFit="1" customWidth="1"/>
    <col min="13067" max="13067" width="9" style="2"/>
    <col min="13068" max="13070" width="6.5" style="2" customWidth="1"/>
    <col min="13071" max="13306" width="9" style="2"/>
    <col min="13307" max="13307" width="2.75" style="2" customWidth="1"/>
    <col min="13308" max="13308" width="2.625" style="2" customWidth="1"/>
    <col min="13309" max="13309" width="18.5" style="2" customWidth="1"/>
    <col min="13310" max="13310" width="8" style="2" customWidth="1"/>
    <col min="13311" max="13311" width="8.125" style="2" customWidth="1"/>
    <col min="13312" max="13319" width="6.5" style="2" customWidth="1"/>
    <col min="13320" max="13320" width="7.875" style="2" customWidth="1"/>
    <col min="13321" max="13321" width="9" style="2" customWidth="1"/>
    <col min="13322" max="13322" width="19.5" style="2" bestFit="1" customWidth="1"/>
    <col min="13323" max="13323" width="9" style="2"/>
    <col min="13324" max="13326" width="6.5" style="2" customWidth="1"/>
    <col min="13327" max="13562" width="9" style="2"/>
    <col min="13563" max="13563" width="2.75" style="2" customWidth="1"/>
    <col min="13564" max="13564" width="2.625" style="2" customWidth="1"/>
    <col min="13565" max="13565" width="18.5" style="2" customWidth="1"/>
    <col min="13566" max="13566" width="8" style="2" customWidth="1"/>
    <col min="13567" max="13567" width="8.125" style="2" customWidth="1"/>
    <col min="13568" max="13575" width="6.5" style="2" customWidth="1"/>
    <col min="13576" max="13576" width="7.875" style="2" customWidth="1"/>
    <col min="13577" max="13577" width="9" style="2" customWidth="1"/>
    <col min="13578" max="13578" width="19.5" style="2" bestFit="1" customWidth="1"/>
    <col min="13579" max="13579" width="9" style="2"/>
    <col min="13580" max="13582" width="6.5" style="2" customWidth="1"/>
    <col min="13583" max="13818" width="9" style="2"/>
    <col min="13819" max="13819" width="2.75" style="2" customWidth="1"/>
    <col min="13820" max="13820" width="2.625" style="2" customWidth="1"/>
    <col min="13821" max="13821" width="18.5" style="2" customWidth="1"/>
    <col min="13822" max="13822" width="8" style="2" customWidth="1"/>
    <col min="13823" max="13823" width="8.125" style="2" customWidth="1"/>
    <col min="13824" max="13831" width="6.5" style="2" customWidth="1"/>
    <col min="13832" max="13832" width="7.875" style="2" customWidth="1"/>
    <col min="13833" max="13833" width="9" style="2" customWidth="1"/>
    <col min="13834" max="13834" width="19.5" style="2" bestFit="1" customWidth="1"/>
    <col min="13835" max="13835" width="9" style="2"/>
    <col min="13836" max="13838" width="6.5" style="2" customWidth="1"/>
    <col min="13839" max="14074" width="9" style="2"/>
    <col min="14075" max="14075" width="2.75" style="2" customWidth="1"/>
    <col min="14076" max="14076" width="2.625" style="2" customWidth="1"/>
    <col min="14077" max="14077" width="18.5" style="2" customWidth="1"/>
    <col min="14078" max="14078" width="8" style="2" customWidth="1"/>
    <col min="14079" max="14079" width="8.125" style="2" customWidth="1"/>
    <col min="14080" max="14087" width="6.5" style="2" customWidth="1"/>
    <col min="14088" max="14088" width="7.875" style="2" customWidth="1"/>
    <col min="14089" max="14089" width="9" style="2" customWidth="1"/>
    <col min="14090" max="14090" width="19.5" style="2" bestFit="1" customWidth="1"/>
    <col min="14091" max="14091" width="9" style="2"/>
    <col min="14092" max="14094" width="6.5" style="2" customWidth="1"/>
    <col min="14095" max="14330" width="9" style="2"/>
    <col min="14331" max="14331" width="2.75" style="2" customWidth="1"/>
    <col min="14332" max="14332" width="2.625" style="2" customWidth="1"/>
    <col min="14333" max="14333" width="18.5" style="2" customWidth="1"/>
    <col min="14334" max="14334" width="8" style="2" customWidth="1"/>
    <col min="14335" max="14335" width="8.125" style="2" customWidth="1"/>
    <col min="14336" max="14343" width="6.5" style="2" customWidth="1"/>
    <col min="14344" max="14344" width="7.875" style="2" customWidth="1"/>
    <col min="14345" max="14345" width="9" style="2" customWidth="1"/>
    <col min="14346" max="14346" width="19.5" style="2" bestFit="1" customWidth="1"/>
    <col min="14347" max="14347" width="9" style="2"/>
    <col min="14348" max="14350" width="6.5" style="2" customWidth="1"/>
    <col min="14351" max="14586" width="9" style="2"/>
    <col min="14587" max="14587" width="2.75" style="2" customWidth="1"/>
    <col min="14588" max="14588" width="2.625" style="2" customWidth="1"/>
    <col min="14589" max="14589" width="18.5" style="2" customWidth="1"/>
    <col min="14590" max="14590" width="8" style="2" customWidth="1"/>
    <col min="14591" max="14591" width="8.125" style="2" customWidth="1"/>
    <col min="14592" max="14599" width="6.5" style="2" customWidth="1"/>
    <col min="14600" max="14600" width="7.875" style="2" customWidth="1"/>
    <col min="14601" max="14601" width="9" style="2" customWidth="1"/>
    <col min="14602" max="14602" width="19.5" style="2" bestFit="1" customWidth="1"/>
    <col min="14603" max="14603" width="9" style="2"/>
    <col min="14604" max="14606" width="6.5" style="2" customWidth="1"/>
    <col min="14607" max="14842" width="9" style="2"/>
    <col min="14843" max="14843" width="2.75" style="2" customWidth="1"/>
    <col min="14844" max="14844" width="2.625" style="2" customWidth="1"/>
    <col min="14845" max="14845" width="18.5" style="2" customWidth="1"/>
    <col min="14846" max="14846" width="8" style="2" customWidth="1"/>
    <col min="14847" max="14847" width="8.125" style="2" customWidth="1"/>
    <col min="14848" max="14855" width="6.5" style="2" customWidth="1"/>
    <col min="14856" max="14856" width="7.875" style="2" customWidth="1"/>
    <col min="14857" max="14857" width="9" style="2" customWidth="1"/>
    <col min="14858" max="14858" width="19.5" style="2" bestFit="1" customWidth="1"/>
    <col min="14859" max="14859" width="9" style="2"/>
    <col min="14860" max="14862" width="6.5" style="2" customWidth="1"/>
    <col min="14863" max="15098" width="9" style="2"/>
    <col min="15099" max="15099" width="2.75" style="2" customWidth="1"/>
    <col min="15100" max="15100" width="2.625" style="2" customWidth="1"/>
    <col min="15101" max="15101" width="18.5" style="2" customWidth="1"/>
    <col min="15102" max="15102" width="8" style="2" customWidth="1"/>
    <col min="15103" max="15103" width="8.125" style="2" customWidth="1"/>
    <col min="15104" max="15111" width="6.5" style="2" customWidth="1"/>
    <col min="15112" max="15112" width="7.875" style="2" customWidth="1"/>
    <col min="15113" max="15113" width="9" style="2" customWidth="1"/>
    <col min="15114" max="15114" width="19.5" style="2" bestFit="1" customWidth="1"/>
    <col min="15115" max="15115" width="9" style="2"/>
    <col min="15116" max="15118" width="6.5" style="2" customWidth="1"/>
    <col min="15119" max="15354" width="9" style="2"/>
    <col min="15355" max="15355" width="2.75" style="2" customWidth="1"/>
    <col min="15356" max="15356" width="2.625" style="2" customWidth="1"/>
    <col min="15357" max="15357" width="18.5" style="2" customWidth="1"/>
    <col min="15358" max="15358" width="8" style="2" customWidth="1"/>
    <col min="15359" max="15359" width="8.125" style="2" customWidth="1"/>
    <col min="15360" max="15367" width="6.5" style="2" customWidth="1"/>
    <col min="15368" max="15368" width="7.875" style="2" customWidth="1"/>
    <col min="15369" max="15369" width="9" style="2" customWidth="1"/>
    <col min="15370" max="15370" width="19.5" style="2" bestFit="1" customWidth="1"/>
    <col min="15371" max="15371" width="9" style="2"/>
    <col min="15372" max="15374" width="6.5" style="2" customWidth="1"/>
    <col min="15375" max="15610" width="9" style="2"/>
    <col min="15611" max="15611" width="2.75" style="2" customWidth="1"/>
    <col min="15612" max="15612" width="2.625" style="2" customWidth="1"/>
    <col min="15613" max="15613" width="18.5" style="2" customWidth="1"/>
    <col min="15614" max="15614" width="8" style="2" customWidth="1"/>
    <col min="15615" max="15615" width="8.125" style="2" customWidth="1"/>
    <col min="15616" max="15623" width="6.5" style="2" customWidth="1"/>
    <col min="15624" max="15624" width="7.875" style="2" customWidth="1"/>
    <col min="15625" max="15625" width="9" style="2" customWidth="1"/>
    <col min="15626" max="15626" width="19.5" style="2" bestFit="1" customWidth="1"/>
    <col min="15627" max="15627" width="9" style="2"/>
    <col min="15628" max="15630" width="6.5" style="2" customWidth="1"/>
    <col min="15631" max="15866" width="9" style="2"/>
    <col min="15867" max="15867" width="2.75" style="2" customWidth="1"/>
    <col min="15868" max="15868" width="2.625" style="2" customWidth="1"/>
    <col min="15869" max="15869" width="18.5" style="2" customWidth="1"/>
    <col min="15870" max="15870" width="8" style="2" customWidth="1"/>
    <col min="15871" max="15871" width="8.125" style="2" customWidth="1"/>
    <col min="15872" max="15879" width="6.5" style="2" customWidth="1"/>
    <col min="15880" max="15880" width="7.875" style="2" customWidth="1"/>
    <col min="15881" max="15881" width="9" style="2" customWidth="1"/>
    <col min="15882" max="15882" width="19.5" style="2" bestFit="1" customWidth="1"/>
    <col min="15883" max="15883" width="9" style="2"/>
    <col min="15884" max="15886" width="6.5" style="2" customWidth="1"/>
    <col min="15887" max="16122" width="9" style="2"/>
    <col min="16123" max="16123" width="2.75" style="2" customWidth="1"/>
    <col min="16124" max="16124" width="2.625" style="2" customWidth="1"/>
    <col min="16125" max="16125" width="18.5" style="2" customWidth="1"/>
    <col min="16126" max="16126" width="8" style="2" customWidth="1"/>
    <col min="16127" max="16127" width="8.125" style="2" customWidth="1"/>
    <col min="16128" max="16135" width="6.5" style="2" customWidth="1"/>
    <col min="16136" max="16136" width="7.875" style="2" customWidth="1"/>
    <col min="16137" max="16137" width="9" style="2" customWidth="1"/>
    <col min="16138" max="16138" width="19.5" style="2" bestFit="1" customWidth="1"/>
    <col min="16139" max="16139" width="9" style="2"/>
    <col min="16140" max="16142" width="6.5" style="2" customWidth="1"/>
    <col min="16143" max="16384" width="9" style="2"/>
  </cols>
  <sheetData>
    <row r="1" spans="1:14" s="648" customFormat="1" ht="28.5" customHeight="1">
      <c r="A1" s="1955" t="s">
        <v>589</v>
      </c>
      <c r="B1" s="1681"/>
      <c r="C1" s="1681"/>
      <c r="D1" s="1681"/>
      <c r="E1" s="1681"/>
      <c r="F1" s="1681"/>
      <c r="G1" s="1681"/>
      <c r="H1" s="1681"/>
      <c r="I1" s="1681"/>
      <c r="J1" s="1681"/>
      <c r="K1" s="1681"/>
      <c r="L1" s="1681"/>
      <c r="M1" s="1681"/>
      <c r="N1" s="823"/>
    </row>
    <row r="2" spans="1:14" ht="46.15" customHeight="1" thickBot="1">
      <c r="A2" s="1" t="s">
        <v>590</v>
      </c>
      <c r="K2" s="1956" t="s">
        <v>591</v>
      </c>
      <c r="L2" s="1956"/>
      <c r="M2" s="1956"/>
    </row>
    <row r="3" spans="1:14" ht="14.25" customHeight="1">
      <c r="A3" s="3"/>
      <c r="B3" s="1683" t="s">
        <v>1</v>
      </c>
      <c r="C3" s="1684"/>
      <c r="D3" s="1685" t="s">
        <v>399</v>
      </c>
      <c r="E3" s="4"/>
      <c r="F3" s="1957" t="s">
        <v>3</v>
      </c>
      <c r="G3" s="1959" t="s">
        <v>4</v>
      </c>
      <c r="H3" s="824"/>
      <c r="I3" s="1957" t="s">
        <v>5</v>
      </c>
      <c r="J3" s="1957" t="s">
        <v>592</v>
      </c>
      <c r="K3" s="1957" t="s">
        <v>7</v>
      </c>
      <c r="L3" s="1957" t="s">
        <v>8</v>
      </c>
      <c r="M3" s="1960" t="s">
        <v>9</v>
      </c>
    </row>
    <row r="4" spans="1:14" ht="14.25" customHeight="1">
      <c r="A4" s="6"/>
      <c r="B4" s="7"/>
      <c r="C4" s="8"/>
      <c r="D4" s="1686"/>
      <c r="E4" s="825" t="s">
        <v>593</v>
      </c>
      <c r="F4" s="1958"/>
      <c r="G4" s="1958"/>
      <c r="H4" s="826" t="s">
        <v>11</v>
      </c>
      <c r="I4" s="1958"/>
      <c r="J4" s="1958"/>
      <c r="K4" s="1958"/>
      <c r="L4" s="1958"/>
      <c r="M4" s="1961"/>
    </row>
    <row r="5" spans="1:14" ht="14.25" customHeight="1">
      <c r="A5" s="6" t="s">
        <v>594</v>
      </c>
      <c r="B5" s="7"/>
      <c r="C5" s="8"/>
      <c r="D5" s="1686"/>
      <c r="E5" s="827" t="s">
        <v>15</v>
      </c>
      <c r="F5" s="1958"/>
      <c r="G5" s="1958"/>
      <c r="H5" s="828" t="s">
        <v>13</v>
      </c>
      <c r="I5" s="1958"/>
      <c r="J5" s="1958"/>
      <c r="K5" s="1958"/>
      <c r="L5" s="1958"/>
      <c r="M5" s="1961"/>
    </row>
    <row r="6" spans="1:14" ht="18.75" customHeight="1">
      <c r="A6" s="1944" t="s">
        <v>44</v>
      </c>
      <c r="B6" s="1923" t="s">
        <v>595</v>
      </c>
      <c r="C6" s="1942"/>
      <c r="D6" s="829">
        <f>SUM(F6:G6,I6:M6)</f>
        <v>0</v>
      </c>
      <c r="E6" s="830" t="s">
        <v>596</v>
      </c>
      <c r="F6" s="831">
        <v>0</v>
      </c>
      <c r="G6" s="831">
        <v>0</v>
      </c>
      <c r="H6" s="832">
        <v>0</v>
      </c>
      <c r="I6" s="831">
        <v>0</v>
      </c>
      <c r="J6" s="831">
        <v>0</v>
      </c>
      <c r="K6" s="831">
        <v>0</v>
      </c>
      <c r="L6" s="831">
        <v>0</v>
      </c>
      <c r="M6" s="833">
        <v>0</v>
      </c>
    </row>
    <row r="7" spans="1:14" ht="18.75" customHeight="1">
      <c r="A7" s="1945"/>
      <c r="B7" s="1923" t="s">
        <v>597</v>
      </c>
      <c r="C7" s="1942"/>
      <c r="D7" s="834">
        <f>SUM(F7:G7,I7:M7)</f>
        <v>6</v>
      </c>
      <c r="E7" s="835">
        <v>-40</v>
      </c>
      <c r="F7" s="836">
        <v>6</v>
      </c>
      <c r="G7" s="836">
        <v>0</v>
      </c>
      <c r="H7" s="837">
        <v>0</v>
      </c>
      <c r="I7" s="836">
        <v>0</v>
      </c>
      <c r="J7" s="836">
        <v>0</v>
      </c>
      <c r="K7" s="836">
        <v>0</v>
      </c>
      <c r="L7" s="836">
        <v>0</v>
      </c>
      <c r="M7" s="838">
        <v>0</v>
      </c>
    </row>
    <row r="8" spans="1:14" ht="18.75" customHeight="1">
      <c r="A8" s="1945"/>
      <c r="B8" s="1930" t="s">
        <v>598</v>
      </c>
      <c r="C8" s="1942"/>
      <c r="D8" s="829">
        <f>SUM(F8:G8,I8:M8)</f>
        <v>0</v>
      </c>
      <c r="E8" s="830" t="s">
        <v>596</v>
      </c>
      <c r="F8" s="831">
        <v>0</v>
      </c>
      <c r="G8" s="831">
        <v>0</v>
      </c>
      <c r="H8" s="832">
        <v>0</v>
      </c>
      <c r="I8" s="831">
        <v>0</v>
      </c>
      <c r="J8" s="831">
        <v>0</v>
      </c>
      <c r="K8" s="831">
        <v>0</v>
      </c>
      <c r="L8" s="831">
        <v>0</v>
      </c>
      <c r="M8" s="833">
        <v>0</v>
      </c>
    </row>
    <row r="9" spans="1:14" ht="18.75" customHeight="1">
      <c r="A9" s="1945"/>
      <c r="B9" s="839"/>
      <c r="C9" s="840" t="s">
        <v>599</v>
      </c>
      <c r="D9" s="834">
        <f>SUM(F9:G9,I9:M9)</f>
        <v>0</v>
      </c>
      <c r="E9" s="830" t="s">
        <v>596</v>
      </c>
      <c r="F9" s="836">
        <v>0</v>
      </c>
      <c r="G9" s="836">
        <v>0</v>
      </c>
      <c r="H9" s="837">
        <v>0</v>
      </c>
      <c r="I9" s="836">
        <v>0</v>
      </c>
      <c r="J9" s="836">
        <v>0</v>
      </c>
      <c r="K9" s="836">
        <v>0</v>
      </c>
      <c r="L9" s="836">
        <v>0</v>
      </c>
      <c r="M9" s="838">
        <v>0</v>
      </c>
    </row>
    <row r="10" spans="1:14" ht="18.75" customHeight="1">
      <c r="A10" s="1945"/>
      <c r="B10" s="1923" t="s">
        <v>600</v>
      </c>
      <c r="C10" s="1942"/>
      <c r="D10" s="841" t="s">
        <v>596</v>
      </c>
      <c r="E10" s="830" t="s">
        <v>596</v>
      </c>
      <c r="F10" s="830" t="s">
        <v>596</v>
      </c>
      <c r="G10" s="830" t="s">
        <v>596</v>
      </c>
      <c r="H10" s="830" t="s">
        <v>596</v>
      </c>
      <c r="I10" s="842" t="s">
        <v>596</v>
      </c>
      <c r="J10" s="842" t="s">
        <v>596</v>
      </c>
      <c r="K10" s="842" t="s">
        <v>596</v>
      </c>
      <c r="L10" s="842" t="s">
        <v>596</v>
      </c>
      <c r="M10" s="843" t="s">
        <v>596</v>
      </c>
    </row>
    <row r="11" spans="1:14" ht="18.75" customHeight="1">
      <c r="A11" s="1945"/>
      <c r="B11" s="1923" t="s">
        <v>601</v>
      </c>
      <c r="C11" s="1942"/>
      <c r="D11" s="844" t="s">
        <v>596</v>
      </c>
      <c r="E11" s="845" t="s">
        <v>596</v>
      </c>
      <c r="F11" s="845" t="s">
        <v>596</v>
      </c>
      <c r="G11" s="845" t="s">
        <v>596</v>
      </c>
      <c r="H11" s="845" t="s">
        <v>596</v>
      </c>
      <c r="I11" s="846" t="s">
        <v>596</v>
      </c>
      <c r="J11" s="846" t="s">
        <v>596</v>
      </c>
      <c r="K11" s="846" t="s">
        <v>596</v>
      </c>
      <c r="L11" s="846" t="s">
        <v>596</v>
      </c>
      <c r="M11" s="847" t="s">
        <v>596</v>
      </c>
    </row>
    <row r="12" spans="1:14" ht="18.75" customHeight="1">
      <c r="A12" s="1946"/>
      <c r="B12" s="1923" t="s">
        <v>602</v>
      </c>
      <c r="C12" s="1942"/>
      <c r="D12" s="844" t="s">
        <v>596</v>
      </c>
      <c r="E12" s="845" t="s">
        <v>596</v>
      </c>
      <c r="F12" s="845" t="s">
        <v>596</v>
      </c>
      <c r="G12" s="845" t="s">
        <v>596</v>
      </c>
      <c r="H12" s="845" t="s">
        <v>596</v>
      </c>
      <c r="I12" s="846" t="s">
        <v>596</v>
      </c>
      <c r="J12" s="846" t="s">
        <v>596</v>
      </c>
      <c r="K12" s="846" t="s">
        <v>596</v>
      </c>
      <c r="L12" s="846" t="s">
        <v>596</v>
      </c>
      <c r="M12" s="847" t="s">
        <v>596</v>
      </c>
    </row>
    <row r="13" spans="1:14" ht="18.75" customHeight="1">
      <c r="A13" s="1941" t="s">
        <v>603</v>
      </c>
      <c r="B13" s="1923" t="s">
        <v>595</v>
      </c>
      <c r="C13" s="1942"/>
      <c r="D13" s="829">
        <f>SUM(F13:G13,I13:M13)</f>
        <v>0</v>
      </c>
      <c r="E13" s="848" t="s">
        <v>604</v>
      </c>
      <c r="F13" s="831">
        <v>0</v>
      </c>
      <c r="G13" s="831">
        <v>0</v>
      </c>
      <c r="H13" s="832">
        <v>0</v>
      </c>
      <c r="I13" s="831">
        <v>0</v>
      </c>
      <c r="J13" s="831">
        <v>0</v>
      </c>
      <c r="K13" s="831">
        <v>0</v>
      </c>
      <c r="L13" s="831">
        <v>0</v>
      </c>
      <c r="M13" s="833">
        <v>0</v>
      </c>
    </row>
    <row r="14" spans="1:14" ht="18.75" customHeight="1">
      <c r="A14" s="1695"/>
      <c r="B14" s="1923" t="s">
        <v>597</v>
      </c>
      <c r="C14" s="1942"/>
      <c r="D14" s="849" t="s">
        <v>604</v>
      </c>
      <c r="E14" s="848" t="s">
        <v>604</v>
      </c>
      <c r="F14" s="850" t="s">
        <v>604</v>
      </c>
      <c r="G14" s="850" t="s">
        <v>604</v>
      </c>
      <c r="H14" s="851" t="s">
        <v>604</v>
      </c>
      <c r="I14" s="850" t="s">
        <v>604</v>
      </c>
      <c r="J14" s="850" t="s">
        <v>604</v>
      </c>
      <c r="K14" s="850" t="s">
        <v>604</v>
      </c>
      <c r="L14" s="850" t="s">
        <v>604</v>
      </c>
      <c r="M14" s="852" t="s">
        <v>604</v>
      </c>
    </row>
    <row r="15" spans="1:14" ht="18.75" customHeight="1">
      <c r="A15" s="1695"/>
      <c r="B15" s="1930" t="s">
        <v>598</v>
      </c>
      <c r="C15" s="1942"/>
      <c r="D15" s="853">
        <f>SUM(F15:G15,I15:M15)</f>
        <v>0</v>
      </c>
      <c r="E15" s="848" t="s">
        <v>604</v>
      </c>
      <c r="F15" s="831">
        <v>0</v>
      </c>
      <c r="G15" s="831">
        <v>0</v>
      </c>
      <c r="H15" s="832">
        <v>0</v>
      </c>
      <c r="I15" s="831">
        <v>0</v>
      </c>
      <c r="J15" s="831">
        <v>0</v>
      </c>
      <c r="K15" s="831">
        <v>0</v>
      </c>
      <c r="L15" s="831">
        <v>0</v>
      </c>
      <c r="M15" s="833">
        <v>0</v>
      </c>
    </row>
    <row r="16" spans="1:14" ht="18.75" customHeight="1">
      <c r="A16" s="1695"/>
      <c r="B16" s="839"/>
      <c r="C16" s="840" t="s">
        <v>599</v>
      </c>
      <c r="D16" s="854">
        <f>SUM(F16:G16,I16:M16)</f>
        <v>0</v>
      </c>
      <c r="E16" s="848" t="s">
        <v>604</v>
      </c>
      <c r="F16" s="855">
        <v>0</v>
      </c>
      <c r="G16" s="855">
        <v>0</v>
      </c>
      <c r="H16" s="856">
        <v>0</v>
      </c>
      <c r="I16" s="855">
        <v>0</v>
      </c>
      <c r="J16" s="855">
        <v>0</v>
      </c>
      <c r="K16" s="855">
        <v>0</v>
      </c>
      <c r="L16" s="855">
        <v>0</v>
      </c>
      <c r="M16" s="857">
        <v>0</v>
      </c>
    </row>
    <row r="17" spans="1:13" ht="18.75" customHeight="1">
      <c r="A17" s="1695"/>
      <c r="B17" s="1923" t="s">
        <v>600</v>
      </c>
      <c r="C17" s="1942"/>
      <c r="D17" s="858" t="s">
        <v>604</v>
      </c>
      <c r="E17" s="859" t="s">
        <v>604</v>
      </c>
      <c r="F17" s="859" t="s">
        <v>604</v>
      </c>
      <c r="G17" s="859" t="s">
        <v>604</v>
      </c>
      <c r="H17" s="860" t="s">
        <v>604</v>
      </c>
      <c r="I17" s="859" t="s">
        <v>604</v>
      </c>
      <c r="J17" s="859" t="s">
        <v>604</v>
      </c>
      <c r="K17" s="859" t="s">
        <v>604</v>
      </c>
      <c r="L17" s="859" t="s">
        <v>604</v>
      </c>
      <c r="M17" s="861" t="s">
        <v>604</v>
      </c>
    </row>
    <row r="18" spans="1:13" ht="18.75" customHeight="1">
      <c r="A18" s="1695"/>
      <c r="B18" s="1923" t="s">
        <v>601</v>
      </c>
      <c r="C18" s="1942"/>
      <c r="D18" s="862" t="s">
        <v>604</v>
      </c>
      <c r="E18" s="863" t="s">
        <v>604</v>
      </c>
      <c r="F18" s="863" t="s">
        <v>604</v>
      </c>
      <c r="G18" s="863" t="s">
        <v>604</v>
      </c>
      <c r="H18" s="863" t="s">
        <v>604</v>
      </c>
      <c r="I18" s="864" t="s">
        <v>604</v>
      </c>
      <c r="J18" s="864" t="s">
        <v>604</v>
      </c>
      <c r="K18" s="864" t="s">
        <v>604</v>
      </c>
      <c r="L18" s="864" t="s">
        <v>604</v>
      </c>
      <c r="M18" s="865" t="s">
        <v>604</v>
      </c>
    </row>
    <row r="19" spans="1:13" ht="18.75" customHeight="1" thickBot="1">
      <c r="A19" s="1696"/>
      <c r="B19" s="1924" t="s">
        <v>602</v>
      </c>
      <c r="C19" s="1943"/>
      <c r="D19" s="866" t="s">
        <v>604</v>
      </c>
      <c r="E19" s="867" t="s">
        <v>604</v>
      </c>
      <c r="F19" s="867" t="s">
        <v>604</v>
      </c>
      <c r="G19" s="867" t="s">
        <v>604</v>
      </c>
      <c r="H19" s="867" t="s">
        <v>604</v>
      </c>
      <c r="I19" s="868" t="s">
        <v>604</v>
      </c>
      <c r="J19" s="868" t="s">
        <v>604</v>
      </c>
      <c r="K19" s="868" t="s">
        <v>604</v>
      </c>
      <c r="L19" s="868" t="s">
        <v>604</v>
      </c>
      <c r="M19" s="869" t="s">
        <v>604</v>
      </c>
    </row>
    <row r="20" spans="1:13" ht="17.25" customHeight="1">
      <c r="A20" s="2" t="s">
        <v>605</v>
      </c>
      <c r="D20" s="26"/>
      <c r="E20" s="26"/>
      <c r="F20" s="26"/>
      <c r="G20" s="26"/>
      <c r="H20" s="26"/>
      <c r="I20" s="26"/>
      <c r="J20" s="26"/>
      <c r="K20" s="26"/>
      <c r="L20" s="26"/>
      <c r="M20" s="26"/>
    </row>
    <row r="21" spans="1:13" ht="17.25" customHeight="1">
      <c r="D21" s="26"/>
      <c r="E21" s="26"/>
      <c r="F21" s="26"/>
      <c r="G21" s="26"/>
      <c r="H21" s="26"/>
      <c r="I21" s="26"/>
      <c r="J21" s="26"/>
      <c r="K21" s="26"/>
      <c r="L21" s="26"/>
      <c r="M21" s="26"/>
    </row>
    <row r="22" spans="1:13" ht="36" customHeight="1">
      <c r="D22" s="26"/>
      <c r="E22" s="26"/>
      <c r="F22" s="26"/>
      <c r="G22" s="26"/>
      <c r="H22" s="26"/>
      <c r="I22" s="26"/>
      <c r="J22" s="26"/>
      <c r="K22" s="26"/>
      <c r="L22" s="26"/>
      <c r="M22" s="26"/>
    </row>
    <row r="23" spans="1:13" ht="31.5" customHeight="1" thickBot="1">
      <c r="A23" s="1" t="s">
        <v>606</v>
      </c>
      <c r="D23" s="26"/>
      <c r="E23" s="26"/>
      <c r="F23" s="26"/>
      <c r="G23" s="26"/>
      <c r="H23" s="26"/>
      <c r="I23" s="26"/>
      <c r="J23" s="26"/>
      <c r="K23" s="1947" t="str">
        <f>K2</f>
        <v>令和３年３月卒</v>
      </c>
      <c r="L23" s="1947"/>
      <c r="M23" s="1947"/>
    </row>
    <row r="24" spans="1:13" ht="14.25" customHeight="1">
      <c r="A24" s="3"/>
      <c r="B24" s="1683" t="s">
        <v>1</v>
      </c>
      <c r="C24" s="1684"/>
      <c r="D24" s="1948" t="s">
        <v>399</v>
      </c>
      <c r="E24" s="870"/>
      <c r="F24" s="1950" t="s">
        <v>3</v>
      </c>
      <c r="G24" s="1952" t="s">
        <v>4</v>
      </c>
      <c r="H24" s="871"/>
      <c r="I24" s="1950" t="s">
        <v>5</v>
      </c>
      <c r="J24" s="1950" t="s">
        <v>592</v>
      </c>
      <c r="K24" s="1950" t="s">
        <v>7</v>
      </c>
      <c r="L24" s="1950" t="s">
        <v>8</v>
      </c>
      <c r="M24" s="1953" t="s">
        <v>9</v>
      </c>
    </row>
    <row r="25" spans="1:13" ht="14.25" customHeight="1">
      <c r="A25" s="6"/>
      <c r="B25" s="7"/>
      <c r="C25" s="8"/>
      <c r="D25" s="1949"/>
      <c r="E25" s="872" t="s">
        <v>593</v>
      </c>
      <c r="F25" s="1951"/>
      <c r="G25" s="1951"/>
      <c r="H25" s="873" t="s">
        <v>11</v>
      </c>
      <c r="I25" s="1951"/>
      <c r="J25" s="1951"/>
      <c r="K25" s="1951"/>
      <c r="L25" s="1951"/>
      <c r="M25" s="1954"/>
    </row>
    <row r="26" spans="1:13" ht="14.25" customHeight="1">
      <c r="A26" s="6" t="s">
        <v>594</v>
      </c>
      <c r="B26" s="7"/>
      <c r="C26" s="8"/>
      <c r="D26" s="1949"/>
      <c r="E26" s="874" t="s">
        <v>15</v>
      </c>
      <c r="F26" s="1951"/>
      <c r="G26" s="1951"/>
      <c r="H26" s="875" t="s">
        <v>13</v>
      </c>
      <c r="I26" s="1951"/>
      <c r="J26" s="1951"/>
      <c r="K26" s="1951"/>
      <c r="L26" s="1951"/>
      <c r="M26" s="1954"/>
    </row>
    <row r="27" spans="1:13" ht="18.75" customHeight="1">
      <c r="A27" s="1944" t="s">
        <v>44</v>
      </c>
      <c r="B27" s="1923" t="s">
        <v>595</v>
      </c>
      <c r="C27" s="1942"/>
      <c r="D27" s="829">
        <f>SUM(F27:G27,I27:M27)</f>
        <v>1336</v>
      </c>
      <c r="E27" s="876">
        <v>-22.77456647398844</v>
      </c>
      <c r="F27" s="831">
        <v>591</v>
      </c>
      <c r="G27" s="831">
        <v>76</v>
      </c>
      <c r="H27" s="832">
        <v>19</v>
      </c>
      <c r="I27" s="831">
        <v>289</v>
      </c>
      <c r="J27" s="831">
        <v>73</v>
      </c>
      <c r="K27" s="831">
        <v>127</v>
      </c>
      <c r="L27" s="831">
        <v>35</v>
      </c>
      <c r="M27" s="833">
        <v>145</v>
      </c>
    </row>
    <row r="28" spans="1:13" ht="18.75" customHeight="1">
      <c r="A28" s="1945"/>
      <c r="B28" s="1923" t="s">
        <v>597</v>
      </c>
      <c r="C28" s="1942"/>
      <c r="D28" s="834">
        <f>SUM(F28:G28,I28:M28)</f>
        <v>2781</v>
      </c>
      <c r="E28" s="877">
        <v>-16.711590296495956</v>
      </c>
      <c r="F28" s="836">
        <v>1539</v>
      </c>
      <c r="G28" s="836">
        <v>149</v>
      </c>
      <c r="H28" s="837">
        <v>32</v>
      </c>
      <c r="I28" s="836">
        <v>336</v>
      </c>
      <c r="J28" s="836">
        <v>102</v>
      </c>
      <c r="K28" s="836">
        <v>339</v>
      </c>
      <c r="L28" s="836">
        <v>146</v>
      </c>
      <c r="M28" s="838">
        <v>170</v>
      </c>
    </row>
    <row r="29" spans="1:13" ht="18.75" customHeight="1">
      <c r="A29" s="1945"/>
      <c r="B29" s="1930" t="s">
        <v>598</v>
      </c>
      <c r="C29" s="1942"/>
      <c r="D29" s="829">
        <f>SUM(F29:G29,I29:M29)</f>
        <v>1324</v>
      </c>
      <c r="E29" s="878">
        <v>-22.97847585805701</v>
      </c>
      <c r="F29" s="831">
        <v>585</v>
      </c>
      <c r="G29" s="831">
        <v>76</v>
      </c>
      <c r="H29" s="832">
        <v>19</v>
      </c>
      <c r="I29" s="831">
        <v>283</v>
      </c>
      <c r="J29" s="831">
        <v>73</v>
      </c>
      <c r="K29" s="831">
        <v>127</v>
      </c>
      <c r="L29" s="831">
        <v>35</v>
      </c>
      <c r="M29" s="833">
        <v>145</v>
      </c>
    </row>
    <row r="30" spans="1:13" ht="18.75" customHeight="1">
      <c r="A30" s="1945"/>
      <c r="B30" s="839"/>
      <c r="C30" s="840" t="s">
        <v>599</v>
      </c>
      <c r="D30" s="834">
        <f>SUM(F30:G30,I30:M30)</f>
        <v>1045</v>
      </c>
      <c r="E30" s="879">
        <v>-22.189128816083397</v>
      </c>
      <c r="F30" s="836">
        <v>518</v>
      </c>
      <c r="G30" s="836">
        <v>29</v>
      </c>
      <c r="H30" s="837">
        <v>7</v>
      </c>
      <c r="I30" s="836">
        <v>202</v>
      </c>
      <c r="J30" s="836">
        <v>61</v>
      </c>
      <c r="K30" s="836">
        <v>115</v>
      </c>
      <c r="L30" s="836">
        <v>34</v>
      </c>
      <c r="M30" s="838">
        <v>86</v>
      </c>
    </row>
    <row r="31" spans="1:13" ht="18.75" customHeight="1">
      <c r="A31" s="1945"/>
      <c r="B31" s="1923" t="s">
        <v>600</v>
      </c>
      <c r="C31" s="1942"/>
      <c r="D31" s="880">
        <f>D28/D27</f>
        <v>2.0815868263473054</v>
      </c>
      <c r="E31" s="881">
        <v>0.15152902287909731</v>
      </c>
      <c r="F31" s="882">
        <f>F28/F27</f>
        <v>2.6040609137055837</v>
      </c>
      <c r="G31" s="881">
        <f>G28/G27</f>
        <v>1.9605263157894737</v>
      </c>
      <c r="H31" s="883">
        <f t="shared" ref="H31:M31" si="0">H28/H27</f>
        <v>1.6842105263157894</v>
      </c>
      <c r="I31" s="882">
        <f t="shared" si="0"/>
        <v>1.1626297577854672</v>
      </c>
      <c r="J31" s="881">
        <f t="shared" si="0"/>
        <v>1.3972602739726028</v>
      </c>
      <c r="K31" s="881">
        <f t="shared" si="0"/>
        <v>2.6692913385826773</v>
      </c>
      <c r="L31" s="881">
        <f t="shared" si="0"/>
        <v>4.1714285714285717</v>
      </c>
      <c r="M31" s="884">
        <f t="shared" si="0"/>
        <v>1.1724137931034482</v>
      </c>
    </row>
    <row r="32" spans="1:13" ht="18.75" customHeight="1">
      <c r="A32" s="1945"/>
      <c r="B32" s="1923" t="s">
        <v>601</v>
      </c>
      <c r="C32" s="1942"/>
      <c r="D32" s="885">
        <f>D29/D27*100</f>
        <v>99.101796407185631</v>
      </c>
      <c r="E32" s="886">
        <v>-0.26236544252535055</v>
      </c>
      <c r="F32" s="878">
        <f>F29/F27*100</f>
        <v>98.984771573604064</v>
      </c>
      <c r="G32" s="886">
        <f t="shared" ref="G32:M32" si="1">G29/G27*100</f>
        <v>100</v>
      </c>
      <c r="H32" s="887">
        <f t="shared" si="1"/>
        <v>100</v>
      </c>
      <c r="I32" s="878">
        <f t="shared" si="1"/>
        <v>97.923875432525946</v>
      </c>
      <c r="J32" s="886">
        <f t="shared" si="1"/>
        <v>100</v>
      </c>
      <c r="K32" s="886">
        <f t="shared" si="1"/>
        <v>100</v>
      </c>
      <c r="L32" s="886">
        <f t="shared" si="1"/>
        <v>100</v>
      </c>
      <c r="M32" s="888">
        <f t="shared" si="1"/>
        <v>100</v>
      </c>
    </row>
    <row r="33" spans="1:13" ht="18.75" customHeight="1">
      <c r="A33" s="1946"/>
      <c r="B33" s="1923" t="s">
        <v>602</v>
      </c>
      <c r="C33" s="1942"/>
      <c r="D33" s="889">
        <f>D30/D29*100</f>
        <v>78.927492447129907</v>
      </c>
      <c r="E33" s="890">
        <v>0.80067452973607089</v>
      </c>
      <c r="F33" s="879">
        <f>F30/F29*100</f>
        <v>88.547008547008545</v>
      </c>
      <c r="G33" s="890">
        <f t="shared" ref="G33:M33" si="2">G30/G29*100</f>
        <v>38.15789473684211</v>
      </c>
      <c r="H33" s="891">
        <f t="shared" si="2"/>
        <v>36.84210526315789</v>
      </c>
      <c r="I33" s="879">
        <f t="shared" si="2"/>
        <v>71.378091872791515</v>
      </c>
      <c r="J33" s="890">
        <f t="shared" si="2"/>
        <v>83.561643835616437</v>
      </c>
      <c r="K33" s="890">
        <f t="shared" si="2"/>
        <v>90.551181102362193</v>
      </c>
      <c r="L33" s="890">
        <f t="shared" si="2"/>
        <v>97.142857142857139</v>
      </c>
      <c r="M33" s="892">
        <f t="shared" si="2"/>
        <v>59.310344827586206</v>
      </c>
    </row>
    <row r="34" spans="1:13" ht="18.75" customHeight="1">
      <c r="A34" s="1941" t="s">
        <v>33</v>
      </c>
      <c r="B34" s="1923" t="s">
        <v>595</v>
      </c>
      <c r="C34" s="1942"/>
      <c r="D34" s="829">
        <f>SUM(F34:G34,I34:M34)</f>
        <v>809</v>
      </c>
      <c r="E34" s="893">
        <v>-21.303501945525291</v>
      </c>
      <c r="F34" s="831">
        <v>355</v>
      </c>
      <c r="G34" s="831">
        <v>43</v>
      </c>
      <c r="H34" s="832">
        <v>13</v>
      </c>
      <c r="I34" s="831">
        <v>159</v>
      </c>
      <c r="J34" s="831">
        <v>48</v>
      </c>
      <c r="K34" s="831">
        <v>91</v>
      </c>
      <c r="L34" s="831">
        <v>14</v>
      </c>
      <c r="M34" s="833">
        <v>99</v>
      </c>
    </row>
    <row r="35" spans="1:13" ht="18.75" customHeight="1">
      <c r="A35" s="1695"/>
      <c r="B35" s="1923" t="s">
        <v>597</v>
      </c>
      <c r="C35" s="1942"/>
      <c r="D35" s="894" t="s">
        <v>596</v>
      </c>
      <c r="E35" s="850" t="s">
        <v>604</v>
      </c>
      <c r="F35" s="850" t="s">
        <v>604</v>
      </c>
      <c r="G35" s="850" t="s">
        <v>604</v>
      </c>
      <c r="H35" s="851" t="s">
        <v>604</v>
      </c>
      <c r="I35" s="850" t="s">
        <v>604</v>
      </c>
      <c r="J35" s="850" t="s">
        <v>604</v>
      </c>
      <c r="K35" s="850" t="s">
        <v>604</v>
      </c>
      <c r="L35" s="850" t="s">
        <v>604</v>
      </c>
      <c r="M35" s="852" t="s">
        <v>604</v>
      </c>
    </row>
    <row r="36" spans="1:13" ht="18.75" customHeight="1">
      <c r="A36" s="1695"/>
      <c r="B36" s="1930" t="s">
        <v>598</v>
      </c>
      <c r="C36" s="1942"/>
      <c r="D36" s="829">
        <f>SUM(F36:G36,I36:M36)</f>
        <v>804</v>
      </c>
      <c r="E36" s="886">
        <v>-21.407624633431084</v>
      </c>
      <c r="F36" s="831">
        <v>353</v>
      </c>
      <c r="G36" s="831">
        <v>43</v>
      </c>
      <c r="H36" s="832">
        <v>13</v>
      </c>
      <c r="I36" s="831">
        <v>156</v>
      </c>
      <c r="J36" s="831">
        <v>48</v>
      </c>
      <c r="K36" s="831">
        <v>91</v>
      </c>
      <c r="L36" s="831">
        <v>14</v>
      </c>
      <c r="M36" s="833">
        <v>99</v>
      </c>
    </row>
    <row r="37" spans="1:13" ht="18.75" customHeight="1">
      <c r="A37" s="1695"/>
      <c r="B37" s="839"/>
      <c r="C37" s="840" t="s">
        <v>599</v>
      </c>
      <c r="D37" s="834">
        <f>SUM(F37:G37,I37:M37)</f>
        <v>608</v>
      </c>
      <c r="E37" s="890">
        <v>-21.345407503234153</v>
      </c>
      <c r="F37" s="836">
        <v>308</v>
      </c>
      <c r="G37" s="836">
        <v>12</v>
      </c>
      <c r="H37" s="837">
        <v>2</v>
      </c>
      <c r="I37" s="836">
        <v>109</v>
      </c>
      <c r="J37" s="836">
        <v>37</v>
      </c>
      <c r="K37" s="836">
        <v>81</v>
      </c>
      <c r="L37" s="836">
        <v>14</v>
      </c>
      <c r="M37" s="838">
        <v>47</v>
      </c>
    </row>
    <row r="38" spans="1:13" ht="18.75" customHeight="1">
      <c r="A38" s="1695"/>
      <c r="B38" s="1923" t="s">
        <v>600</v>
      </c>
      <c r="C38" s="1942"/>
      <c r="D38" s="895" t="s">
        <v>596</v>
      </c>
      <c r="E38" s="896" t="s">
        <v>604</v>
      </c>
      <c r="F38" s="896" t="s">
        <v>604</v>
      </c>
      <c r="G38" s="896" t="s">
        <v>604</v>
      </c>
      <c r="H38" s="897" t="s">
        <v>604</v>
      </c>
      <c r="I38" s="896" t="s">
        <v>604</v>
      </c>
      <c r="J38" s="896" t="s">
        <v>604</v>
      </c>
      <c r="K38" s="896" t="s">
        <v>604</v>
      </c>
      <c r="L38" s="896" t="s">
        <v>604</v>
      </c>
      <c r="M38" s="898" t="s">
        <v>604</v>
      </c>
    </row>
    <row r="39" spans="1:13" ht="18.75" customHeight="1">
      <c r="A39" s="1695"/>
      <c r="B39" s="1923" t="s">
        <v>601</v>
      </c>
      <c r="C39" s="1942"/>
      <c r="D39" s="899">
        <f>D36/D34*100</f>
        <v>99.381953028430161</v>
      </c>
      <c r="E39" s="886">
        <v>-0.13166564861263907</v>
      </c>
      <c r="F39" s="878">
        <f>F36/F34*100</f>
        <v>99.436619718309856</v>
      </c>
      <c r="G39" s="878">
        <f>G36/G34*100</f>
        <v>100</v>
      </c>
      <c r="H39" s="887">
        <f t="shared" ref="H39:M39" si="3">H36/H34*100</f>
        <v>100</v>
      </c>
      <c r="I39" s="878">
        <f t="shared" si="3"/>
        <v>98.113207547169807</v>
      </c>
      <c r="J39" s="878">
        <f t="shared" si="3"/>
        <v>100</v>
      </c>
      <c r="K39" s="878">
        <f t="shared" si="3"/>
        <v>100</v>
      </c>
      <c r="L39" s="878">
        <f t="shared" si="3"/>
        <v>100</v>
      </c>
      <c r="M39" s="888">
        <f t="shared" si="3"/>
        <v>100</v>
      </c>
    </row>
    <row r="40" spans="1:13" ht="18.75" customHeight="1" thickBot="1">
      <c r="A40" s="1696"/>
      <c r="B40" s="1924" t="s">
        <v>602</v>
      </c>
      <c r="C40" s="1943"/>
      <c r="D40" s="900">
        <f>D37/D36*100</f>
        <v>75.621890547263675</v>
      </c>
      <c r="E40" s="901">
        <v>5.9818210997789834E-2</v>
      </c>
      <c r="F40" s="902">
        <f>F37/F36*100</f>
        <v>87.252124645892351</v>
      </c>
      <c r="G40" s="902">
        <f>G37/G36*100</f>
        <v>27.906976744186046</v>
      </c>
      <c r="H40" s="903">
        <f t="shared" ref="H40:M40" si="4">H37/H36*100</f>
        <v>15.384615384615385</v>
      </c>
      <c r="I40" s="902">
        <f t="shared" si="4"/>
        <v>69.871794871794862</v>
      </c>
      <c r="J40" s="902">
        <f t="shared" si="4"/>
        <v>77.083333333333343</v>
      </c>
      <c r="K40" s="902">
        <f t="shared" si="4"/>
        <v>89.010989010989007</v>
      </c>
      <c r="L40" s="902">
        <f t="shared" si="4"/>
        <v>100</v>
      </c>
      <c r="M40" s="904">
        <f t="shared" si="4"/>
        <v>47.474747474747474</v>
      </c>
    </row>
    <row r="41" spans="1:13" ht="14.25" customHeight="1">
      <c r="A41" s="2" t="s">
        <v>605</v>
      </c>
      <c r="D41" s="26"/>
      <c r="E41" s="26"/>
      <c r="F41" s="26"/>
      <c r="G41" s="26"/>
      <c r="H41" s="26"/>
      <c r="I41" s="26"/>
      <c r="J41" s="26"/>
      <c r="K41" s="26"/>
      <c r="L41" s="26"/>
      <c r="M41" s="26"/>
    </row>
    <row r="42" spans="1:13" ht="14.25" customHeight="1">
      <c r="D42" s="26"/>
      <c r="E42" s="26"/>
      <c r="F42" s="26"/>
      <c r="G42" s="26"/>
      <c r="H42" s="26"/>
      <c r="I42" s="26"/>
      <c r="J42" s="26"/>
      <c r="K42" s="26"/>
      <c r="L42" s="26"/>
      <c r="M42" s="26"/>
    </row>
    <row r="43" spans="1:13" ht="14.25" customHeight="1">
      <c r="D43" s="26"/>
      <c r="E43" s="26"/>
      <c r="F43" s="26"/>
      <c r="G43" s="26"/>
      <c r="H43" s="26"/>
      <c r="I43" s="26"/>
      <c r="J43" s="26"/>
      <c r="K43" s="26"/>
      <c r="L43" s="26"/>
      <c r="M43" s="26"/>
    </row>
    <row r="44" spans="1:13" ht="14.25" customHeight="1">
      <c r="D44" s="26"/>
      <c r="E44" s="26"/>
      <c r="F44" s="26"/>
      <c r="G44" s="26"/>
      <c r="H44" s="26"/>
      <c r="I44" s="26"/>
      <c r="J44" s="26"/>
      <c r="K44" s="26"/>
      <c r="L44" s="26"/>
      <c r="M44" s="26"/>
    </row>
    <row r="45" spans="1:13" ht="14.25" customHeight="1">
      <c r="D45" s="26"/>
      <c r="E45" s="26"/>
      <c r="F45" s="26"/>
      <c r="G45" s="905"/>
      <c r="H45" s="26"/>
      <c r="I45" s="26"/>
      <c r="J45" s="26"/>
      <c r="K45" s="26"/>
      <c r="L45" s="26"/>
      <c r="M45" s="26"/>
    </row>
    <row r="46" spans="1:13" ht="14.25" customHeight="1">
      <c r="D46" s="26"/>
      <c r="E46" s="26"/>
      <c r="F46" s="26"/>
      <c r="G46" s="26"/>
      <c r="H46" s="26"/>
      <c r="I46" s="26"/>
      <c r="J46" s="26"/>
      <c r="K46" s="26"/>
      <c r="L46" s="26"/>
      <c r="M46" s="26"/>
    </row>
    <row r="47" spans="1:13" ht="14.25" customHeight="1">
      <c r="D47" s="26"/>
      <c r="E47" s="26"/>
      <c r="F47" s="26"/>
      <c r="G47" s="26"/>
      <c r="H47" s="26"/>
      <c r="I47" s="26"/>
      <c r="J47" s="26"/>
      <c r="K47" s="26"/>
      <c r="L47" s="26"/>
      <c r="M47" s="26"/>
    </row>
    <row r="48" spans="1:13" ht="14.25" customHeight="1">
      <c r="D48" s="26"/>
      <c r="E48" s="26"/>
      <c r="F48" s="26"/>
      <c r="G48" s="26"/>
      <c r="H48" s="26"/>
      <c r="I48" s="26"/>
      <c r="J48" s="26"/>
      <c r="K48" s="26"/>
      <c r="L48" s="26"/>
      <c r="M48" s="26"/>
    </row>
    <row r="49" spans="4:13" ht="14.25" customHeight="1">
      <c r="D49" s="26"/>
      <c r="E49" s="26"/>
      <c r="F49" s="26"/>
      <c r="G49" s="26"/>
      <c r="H49" s="26"/>
      <c r="I49" s="26"/>
      <c r="J49" s="26"/>
      <c r="K49" s="26"/>
      <c r="L49" s="26"/>
      <c r="M49" s="26"/>
    </row>
    <row r="50" spans="4:13" ht="14.25" customHeight="1">
      <c r="D50" s="26"/>
      <c r="E50" s="26"/>
      <c r="F50" s="26"/>
      <c r="G50" s="26"/>
      <c r="H50" s="26"/>
      <c r="I50" s="26"/>
      <c r="J50" s="26"/>
      <c r="K50" s="26"/>
      <c r="L50" s="26"/>
      <c r="M50" s="26"/>
    </row>
    <row r="51" spans="4:13" ht="14.25" customHeight="1">
      <c r="D51" s="26"/>
      <c r="E51" s="26"/>
      <c r="F51" s="26"/>
      <c r="G51" s="26"/>
      <c r="H51" s="26"/>
      <c r="I51" s="26"/>
      <c r="J51" s="26"/>
      <c r="K51" s="26"/>
      <c r="L51" s="26"/>
      <c r="M51" s="26"/>
    </row>
    <row r="52" spans="4:13" ht="14.25" customHeight="1">
      <c r="D52" s="26"/>
      <c r="E52" s="26"/>
      <c r="F52" s="26"/>
      <c r="G52" s="26"/>
      <c r="H52" s="26"/>
      <c r="I52" s="26"/>
      <c r="J52" s="26"/>
      <c r="K52" s="26"/>
      <c r="L52" s="26"/>
      <c r="M52" s="26"/>
    </row>
    <row r="53" spans="4:13" ht="14.25" customHeight="1">
      <c r="D53" s="26"/>
      <c r="E53" s="26"/>
      <c r="F53" s="26"/>
      <c r="G53" s="26"/>
      <c r="H53" s="26"/>
      <c r="I53" s="26"/>
      <c r="J53" s="26"/>
      <c r="K53" s="26"/>
      <c r="L53" s="26"/>
      <c r="M53" s="26"/>
    </row>
    <row r="54" spans="4:13">
      <c r="D54" s="26"/>
      <c r="E54" s="26"/>
      <c r="F54" s="26"/>
      <c r="G54" s="26"/>
      <c r="H54" s="26"/>
      <c r="I54" s="26"/>
      <c r="J54" s="26"/>
      <c r="K54" s="26"/>
      <c r="L54" s="26"/>
      <c r="M54" s="26"/>
    </row>
    <row r="55" spans="4:13">
      <c r="D55" s="26"/>
      <c r="E55" s="26"/>
      <c r="F55" s="26"/>
      <c r="G55" s="26"/>
      <c r="H55" s="26"/>
      <c r="I55" s="26"/>
      <c r="J55" s="26"/>
      <c r="K55" s="26"/>
      <c r="L55" s="26"/>
      <c r="M55" s="26"/>
    </row>
    <row r="56" spans="4:13">
      <c r="D56" s="26"/>
      <c r="E56" s="26"/>
      <c r="F56" s="26"/>
      <c r="G56" s="26"/>
      <c r="H56" s="26"/>
      <c r="I56" s="26"/>
      <c r="J56" s="26"/>
      <c r="K56" s="26"/>
      <c r="L56" s="26"/>
      <c r="M56" s="26"/>
    </row>
    <row r="57" spans="4:13">
      <c r="D57" s="26"/>
      <c r="E57" s="26"/>
      <c r="F57" s="26"/>
      <c r="G57" s="26"/>
      <c r="H57" s="26"/>
      <c r="I57" s="26"/>
      <c r="J57" s="26"/>
      <c r="K57" s="26"/>
      <c r="L57" s="26"/>
      <c r="M57" s="26"/>
    </row>
    <row r="58" spans="4:13">
      <c r="D58" s="26"/>
      <c r="E58" s="26"/>
      <c r="F58" s="26"/>
      <c r="G58" s="26"/>
      <c r="H58" s="26"/>
      <c r="I58" s="26"/>
      <c r="J58" s="26"/>
      <c r="K58" s="26"/>
      <c r="L58" s="26"/>
      <c r="M58" s="26"/>
    </row>
  </sheetData>
  <mergeCells count="49">
    <mergeCell ref="A1:M1"/>
    <mergeCell ref="K2:M2"/>
    <mergeCell ref="B3:C3"/>
    <mergeCell ref="D3:D5"/>
    <mergeCell ref="F3:F5"/>
    <mergeCell ref="G3:G5"/>
    <mergeCell ref="I3:I5"/>
    <mergeCell ref="J3:J5"/>
    <mergeCell ref="K3:K5"/>
    <mergeCell ref="L3:L5"/>
    <mergeCell ref="M3:M5"/>
    <mergeCell ref="A6:A12"/>
    <mergeCell ref="B6:C6"/>
    <mergeCell ref="B7:C7"/>
    <mergeCell ref="B8:C8"/>
    <mergeCell ref="B10:C10"/>
    <mergeCell ref="B11:C11"/>
    <mergeCell ref="B12:C12"/>
    <mergeCell ref="A13:A19"/>
    <mergeCell ref="B13:C13"/>
    <mergeCell ref="B14:C14"/>
    <mergeCell ref="B15:C15"/>
    <mergeCell ref="B17:C17"/>
    <mergeCell ref="B18:C18"/>
    <mergeCell ref="B19:C19"/>
    <mergeCell ref="K23:M23"/>
    <mergeCell ref="B24:C24"/>
    <mergeCell ref="D24:D26"/>
    <mergeCell ref="F24:F26"/>
    <mergeCell ref="G24:G26"/>
    <mergeCell ref="I24:I26"/>
    <mergeCell ref="J24:J26"/>
    <mergeCell ref="K24:K26"/>
    <mergeCell ref="L24:L26"/>
    <mergeCell ref="M24:M26"/>
    <mergeCell ref="A27:A33"/>
    <mergeCell ref="B27:C27"/>
    <mergeCell ref="B28:C28"/>
    <mergeCell ref="B29:C29"/>
    <mergeCell ref="B31:C31"/>
    <mergeCell ref="B32:C32"/>
    <mergeCell ref="B33:C33"/>
    <mergeCell ref="A34:A40"/>
    <mergeCell ref="B34:C34"/>
    <mergeCell ref="B35:C35"/>
    <mergeCell ref="B36:C36"/>
    <mergeCell ref="B38:C38"/>
    <mergeCell ref="B39:C39"/>
    <mergeCell ref="B40:C40"/>
  </mergeCells>
  <phoneticPr fontId="3"/>
  <printOptions horizontalCentered="1"/>
  <pageMargins left="0" right="0" top="0.51181102362204722" bottom="0.39370078740157483" header="0.51181102362204722" footer="0.31496062992125984"/>
  <pageSetup paperSize="9" scale="95"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view="pageBreakPreview" zoomScaleNormal="100" zoomScaleSheetLayoutView="100" workbookViewId="0">
      <selection sqref="A1:V1"/>
    </sheetView>
  </sheetViews>
  <sheetFormatPr defaultRowHeight="13.5"/>
  <cols>
    <col min="1" max="1" width="3.125" style="26" customWidth="1"/>
    <col min="2" max="3" width="1.625" style="26" customWidth="1"/>
    <col min="4" max="4" width="8.5" style="26" customWidth="1"/>
    <col min="5" max="7" width="4.125" style="26" customWidth="1"/>
    <col min="8" max="8" width="4.125" style="907" customWidth="1"/>
    <col min="9" max="22" width="4.125" style="26" customWidth="1"/>
    <col min="23" max="249" width="9" style="26"/>
    <col min="250" max="250" width="3.125" style="26" customWidth="1"/>
    <col min="251" max="252" width="1.625" style="26" customWidth="1"/>
    <col min="253" max="253" width="8.5" style="26" customWidth="1"/>
    <col min="254" max="271" width="4.125" style="26" customWidth="1"/>
    <col min="272" max="272" width="9" style="26"/>
    <col min="273" max="278" width="4.125" style="26" customWidth="1"/>
    <col min="279" max="505" width="9" style="26"/>
    <col min="506" max="506" width="3.125" style="26" customWidth="1"/>
    <col min="507" max="508" width="1.625" style="26" customWidth="1"/>
    <col min="509" max="509" width="8.5" style="26" customWidth="1"/>
    <col min="510" max="527" width="4.125" style="26" customWidth="1"/>
    <col min="528" max="528" width="9" style="26"/>
    <col min="529" max="534" width="4.125" style="26" customWidth="1"/>
    <col min="535" max="761" width="9" style="26"/>
    <col min="762" max="762" width="3.125" style="26" customWidth="1"/>
    <col min="763" max="764" width="1.625" style="26" customWidth="1"/>
    <col min="765" max="765" width="8.5" style="26" customWidth="1"/>
    <col min="766" max="783" width="4.125" style="26" customWidth="1"/>
    <col min="784" max="784" width="9" style="26"/>
    <col min="785" max="790" width="4.125" style="26" customWidth="1"/>
    <col min="791" max="1017" width="9" style="26"/>
    <col min="1018" max="1018" width="3.125" style="26" customWidth="1"/>
    <col min="1019" max="1020" width="1.625" style="26" customWidth="1"/>
    <col min="1021" max="1021" width="8.5" style="26" customWidth="1"/>
    <col min="1022" max="1039" width="4.125" style="26" customWidth="1"/>
    <col min="1040" max="1040" width="9" style="26"/>
    <col min="1041" max="1046" width="4.125" style="26" customWidth="1"/>
    <col min="1047" max="1273" width="9" style="26"/>
    <col min="1274" max="1274" width="3.125" style="26" customWidth="1"/>
    <col min="1275" max="1276" width="1.625" style="26" customWidth="1"/>
    <col min="1277" max="1277" width="8.5" style="26" customWidth="1"/>
    <col min="1278" max="1295" width="4.125" style="26" customWidth="1"/>
    <col min="1296" max="1296" width="9" style="26"/>
    <col min="1297" max="1302" width="4.125" style="26" customWidth="1"/>
    <col min="1303" max="1529" width="9" style="26"/>
    <col min="1530" max="1530" width="3.125" style="26" customWidth="1"/>
    <col min="1531" max="1532" width="1.625" style="26" customWidth="1"/>
    <col min="1533" max="1533" width="8.5" style="26" customWidth="1"/>
    <col min="1534" max="1551" width="4.125" style="26" customWidth="1"/>
    <col min="1552" max="1552" width="9" style="26"/>
    <col min="1553" max="1558" width="4.125" style="26" customWidth="1"/>
    <col min="1559" max="1785" width="9" style="26"/>
    <col min="1786" max="1786" width="3.125" style="26" customWidth="1"/>
    <col min="1787" max="1788" width="1.625" style="26" customWidth="1"/>
    <col min="1789" max="1789" width="8.5" style="26" customWidth="1"/>
    <col min="1790" max="1807" width="4.125" style="26" customWidth="1"/>
    <col min="1808" max="1808" width="9" style="26"/>
    <col min="1809" max="1814" width="4.125" style="26" customWidth="1"/>
    <col min="1815" max="2041" width="9" style="26"/>
    <col min="2042" max="2042" width="3.125" style="26" customWidth="1"/>
    <col min="2043" max="2044" width="1.625" style="26" customWidth="1"/>
    <col min="2045" max="2045" width="8.5" style="26" customWidth="1"/>
    <col min="2046" max="2063" width="4.125" style="26" customWidth="1"/>
    <col min="2064" max="2064" width="9" style="26"/>
    <col min="2065" max="2070" width="4.125" style="26" customWidth="1"/>
    <col min="2071" max="2297" width="9" style="26"/>
    <col min="2298" max="2298" width="3.125" style="26" customWidth="1"/>
    <col min="2299" max="2300" width="1.625" style="26" customWidth="1"/>
    <col min="2301" max="2301" width="8.5" style="26" customWidth="1"/>
    <col min="2302" max="2319" width="4.125" style="26" customWidth="1"/>
    <col min="2320" max="2320" width="9" style="26"/>
    <col min="2321" max="2326" width="4.125" style="26" customWidth="1"/>
    <col min="2327" max="2553" width="9" style="26"/>
    <col min="2554" max="2554" width="3.125" style="26" customWidth="1"/>
    <col min="2555" max="2556" width="1.625" style="26" customWidth="1"/>
    <col min="2557" max="2557" width="8.5" style="26" customWidth="1"/>
    <col min="2558" max="2575" width="4.125" style="26" customWidth="1"/>
    <col min="2576" max="2576" width="9" style="26"/>
    <col min="2577" max="2582" width="4.125" style="26" customWidth="1"/>
    <col min="2583" max="2809" width="9" style="26"/>
    <col min="2810" max="2810" width="3.125" style="26" customWidth="1"/>
    <col min="2811" max="2812" width="1.625" style="26" customWidth="1"/>
    <col min="2813" max="2813" width="8.5" style="26" customWidth="1"/>
    <col min="2814" max="2831" width="4.125" style="26" customWidth="1"/>
    <col min="2832" max="2832" width="9" style="26"/>
    <col min="2833" max="2838" width="4.125" style="26" customWidth="1"/>
    <col min="2839" max="3065" width="9" style="26"/>
    <col min="3066" max="3066" width="3.125" style="26" customWidth="1"/>
    <col min="3067" max="3068" width="1.625" style="26" customWidth="1"/>
    <col min="3069" max="3069" width="8.5" style="26" customWidth="1"/>
    <col min="3070" max="3087" width="4.125" style="26" customWidth="1"/>
    <col min="3088" max="3088" width="9" style="26"/>
    <col min="3089" max="3094" width="4.125" style="26" customWidth="1"/>
    <col min="3095" max="3321" width="9" style="26"/>
    <col min="3322" max="3322" width="3.125" style="26" customWidth="1"/>
    <col min="3323" max="3324" width="1.625" style="26" customWidth="1"/>
    <col min="3325" max="3325" width="8.5" style="26" customWidth="1"/>
    <col min="3326" max="3343" width="4.125" style="26" customWidth="1"/>
    <col min="3344" max="3344" width="9" style="26"/>
    <col min="3345" max="3350" width="4.125" style="26" customWidth="1"/>
    <col min="3351" max="3577" width="9" style="26"/>
    <col min="3578" max="3578" width="3.125" style="26" customWidth="1"/>
    <col min="3579" max="3580" width="1.625" style="26" customWidth="1"/>
    <col min="3581" max="3581" width="8.5" style="26" customWidth="1"/>
    <col min="3582" max="3599" width="4.125" style="26" customWidth="1"/>
    <col min="3600" max="3600" width="9" style="26"/>
    <col min="3601" max="3606" width="4.125" style="26" customWidth="1"/>
    <col min="3607" max="3833" width="9" style="26"/>
    <col min="3834" max="3834" width="3.125" style="26" customWidth="1"/>
    <col min="3835" max="3836" width="1.625" style="26" customWidth="1"/>
    <col min="3837" max="3837" width="8.5" style="26" customWidth="1"/>
    <col min="3838" max="3855" width="4.125" style="26" customWidth="1"/>
    <col min="3856" max="3856" width="9" style="26"/>
    <col min="3857" max="3862" width="4.125" style="26" customWidth="1"/>
    <col min="3863" max="4089" width="9" style="26"/>
    <col min="4090" max="4090" width="3.125" style="26" customWidth="1"/>
    <col min="4091" max="4092" width="1.625" style="26" customWidth="1"/>
    <col min="4093" max="4093" width="8.5" style="26" customWidth="1"/>
    <col min="4094" max="4111" width="4.125" style="26" customWidth="1"/>
    <col min="4112" max="4112" width="9" style="26"/>
    <col min="4113" max="4118" width="4.125" style="26" customWidth="1"/>
    <col min="4119" max="4345" width="9" style="26"/>
    <col min="4346" max="4346" width="3.125" style="26" customWidth="1"/>
    <col min="4347" max="4348" width="1.625" style="26" customWidth="1"/>
    <col min="4349" max="4349" width="8.5" style="26" customWidth="1"/>
    <col min="4350" max="4367" width="4.125" style="26" customWidth="1"/>
    <col min="4368" max="4368" width="9" style="26"/>
    <col min="4369" max="4374" width="4.125" style="26" customWidth="1"/>
    <col min="4375" max="4601" width="9" style="26"/>
    <col min="4602" max="4602" width="3.125" style="26" customWidth="1"/>
    <col min="4603" max="4604" width="1.625" style="26" customWidth="1"/>
    <col min="4605" max="4605" width="8.5" style="26" customWidth="1"/>
    <col min="4606" max="4623" width="4.125" style="26" customWidth="1"/>
    <col min="4624" max="4624" width="9" style="26"/>
    <col min="4625" max="4630" width="4.125" style="26" customWidth="1"/>
    <col min="4631" max="4857" width="9" style="26"/>
    <col min="4858" max="4858" width="3.125" style="26" customWidth="1"/>
    <col min="4859" max="4860" width="1.625" style="26" customWidth="1"/>
    <col min="4861" max="4861" width="8.5" style="26" customWidth="1"/>
    <col min="4862" max="4879" width="4.125" style="26" customWidth="1"/>
    <col min="4880" max="4880" width="9" style="26"/>
    <col min="4881" max="4886" width="4.125" style="26" customWidth="1"/>
    <col min="4887" max="5113" width="9" style="26"/>
    <col min="5114" max="5114" width="3.125" style="26" customWidth="1"/>
    <col min="5115" max="5116" width="1.625" style="26" customWidth="1"/>
    <col min="5117" max="5117" width="8.5" style="26" customWidth="1"/>
    <col min="5118" max="5135" width="4.125" style="26" customWidth="1"/>
    <col min="5136" max="5136" width="9" style="26"/>
    <col min="5137" max="5142" width="4.125" style="26" customWidth="1"/>
    <col min="5143" max="5369" width="9" style="26"/>
    <col min="5370" max="5370" width="3.125" style="26" customWidth="1"/>
    <col min="5371" max="5372" width="1.625" style="26" customWidth="1"/>
    <col min="5373" max="5373" width="8.5" style="26" customWidth="1"/>
    <col min="5374" max="5391" width="4.125" style="26" customWidth="1"/>
    <col min="5392" max="5392" width="9" style="26"/>
    <col min="5393" max="5398" width="4.125" style="26" customWidth="1"/>
    <col min="5399" max="5625" width="9" style="26"/>
    <col min="5626" max="5626" width="3.125" style="26" customWidth="1"/>
    <col min="5627" max="5628" width="1.625" style="26" customWidth="1"/>
    <col min="5629" max="5629" width="8.5" style="26" customWidth="1"/>
    <col min="5630" max="5647" width="4.125" style="26" customWidth="1"/>
    <col min="5648" max="5648" width="9" style="26"/>
    <col min="5649" max="5654" width="4.125" style="26" customWidth="1"/>
    <col min="5655" max="5881" width="9" style="26"/>
    <col min="5882" max="5882" width="3.125" style="26" customWidth="1"/>
    <col min="5883" max="5884" width="1.625" style="26" customWidth="1"/>
    <col min="5885" max="5885" width="8.5" style="26" customWidth="1"/>
    <col min="5886" max="5903" width="4.125" style="26" customWidth="1"/>
    <col min="5904" max="5904" width="9" style="26"/>
    <col min="5905" max="5910" width="4.125" style="26" customWidth="1"/>
    <col min="5911" max="6137" width="9" style="26"/>
    <col min="6138" max="6138" width="3.125" style="26" customWidth="1"/>
    <col min="6139" max="6140" width="1.625" style="26" customWidth="1"/>
    <col min="6141" max="6141" width="8.5" style="26" customWidth="1"/>
    <col min="6142" max="6159" width="4.125" style="26" customWidth="1"/>
    <col min="6160" max="6160" width="9" style="26"/>
    <col min="6161" max="6166" width="4.125" style="26" customWidth="1"/>
    <col min="6167" max="6393" width="9" style="26"/>
    <col min="6394" max="6394" width="3.125" style="26" customWidth="1"/>
    <col min="6395" max="6396" width="1.625" style="26" customWidth="1"/>
    <col min="6397" max="6397" width="8.5" style="26" customWidth="1"/>
    <col min="6398" max="6415" width="4.125" style="26" customWidth="1"/>
    <col min="6416" max="6416" width="9" style="26"/>
    <col min="6417" max="6422" width="4.125" style="26" customWidth="1"/>
    <col min="6423" max="6649" width="9" style="26"/>
    <col min="6650" max="6650" width="3.125" style="26" customWidth="1"/>
    <col min="6651" max="6652" width="1.625" style="26" customWidth="1"/>
    <col min="6653" max="6653" width="8.5" style="26" customWidth="1"/>
    <col min="6654" max="6671" width="4.125" style="26" customWidth="1"/>
    <col min="6672" max="6672" width="9" style="26"/>
    <col min="6673" max="6678" width="4.125" style="26" customWidth="1"/>
    <col min="6679" max="6905" width="9" style="26"/>
    <col min="6906" max="6906" width="3.125" style="26" customWidth="1"/>
    <col min="6907" max="6908" width="1.625" style="26" customWidth="1"/>
    <col min="6909" max="6909" width="8.5" style="26" customWidth="1"/>
    <col min="6910" max="6927" width="4.125" style="26" customWidth="1"/>
    <col min="6928" max="6928" width="9" style="26"/>
    <col min="6929" max="6934" width="4.125" style="26" customWidth="1"/>
    <col min="6935" max="7161" width="9" style="26"/>
    <col min="7162" max="7162" width="3.125" style="26" customWidth="1"/>
    <col min="7163" max="7164" width="1.625" style="26" customWidth="1"/>
    <col min="7165" max="7165" width="8.5" style="26" customWidth="1"/>
    <col min="7166" max="7183" width="4.125" style="26" customWidth="1"/>
    <col min="7184" max="7184" width="9" style="26"/>
    <col min="7185" max="7190" width="4.125" style="26" customWidth="1"/>
    <col min="7191" max="7417" width="9" style="26"/>
    <col min="7418" max="7418" width="3.125" style="26" customWidth="1"/>
    <col min="7419" max="7420" width="1.625" style="26" customWidth="1"/>
    <col min="7421" max="7421" width="8.5" style="26" customWidth="1"/>
    <col min="7422" max="7439" width="4.125" style="26" customWidth="1"/>
    <col min="7440" max="7440" width="9" style="26"/>
    <col min="7441" max="7446" width="4.125" style="26" customWidth="1"/>
    <col min="7447" max="7673" width="9" style="26"/>
    <col min="7674" max="7674" width="3.125" style="26" customWidth="1"/>
    <col min="7675" max="7676" width="1.625" style="26" customWidth="1"/>
    <col min="7677" max="7677" width="8.5" style="26" customWidth="1"/>
    <col min="7678" max="7695" width="4.125" style="26" customWidth="1"/>
    <col min="7696" max="7696" width="9" style="26"/>
    <col min="7697" max="7702" width="4.125" style="26" customWidth="1"/>
    <col min="7703" max="7929" width="9" style="26"/>
    <col min="7930" max="7930" width="3.125" style="26" customWidth="1"/>
    <col min="7931" max="7932" width="1.625" style="26" customWidth="1"/>
    <col min="7933" max="7933" width="8.5" style="26" customWidth="1"/>
    <col min="7934" max="7951" width="4.125" style="26" customWidth="1"/>
    <col min="7952" max="7952" width="9" style="26"/>
    <col min="7953" max="7958" width="4.125" style="26" customWidth="1"/>
    <col min="7959" max="8185" width="9" style="26"/>
    <col min="8186" max="8186" width="3.125" style="26" customWidth="1"/>
    <col min="8187" max="8188" width="1.625" style="26" customWidth="1"/>
    <col min="8189" max="8189" width="8.5" style="26" customWidth="1"/>
    <col min="8190" max="8207" width="4.125" style="26" customWidth="1"/>
    <col min="8208" max="8208" width="9" style="26"/>
    <col min="8209" max="8214" width="4.125" style="26" customWidth="1"/>
    <col min="8215" max="8441" width="9" style="26"/>
    <col min="8442" max="8442" width="3.125" style="26" customWidth="1"/>
    <col min="8443" max="8444" width="1.625" style="26" customWidth="1"/>
    <col min="8445" max="8445" width="8.5" style="26" customWidth="1"/>
    <col min="8446" max="8463" width="4.125" style="26" customWidth="1"/>
    <col min="8464" max="8464" width="9" style="26"/>
    <col min="8465" max="8470" width="4.125" style="26" customWidth="1"/>
    <col min="8471" max="8697" width="9" style="26"/>
    <col min="8698" max="8698" width="3.125" style="26" customWidth="1"/>
    <col min="8699" max="8700" width="1.625" style="26" customWidth="1"/>
    <col min="8701" max="8701" width="8.5" style="26" customWidth="1"/>
    <col min="8702" max="8719" width="4.125" style="26" customWidth="1"/>
    <col min="8720" max="8720" width="9" style="26"/>
    <col min="8721" max="8726" width="4.125" style="26" customWidth="1"/>
    <col min="8727" max="8953" width="9" style="26"/>
    <col min="8954" max="8954" width="3.125" style="26" customWidth="1"/>
    <col min="8955" max="8956" width="1.625" style="26" customWidth="1"/>
    <col min="8957" max="8957" width="8.5" style="26" customWidth="1"/>
    <col min="8958" max="8975" width="4.125" style="26" customWidth="1"/>
    <col min="8976" max="8976" width="9" style="26"/>
    <col min="8977" max="8982" width="4.125" style="26" customWidth="1"/>
    <col min="8983" max="9209" width="9" style="26"/>
    <col min="9210" max="9210" width="3.125" style="26" customWidth="1"/>
    <col min="9211" max="9212" width="1.625" style="26" customWidth="1"/>
    <col min="9213" max="9213" width="8.5" style="26" customWidth="1"/>
    <col min="9214" max="9231" width="4.125" style="26" customWidth="1"/>
    <col min="9232" max="9232" width="9" style="26"/>
    <col min="9233" max="9238" width="4.125" style="26" customWidth="1"/>
    <col min="9239" max="9465" width="9" style="26"/>
    <col min="9466" max="9466" width="3.125" style="26" customWidth="1"/>
    <col min="9467" max="9468" width="1.625" style="26" customWidth="1"/>
    <col min="9469" max="9469" width="8.5" style="26" customWidth="1"/>
    <col min="9470" max="9487" width="4.125" style="26" customWidth="1"/>
    <col min="9488" max="9488" width="9" style="26"/>
    <col min="9489" max="9494" width="4.125" style="26" customWidth="1"/>
    <col min="9495" max="9721" width="9" style="26"/>
    <col min="9722" max="9722" width="3.125" style="26" customWidth="1"/>
    <col min="9723" max="9724" width="1.625" style="26" customWidth="1"/>
    <col min="9725" max="9725" width="8.5" style="26" customWidth="1"/>
    <col min="9726" max="9743" width="4.125" style="26" customWidth="1"/>
    <col min="9744" max="9744" width="9" style="26"/>
    <col min="9745" max="9750" width="4.125" style="26" customWidth="1"/>
    <col min="9751" max="9977" width="9" style="26"/>
    <col min="9978" max="9978" width="3.125" style="26" customWidth="1"/>
    <col min="9979" max="9980" width="1.625" style="26" customWidth="1"/>
    <col min="9981" max="9981" width="8.5" style="26" customWidth="1"/>
    <col min="9982" max="9999" width="4.125" style="26" customWidth="1"/>
    <col min="10000" max="10000" width="9" style="26"/>
    <col min="10001" max="10006" width="4.125" style="26" customWidth="1"/>
    <col min="10007" max="10233" width="9" style="26"/>
    <col min="10234" max="10234" width="3.125" style="26" customWidth="1"/>
    <col min="10235" max="10236" width="1.625" style="26" customWidth="1"/>
    <col min="10237" max="10237" width="8.5" style="26" customWidth="1"/>
    <col min="10238" max="10255" width="4.125" style="26" customWidth="1"/>
    <col min="10256" max="10256" width="9" style="26"/>
    <col min="10257" max="10262" width="4.125" style="26" customWidth="1"/>
    <col min="10263" max="10489" width="9" style="26"/>
    <col min="10490" max="10490" width="3.125" style="26" customWidth="1"/>
    <col min="10491" max="10492" width="1.625" style="26" customWidth="1"/>
    <col min="10493" max="10493" width="8.5" style="26" customWidth="1"/>
    <col min="10494" max="10511" width="4.125" style="26" customWidth="1"/>
    <col min="10512" max="10512" width="9" style="26"/>
    <col min="10513" max="10518" width="4.125" style="26" customWidth="1"/>
    <col min="10519" max="10745" width="9" style="26"/>
    <col min="10746" max="10746" width="3.125" style="26" customWidth="1"/>
    <col min="10747" max="10748" width="1.625" style="26" customWidth="1"/>
    <col min="10749" max="10749" width="8.5" style="26" customWidth="1"/>
    <col min="10750" max="10767" width="4.125" style="26" customWidth="1"/>
    <col min="10768" max="10768" width="9" style="26"/>
    <col min="10769" max="10774" width="4.125" style="26" customWidth="1"/>
    <col min="10775" max="11001" width="9" style="26"/>
    <col min="11002" max="11002" width="3.125" style="26" customWidth="1"/>
    <col min="11003" max="11004" width="1.625" style="26" customWidth="1"/>
    <col min="11005" max="11005" width="8.5" style="26" customWidth="1"/>
    <col min="11006" max="11023" width="4.125" style="26" customWidth="1"/>
    <col min="11024" max="11024" width="9" style="26"/>
    <col min="11025" max="11030" width="4.125" style="26" customWidth="1"/>
    <col min="11031" max="11257" width="9" style="26"/>
    <col min="11258" max="11258" width="3.125" style="26" customWidth="1"/>
    <col min="11259" max="11260" width="1.625" style="26" customWidth="1"/>
    <col min="11261" max="11261" width="8.5" style="26" customWidth="1"/>
    <col min="11262" max="11279" width="4.125" style="26" customWidth="1"/>
    <col min="11280" max="11280" width="9" style="26"/>
    <col min="11281" max="11286" width="4.125" style="26" customWidth="1"/>
    <col min="11287" max="11513" width="9" style="26"/>
    <col min="11514" max="11514" width="3.125" style="26" customWidth="1"/>
    <col min="11515" max="11516" width="1.625" style="26" customWidth="1"/>
    <col min="11517" max="11517" width="8.5" style="26" customWidth="1"/>
    <col min="11518" max="11535" width="4.125" style="26" customWidth="1"/>
    <col min="11536" max="11536" width="9" style="26"/>
    <col min="11537" max="11542" width="4.125" style="26" customWidth="1"/>
    <col min="11543" max="11769" width="9" style="26"/>
    <col min="11770" max="11770" width="3.125" style="26" customWidth="1"/>
    <col min="11771" max="11772" width="1.625" style="26" customWidth="1"/>
    <col min="11773" max="11773" width="8.5" style="26" customWidth="1"/>
    <col min="11774" max="11791" width="4.125" style="26" customWidth="1"/>
    <col min="11792" max="11792" width="9" style="26"/>
    <col min="11793" max="11798" width="4.125" style="26" customWidth="1"/>
    <col min="11799" max="12025" width="9" style="26"/>
    <col min="12026" max="12026" width="3.125" style="26" customWidth="1"/>
    <col min="12027" max="12028" width="1.625" style="26" customWidth="1"/>
    <col min="12029" max="12029" width="8.5" style="26" customWidth="1"/>
    <col min="12030" max="12047" width="4.125" style="26" customWidth="1"/>
    <col min="12048" max="12048" width="9" style="26"/>
    <col min="12049" max="12054" width="4.125" style="26" customWidth="1"/>
    <col min="12055" max="12281" width="9" style="26"/>
    <col min="12282" max="12282" width="3.125" style="26" customWidth="1"/>
    <col min="12283" max="12284" width="1.625" style="26" customWidth="1"/>
    <col min="12285" max="12285" width="8.5" style="26" customWidth="1"/>
    <col min="12286" max="12303" width="4.125" style="26" customWidth="1"/>
    <col min="12304" max="12304" width="9" style="26"/>
    <col min="12305" max="12310" width="4.125" style="26" customWidth="1"/>
    <col min="12311" max="12537" width="9" style="26"/>
    <col min="12538" max="12538" width="3.125" style="26" customWidth="1"/>
    <col min="12539" max="12540" width="1.625" style="26" customWidth="1"/>
    <col min="12541" max="12541" width="8.5" style="26" customWidth="1"/>
    <col min="12542" max="12559" width="4.125" style="26" customWidth="1"/>
    <col min="12560" max="12560" width="9" style="26"/>
    <col min="12561" max="12566" width="4.125" style="26" customWidth="1"/>
    <col min="12567" max="12793" width="9" style="26"/>
    <col min="12794" max="12794" width="3.125" style="26" customWidth="1"/>
    <col min="12795" max="12796" width="1.625" style="26" customWidth="1"/>
    <col min="12797" max="12797" width="8.5" style="26" customWidth="1"/>
    <col min="12798" max="12815" width="4.125" style="26" customWidth="1"/>
    <col min="12816" max="12816" width="9" style="26"/>
    <col min="12817" max="12822" width="4.125" style="26" customWidth="1"/>
    <col min="12823" max="13049" width="9" style="26"/>
    <col min="13050" max="13050" width="3.125" style="26" customWidth="1"/>
    <col min="13051" max="13052" width="1.625" style="26" customWidth="1"/>
    <col min="13053" max="13053" width="8.5" style="26" customWidth="1"/>
    <col min="13054" max="13071" width="4.125" style="26" customWidth="1"/>
    <col min="13072" max="13072" width="9" style="26"/>
    <col min="13073" max="13078" width="4.125" style="26" customWidth="1"/>
    <col min="13079" max="13305" width="9" style="26"/>
    <col min="13306" max="13306" width="3.125" style="26" customWidth="1"/>
    <col min="13307" max="13308" width="1.625" style="26" customWidth="1"/>
    <col min="13309" max="13309" width="8.5" style="26" customWidth="1"/>
    <col min="13310" max="13327" width="4.125" style="26" customWidth="1"/>
    <col min="13328" max="13328" width="9" style="26"/>
    <col min="13329" max="13334" width="4.125" style="26" customWidth="1"/>
    <col min="13335" max="13561" width="9" style="26"/>
    <col min="13562" max="13562" width="3.125" style="26" customWidth="1"/>
    <col min="13563" max="13564" width="1.625" style="26" customWidth="1"/>
    <col min="13565" max="13565" width="8.5" style="26" customWidth="1"/>
    <col min="13566" max="13583" width="4.125" style="26" customWidth="1"/>
    <col min="13584" max="13584" width="9" style="26"/>
    <col min="13585" max="13590" width="4.125" style="26" customWidth="1"/>
    <col min="13591" max="13817" width="9" style="26"/>
    <col min="13818" max="13818" width="3.125" style="26" customWidth="1"/>
    <col min="13819" max="13820" width="1.625" style="26" customWidth="1"/>
    <col min="13821" max="13821" width="8.5" style="26" customWidth="1"/>
    <col min="13822" max="13839" width="4.125" style="26" customWidth="1"/>
    <col min="13840" max="13840" width="9" style="26"/>
    <col min="13841" max="13846" width="4.125" style="26" customWidth="1"/>
    <col min="13847" max="14073" width="9" style="26"/>
    <col min="14074" max="14074" width="3.125" style="26" customWidth="1"/>
    <col min="14075" max="14076" width="1.625" style="26" customWidth="1"/>
    <col min="14077" max="14077" width="8.5" style="26" customWidth="1"/>
    <col min="14078" max="14095" width="4.125" style="26" customWidth="1"/>
    <col min="14096" max="14096" width="9" style="26"/>
    <col min="14097" max="14102" width="4.125" style="26" customWidth="1"/>
    <col min="14103" max="14329" width="9" style="26"/>
    <col min="14330" max="14330" width="3.125" style="26" customWidth="1"/>
    <col min="14331" max="14332" width="1.625" style="26" customWidth="1"/>
    <col min="14333" max="14333" width="8.5" style="26" customWidth="1"/>
    <col min="14334" max="14351" width="4.125" style="26" customWidth="1"/>
    <col min="14352" max="14352" width="9" style="26"/>
    <col min="14353" max="14358" width="4.125" style="26" customWidth="1"/>
    <col min="14359" max="14585" width="9" style="26"/>
    <col min="14586" max="14586" width="3.125" style="26" customWidth="1"/>
    <col min="14587" max="14588" width="1.625" style="26" customWidth="1"/>
    <col min="14589" max="14589" width="8.5" style="26" customWidth="1"/>
    <col min="14590" max="14607" width="4.125" style="26" customWidth="1"/>
    <col min="14608" max="14608" width="9" style="26"/>
    <col min="14609" max="14614" width="4.125" style="26" customWidth="1"/>
    <col min="14615" max="14841" width="9" style="26"/>
    <col min="14842" max="14842" width="3.125" style="26" customWidth="1"/>
    <col min="14843" max="14844" width="1.625" style="26" customWidth="1"/>
    <col min="14845" max="14845" width="8.5" style="26" customWidth="1"/>
    <col min="14846" max="14863" width="4.125" style="26" customWidth="1"/>
    <col min="14864" max="14864" width="9" style="26"/>
    <col min="14865" max="14870" width="4.125" style="26" customWidth="1"/>
    <col min="14871" max="15097" width="9" style="26"/>
    <col min="15098" max="15098" width="3.125" style="26" customWidth="1"/>
    <col min="15099" max="15100" width="1.625" style="26" customWidth="1"/>
    <col min="15101" max="15101" width="8.5" style="26" customWidth="1"/>
    <col min="15102" max="15119" width="4.125" style="26" customWidth="1"/>
    <col min="15120" max="15120" width="9" style="26"/>
    <col min="15121" max="15126" width="4.125" style="26" customWidth="1"/>
    <col min="15127" max="15353" width="9" style="26"/>
    <col min="15354" max="15354" width="3.125" style="26" customWidth="1"/>
    <col min="15355" max="15356" width="1.625" style="26" customWidth="1"/>
    <col min="15357" max="15357" width="8.5" style="26" customWidth="1"/>
    <col min="15358" max="15375" width="4.125" style="26" customWidth="1"/>
    <col min="15376" max="15376" width="9" style="26"/>
    <col min="15377" max="15382" width="4.125" style="26" customWidth="1"/>
    <col min="15383" max="15609" width="9" style="26"/>
    <col min="15610" max="15610" width="3.125" style="26" customWidth="1"/>
    <col min="15611" max="15612" width="1.625" style="26" customWidth="1"/>
    <col min="15613" max="15613" width="8.5" style="26" customWidth="1"/>
    <col min="15614" max="15631" width="4.125" style="26" customWidth="1"/>
    <col min="15632" max="15632" width="9" style="26"/>
    <col min="15633" max="15638" width="4.125" style="26" customWidth="1"/>
    <col min="15639" max="15865" width="9" style="26"/>
    <col min="15866" max="15866" width="3.125" style="26" customWidth="1"/>
    <col min="15867" max="15868" width="1.625" style="26" customWidth="1"/>
    <col min="15869" max="15869" width="8.5" style="26" customWidth="1"/>
    <col min="15870" max="15887" width="4.125" style="26" customWidth="1"/>
    <col min="15888" max="15888" width="9" style="26"/>
    <col min="15889" max="15894" width="4.125" style="26" customWidth="1"/>
    <col min="15895" max="16121" width="9" style="26"/>
    <col min="16122" max="16122" width="3.125" style="26" customWidth="1"/>
    <col min="16123" max="16124" width="1.625" style="26" customWidth="1"/>
    <col min="16125" max="16125" width="8.5" style="26" customWidth="1"/>
    <col min="16126" max="16143" width="4.125" style="26" customWidth="1"/>
    <col min="16144" max="16144" width="9" style="26"/>
    <col min="16145" max="16150" width="4.125" style="26" customWidth="1"/>
    <col min="16151" max="16384" width="9" style="26"/>
  </cols>
  <sheetData>
    <row r="1" spans="1:22" s="685" customFormat="1" ht="28.5" customHeight="1">
      <c r="A1" s="1827" t="s">
        <v>589</v>
      </c>
      <c r="B1" s="1827"/>
      <c r="C1" s="1827"/>
      <c r="D1" s="1827"/>
      <c r="E1" s="1827"/>
      <c r="F1" s="1827"/>
      <c r="G1" s="1827"/>
      <c r="H1" s="1827"/>
      <c r="I1" s="1827"/>
      <c r="J1" s="1827"/>
      <c r="K1" s="1827"/>
      <c r="L1" s="1827"/>
      <c r="M1" s="1827"/>
      <c r="N1" s="1827"/>
      <c r="O1" s="1827"/>
      <c r="P1" s="1827"/>
      <c r="Q1" s="1827"/>
      <c r="R1" s="1827"/>
      <c r="S1" s="1827"/>
      <c r="T1" s="1827"/>
      <c r="U1" s="1827"/>
      <c r="V1" s="1827"/>
    </row>
    <row r="2" spans="1:22" ht="37.9" customHeight="1" thickBot="1">
      <c r="A2" s="906" t="s">
        <v>607</v>
      </c>
      <c r="B2" s="906"/>
      <c r="R2" s="1947" t="s">
        <v>591</v>
      </c>
      <c r="S2" s="1947"/>
      <c r="T2" s="1947"/>
      <c r="U2" s="1947"/>
      <c r="V2" s="1947"/>
    </row>
    <row r="3" spans="1:22" ht="14.25" customHeight="1">
      <c r="A3" s="908"/>
      <c r="B3" s="870"/>
      <c r="C3" s="1971" t="s">
        <v>1</v>
      </c>
      <c r="D3" s="1971"/>
      <c r="E3" s="1985" t="s">
        <v>399</v>
      </c>
      <c r="F3" s="1986"/>
      <c r="G3" s="1985" t="s">
        <v>3</v>
      </c>
      <c r="H3" s="1986"/>
      <c r="I3" s="1967" t="s">
        <v>4</v>
      </c>
      <c r="J3" s="1972"/>
      <c r="K3" s="909"/>
      <c r="L3" s="910"/>
      <c r="M3" s="1967" t="s">
        <v>5</v>
      </c>
      <c r="N3" s="1968"/>
      <c r="O3" s="1967" t="s">
        <v>592</v>
      </c>
      <c r="P3" s="1968"/>
      <c r="Q3" s="1967" t="s">
        <v>7</v>
      </c>
      <c r="R3" s="1968"/>
      <c r="S3" s="1967" t="s">
        <v>8</v>
      </c>
      <c r="T3" s="1968"/>
      <c r="U3" s="1967" t="s">
        <v>9</v>
      </c>
      <c r="V3" s="1973"/>
    </row>
    <row r="4" spans="1:22" ht="14.25" customHeight="1">
      <c r="A4" s="911"/>
      <c r="B4" s="912"/>
      <c r="C4" s="912"/>
      <c r="D4" s="912"/>
      <c r="E4" s="1987"/>
      <c r="F4" s="1988"/>
      <c r="G4" s="1987"/>
      <c r="H4" s="1988"/>
      <c r="I4" s="1969"/>
      <c r="J4" s="1970"/>
      <c r="K4" s="1975" t="s">
        <v>11</v>
      </c>
      <c r="L4" s="1976"/>
      <c r="M4" s="1969"/>
      <c r="N4" s="1970"/>
      <c r="O4" s="1969"/>
      <c r="P4" s="1970"/>
      <c r="Q4" s="1969"/>
      <c r="R4" s="1970"/>
      <c r="S4" s="1969"/>
      <c r="T4" s="1970"/>
      <c r="U4" s="1969"/>
      <c r="V4" s="1974"/>
    </row>
    <row r="5" spans="1:22" ht="14.25" customHeight="1">
      <c r="A5" s="911" t="s">
        <v>608</v>
      </c>
      <c r="B5" s="912"/>
      <c r="C5" s="912"/>
      <c r="D5" s="912"/>
      <c r="E5" s="1987"/>
      <c r="F5" s="1988"/>
      <c r="G5" s="1987"/>
      <c r="H5" s="1988"/>
      <c r="I5" s="1969"/>
      <c r="J5" s="1970"/>
      <c r="K5" s="1977" t="s">
        <v>13</v>
      </c>
      <c r="L5" s="1978"/>
      <c r="M5" s="1969"/>
      <c r="N5" s="1970"/>
      <c r="O5" s="1969"/>
      <c r="P5" s="1970"/>
      <c r="Q5" s="1969"/>
      <c r="R5" s="1970"/>
      <c r="S5" s="1969"/>
      <c r="T5" s="1970"/>
      <c r="U5" s="1969"/>
      <c r="V5" s="1974"/>
    </row>
    <row r="6" spans="1:22" ht="26.1" customHeight="1">
      <c r="A6" s="1979" t="s">
        <v>609</v>
      </c>
      <c r="B6" s="1982" t="s">
        <v>399</v>
      </c>
      <c r="C6" s="1775"/>
      <c r="D6" s="1776"/>
      <c r="E6" s="913">
        <f>SUM(G6,I6,M6,O6,Q6,S6,U6)</f>
        <v>0</v>
      </c>
      <c r="F6" s="914">
        <f>SUM(H6,J6,N6,P6,R6,T6,V6)</f>
        <v>0</v>
      </c>
      <c r="G6" s="915">
        <f>G7+G10</f>
        <v>0</v>
      </c>
      <c r="H6" s="916">
        <f t="shared" ref="H6:U6" si="0">H7+H10</f>
        <v>0</v>
      </c>
      <c r="I6" s="915">
        <f t="shared" si="0"/>
        <v>0</v>
      </c>
      <c r="J6" s="916">
        <f t="shared" si="0"/>
        <v>0</v>
      </c>
      <c r="K6" s="917">
        <f t="shared" si="0"/>
        <v>0</v>
      </c>
      <c r="L6" s="918">
        <f t="shared" si="0"/>
        <v>0</v>
      </c>
      <c r="M6" s="915">
        <f t="shared" si="0"/>
        <v>0</v>
      </c>
      <c r="N6" s="916">
        <f t="shared" si="0"/>
        <v>0</v>
      </c>
      <c r="O6" s="915">
        <f t="shared" si="0"/>
        <v>0</v>
      </c>
      <c r="P6" s="916">
        <f t="shared" si="0"/>
        <v>0</v>
      </c>
      <c r="Q6" s="915">
        <f t="shared" si="0"/>
        <v>0</v>
      </c>
      <c r="R6" s="916">
        <f t="shared" si="0"/>
        <v>0</v>
      </c>
      <c r="S6" s="915">
        <f t="shared" si="0"/>
        <v>0</v>
      </c>
      <c r="T6" s="916">
        <f t="shared" si="0"/>
        <v>0</v>
      </c>
      <c r="U6" s="915">
        <f t="shared" si="0"/>
        <v>0</v>
      </c>
      <c r="V6" s="919">
        <f>V7+V10</f>
        <v>0</v>
      </c>
    </row>
    <row r="7" spans="1:22" ht="26.1" customHeight="1">
      <c r="A7" s="1980"/>
      <c r="B7" s="920"/>
      <c r="C7" s="1982" t="s">
        <v>610</v>
      </c>
      <c r="D7" s="1776"/>
      <c r="E7" s="913">
        <f t="shared" ref="E7:F10" si="1">SUM(G7,I7,M7,O7,Q7,S7,U7)</f>
        <v>0</v>
      </c>
      <c r="F7" s="914">
        <f t="shared" si="1"/>
        <v>0</v>
      </c>
      <c r="G7" s="913">
        <v>0</v>
      </c>
      <c r="H7" s="914">
        <v>0</v>
      </c>
      <c r="I7" s="913">
        <v>0</v>
      </c>
      <c r="J7" s="914">
        <v>0</v>
      </c>
      <c r="K7" s="913">
        <v>0</v>
      </c>
      <c r="L7" s="914">
        <v>0</v>
      </c>
      <c r="M7" s="913">
        <v>0</v>
      </c>
      <c r="N7" s="914">
        <v>0</v>
      </c>
      <c r="O7" s="913">
        <v>0</v>
      </c>
      <c r="P7" s="914">
        <v>0</v>
      </c>
      <c r="Q7" s="913">
        <v>0</v>
      </c>
      <c r="R7" s="914">
        <v>0</v>
      </c>
      <c r="S7" s="913">
        <v>0</v>
      </c>
      <c r="T7" s="914">
        <v>0</v>
      </c>
      <c r="U7" s="913">
        <v>0</v>
      </c>
      <c r="V7" s="921">
        <v>0</v>
      </c>
    </row>
    <row r="8" spans="1:22" ht="26.1" customHeight="1">
      <c r="A8" s="1980"/>
      <c r="B8" s="920"/>
      <c r="C8" s="920"/>
      <c r="D8" s="922" t="s">
        <v>611</v>
      </c>
      <c r="E8" s="913">
        <f t="shared" si="1"/>
        <v>0</v>
      </c>
      <c r="F8" s="914">
        <f t="shared" si="1"/>
        <v>0</v>
      </c>
      <c r="G8" s="915">
        <f>G7-G9</f>
        <v>0</v>
      </c>
      <c r="H8" s="916">
        <f>H7-H9</f>
        <v>0</v>
      </c>
      <c r="I8" s="915">
        <f t="shared" ref="I8:V8" si="2">I7-I9</f>
        <v>0</v>
      </c>
      <c r="J8" s="916">
        <f t="shared" si="2"/>
        <v>0</v>
      </c>
      <c r="K8" s="915">
        <f t="shared" si="2"/>
        <v>0</v>
      </c>
      <c r="L8" s="916">
        <f t="shared" si="2"/>
        <v>0</v>
      </c>
      <c r="M8" s="915">
        <f t="shared" si="2"/>
        <v>0</v>
      </c>
      <c r="N8" s="916">
        <f t="shared" si="2"/>
        <v>0</v>
      </c>
      <c r="O8" s="915">
        <f t="shared" si="2"/>
        <v>0</v>
      </c>
      <c r="P8" s="916">
        <f t="shared" si="2"/>
        <v>0</v>
      </c>
      <c r="Q8" s="915">
        <f t="shared" si="2"/>
        <v>0</v>
      </c>
      <c r="R8" s="916">
        <f t="shared" si="2"/>
        <v>0</v>
      </c>
      <c r="S8" s="915">
        <f t="shared" si="2"/>
        <v>0</v>
      </c>
      <c r="T8" s="916">
        <f t="shared" si="2"/>
        <v>0</v>
      </c>
      <c r="U8" s="915">
        <f t="shared" si="2"/>
        <v>0</v>
      </c>
      <c r="V8" s="919">
        <f t="shared" si="2"/>
        <v>0</v>
      </c>
    </row>
    <row r="9" spans="1:22" ht="26.1" customHeight="1">
      <c r="A9" s="1980"/>
      <c r="B9" s="920"/>
      <c r="C9" s="923"/>
      <c r="D9" s="922" t="s">
        <v>612</v>
      </c>
      <c r="E9" s="913">
        <f t="shared" si="1"/>
        <v>0</v>
      </c>
      <c r="F9" s="914">
        <f t="shared" si="1"/>
        <v>0</v>
      </c>
      <c r="G9" s="913">
        <v>0</v>
      </c>
      <c r="H9" s="914">
        <v>0</v>
      </c>
      <c r="I9" s="913">
        <v>0</v>
      </c>
      <c r="J9" s="914">
        <v>0</v>
      </c>
      <c r="K9" s="913">
        <v>0</v>
      </c>
      <c r="L9" s="914">
        <v>0</v>
      </c>
      <c r="M9" s="913">
        <v>0</v>
      </c>
      <c r="N9" s="914">
        <v>0</v>
      </c>
      <c r="O9" s="913">
        <v>0</v>
      </c>
      <c r="P9" s="914">
        <v>0</v>
      </c>
      <c r="Q9" s="913">
        <v>0</v>
      </c>
      <c r="R9" s="914">
        <v>0</v>
      </c>
      <c r="S9" s="913">
        <v>0</v>
      </c>
      <c r="T9" s="914">
        <v>0</v>
      </c>
      <c r="U9" s="913">
        <v>0</v>
      </c>
      <c r="V9" s="921">
        <v>0</v>
      </c>
    </row>
    <row r="10" spans="1:22" ht="26.1" customHeight="1" thickBot="1">
      <c r="A10" s="1981"/>
      <c r="B10" s="924"/>
      <c r="C10" s="1983" t="s">
        <v>613</v>
      </c>
      <c r="D10" s="1984"/>
      <c r="E10" s="925">
        <f t="shared" si="1"/>
        <v>0</v>
      </c>
      <c r="F10" s="926">
        <f t="shared" si="1"/>
        <v>0</v>
      </c>
      <c r="G10" s="925">
        <v>0</v>
      </c>
      <c r="H10" s="926">
        <v>0</v>
      </c>
      <c r="I10" s="925">
        <v>0</v>
      </c>
      <c r="J10" s="926">
        <v>0</v>
      </c>
      <c r="K10" s="925">
        <v>0</v>
      </c>
      <c r="L10" s="926">
        <v>0</v>
      </c>
      <c r="M10" s="925">
        <v>0</v>
      </c>
      <c r="N10" s="926">
        <v>0</v>
      </c>
      <c r="O10" s="925">
        <v>0</v>
      </c>
      <c r="P10" s="926">
        <v>0</v>
      </c>
      <c r="Q10" s="925">
        <v>0</v>
      </c>
      <c r="R10" s="926">
        <v>0</v>
      </c>
      <c r="S10" s="925">
        <v>0</v>
      </c>
      <c r="T10" s="926">
        <v>0</v>
      </c>
      <c r="U10" s="925">
        <v>0</v>
      </c>
      <c r="V10" s="927">
        <v>0</v>
      </c>
    </row>
    <row r="12" spans="1:22" ht="10.9" customHeight="1"/>
    <row r="13" spans="1:22" ht="31.5" customHeight="1" thickBot="1">
      <c r="A13" s="906" t="s">
        <v>614</v>
      </c>
      <c r="B13" s="906"/>
      <c r="R13" s="1947" t="str">
        <f>R2</f>
        <v>令和３年３月卒</v>
      </c>
      <c r="S13" s="1947"/>
      <c r="T13" s="1947"/>
      <c r="U13" s="1947"/>
      <c r="V13" s="1947"/>
    </row>
    <row r="14" spans="1:22" ht="14.25" customHeight="1">
      <c r="A14" s="908"/>
      <c r="B14" s="870"/>
      <c r="C14" s="1971" t="s">
        <v>1</v>
      </c>
      <c r="D14" s="1971"/>
      <c r="E14" s="1967" t="s">
        <v>399</v>
      </c>
      <c r="F14" s="1968"/>
      <c r="G14" s="1967" t="s">
        <v>3</v>
      </c>
      <c r="H14" s="1968"/>
      <c r="I14" s="1967" t="s">
        <v>4</v>
      </c>
      <c r="J14" s="1972"/>
      <c r="K14" s="909"/>
      <c r="L14" s="910"/>
      <c r="M14" s="1967" t="s">
        <v>5</v>
      </c>
      <c r="N14" s="1968"/>
      <c r="O14" s="1967" t="s">
        <v>592</v>
      </c>
      <c r="P14" s="1968"/>
      <c r="Q14" s="1967" t="s">
        <v>7</v>
      </c>
      <c r="R14" s="1968"/>
      <c r="S14" s="1967" t="s">
        <v>8</v>
      </c>
      <c r="T14" s="1968"/>
      <c r="U14" s="1967" t="s">
        <v>9</v>
      </c>
      <c r="V14" s="1973"/>
    </row>
    <row r="15" spans="1:22" ht="14.25" customHeight="1">
      <c r="A15" s="911"/>
      <c r="B15" s="912"/>
      <c r="C15" s="912"/>
      <c r="D15" s="912"/>
      <c r="E15" s="1969"/>
      <c r="F15" s="1970"/>
      <c r="G15" s="1969"/>
      <c r="H15" s="1970"/>
      <c r="I15" s="1969"/>
      <c r="J15" s="1970"/>
      <c r="K15" s="1975" t="s">
        <v>11</v>
      </c>
      <c r="L15" s="1976"/>
      <c r="M15" s="1969"/>
      <c r="N15" s="1970"/>
      <c r="O15" s="1969"/>
      <c r="P15" s="1970"/>
      <c r="Q15" s="1969"/>
      <c r="R15" s="1970"/>
      <c r="S15" s="1969"/>
      <c r="T15" s="1970"/>
      <c r="U15" s="1969"/>
      <c r="V15" s="1974"/>
    </row>
    <row r="16" spans="1:22" ht="14.25" customHeight="1">
      <c r="A16" s="911" t="s">
        <v>608</v>
      </c>
      <c r="B16" s="912"/>
      <c r="C16" s="912"/>
      <c r="D16" s="912"/>
      <c r="E16" s="1969"/>
      <c r="F16" s="1970"/>
      <c r="G16" s="1969"/>
      <c r="H16" s="1970"/>
      <c r="I16" s="1969"/>
      <c r="J16" s="1970"/>
      <c r="K16" s="1977" t="s">
        <v>13</v>
      </c>
      <c r="L16" s="1978"/>
      <c r="M16" s="1969"/>
      <c r="N16" s="1970"/>
      <c r="O16" s="1969"/>
      <c r="P16" s="1970"/>
      <c r="Q16" s="1969"/>
      <c r="R16" s="1970"/>
      <c r="S16" s="1969"/>
      <c r="T16" s="1970"/>
      <c r="U16" s="1969"/>
      <c r="V16" s="1974"/>
    </row>
    <row r="17" spans="1:22" ht="24" customHeight="1">
      <c r="A17" s="1962" t="s">
        <v>615</v>
      </c>
      <c r="B17" s="1965" t="s">
        <v>399</v>
      </c>
      <c r="C17" s="1965"/>
      <c r="D17" s="1965"/>
      <c r="E17" s="928">
        <f>SUM(G17,I17,M17,O17,Q17,S17,U17)</f>
        <v>1324</v>
      </c>
      <c r="F17" s="916">
        <f t="shared" ref="E17:F20" si="3">SUM(H17,J17,N17,P17,R17,T17,V17)</f>
        <v>804</v>
      </c>
      <c r="G17" s="915">
        <f t="shared" ref="G17:U17" si="4">G18+G21</f>
        <v>585</v>
      </c>
      <c r="H17" s="916">
        <f t="shared" si="4"/>
        <v>353</v>
      </c>
      <c r="I17" s="915">
        <f>I18+I21</f>
        <v>76</v>
      </c>
      <c r="J17" s="916">
        <f t="shared" si="4"/>
        <v>43</v>
      </c>
      <c r="K17" s="917">
        <f t="shared" si="4"/>
        <v>19</v>
      </c>
      <c r="L17" s="918">
        <f t="shared" si="4"/>
        <v>13</v>
      </c>
      <c r="M17" s="915">
        <f t="shared" si="4"/>
        <v>283</v>
      </c>
      <c r="N17" s="916">
        <f t="shared" si="4"/>
        <v>156</v>
      </c>
      <c r="O17" s="915">
        <f t="shared" si="4"/>
        <v>73</v>
      </c>
      <c r="P17" s="916">
        <f t="shared" si="4"/>
        <v>48</v>
      </c>
      <c r="Q17" s="915">
        <f t="shared" si="4"/>
        <v>127</v>
      </c>
      <c r="R17" s="916">
        <f t="shared" si="4"/>
        <v>91</v>
      </c>
      <c r="S17" s="915">
        <f t="shared" si="4"/>
        <v>35</v>
      </c>
      <c r="T17" s="916">
        <f t="shared" si="4"/>
        <v>14</v>
      </c>
      <c r="U17" s="915">
        <f t="shared" si="4"/>
        <v>145</v>
      </c>
      <c r="V17" s="919">
        <f>V18+V21</f>
        <v>99</v>
      </c>
    </row>
    <row r="18" spans="1:22" ht="24" customHeight="1">
      <c r="A18" s="1963"/>
      <c r="B18" s="929"/>
      <c r="C18" s="1966" t="s">
        <v>610</v>
      </c>
      <c r="D18" s="1965"/>
      <c r="E18" s="928">
        <f t="shared" si="3"/>
        <v>1045</v>
      </c>
      <c r="F18" s="916">
        <f t="shared" si="3"/>
        <v>608</v>
      </c>
      <c r="G18" s="915">
        <v>518</v>
      </c>
      <c r="H18" s="916">
        <v>308</v>
      </c>
      <c r="I18" s="915">
        <v>29</v>
      </c>
      <c r="J18" s="916">
        <v>12</v>
      </c>
      <c r="K18" s="917">
        <v>7</v>
      </c>
      <c r="L18" s="918">
        <v>2</v>
      </c>
      <c r="M18" s="915">
        <v>202</v>
      </c>
      <c r="N18" s="916">
        <v>109</v>
      </c>
      <c r="O18" s="915">
        <v>61</v>
      </c>
      <c r="P18" s="916">
        <v>37</v>
      </c>
      <c r="Q18" s="915">
        <v>115</v>
      </c>
      <c r="R18" s="916">
        <v>81</v>
      </c>
      <c r="S18" s="915">
        <v>34</v>
      </c>
      <c r="T18" s="916">
        <v>14</v>
      </c>
      <c r="U18" s="915">
        <v>86</v>
      </c>
      <c r="V18" s="919">
        <v>47</v>
      </c>
    </row>
    <row r="19" spans="1:22" ht="24" customHeight="1">
      <c r="A19" s="1963"/>
      <c r="B19" s="929"/>
      <c r="C19" s="930"/>
      <c r="D19" s="931" t="s">
        <v>611</v>
      </c>
      <c r="E19" s="928">
        <f t="shared" si="3"/>
        <v>738</v>
      </c>
      <c r="F19" s="916">
        <f t="shared" si="3"/>
        <v>434</v>
      </c>
      <c r="G19" s="915">
        <f>G18-G20</f>
        <v>468</v>
      </c>
      <c r="H19" s="916">
        <f>H18-H20</f>
        <v>276</v>
      </c>
      <c r="I19" s="915">
        <f>I18-I20</f>
        <v>22</v>
      </c>
      <c r="J19" s="916">
        <f t="shared" ref="J19:V19" si="5">J18-J20</f>
        <v>10</v>
      </c>
      <c r="K19" s="917">
        <f t="shared" si="5"/>
        <v>1</v>
      </c>
      <c r="L19" s="918">
        <f t="shared" si="5"/>
        <v>0</v>
      </c>
      <c r="M19" s="915">
        <f t="shared" si="5"/>
        <v>69</v>
      </c>
      <c r="N19" s="916">
        <f t="shared" si="5"/>
        <v>43</v>
      </c>
      <c r="O19" s="915">
        <f t="shared" si="5"/>
        <v>35</v>
      </c>
      <c r="P19" s="916">
        <f t="shared" si="5"/>
        <v>16</v>
      </c>
      <c r="Q19" s="915">
        <f t="shared" si="5"/>
        <v>70</v>
      </c>
      <c r="R19" s="916">
        <f t="shared" si="5"/>
        <v>49</v>
      </c>
      <c r="S19" s="915">
        <f t="shared" si="5"/>
        <v>13</v>
      </c>
      <c r="T19" s="916">
        <f t="shared" si="5"/>
        <v>8</v>
      </c>
      <c r="U19" s="915">
        <f t="shared" si="5"/>
        <v>61</v>
      </c>
      <c r="V19" s="919">
        <f t="shared" si="5"/>
        <v>32</v>
      </c>
    </row>
    <row r="20" spans="1:22" ht="24" customHeight="1">
      <c r="A20" s="1963"/>
      <c r="B20" s="929"/>
      <c r="C20" s="932"/>
      <c r="D20" s="931" t="s">
        <v>612</v>
      </c>
      <c r="E20" s="928">
        <f t="shared" si="3"/>
        <v>307</v>
      </c>
      <c r="F20" s="916">
        <f t="shared" si="3"/>
        <v>174</v>
      </c>
      <c r="G20" s="915">
        <v>50</v>
      </c>
      <c r="H20" s="916">
        <v>32</v>
      </c>
      <c r="I20" s="915">
        <v>7</v>
      </c>
      <c r="J20" s="916">
        <v>2</v>
      </c>
      <c r="K20" s="917">
        <v>6</v>
      </c>
      <c r="L20" s="918">
        <v>2</v>
      </c>
      <c r="M20" s="915">
        <v>133</v>
      </c>
      <c r="N20" s="916">
        <v>66</v>
      </c>
      <c r="O20" s="915">
        <v>26</v>
      </c>
      <c r="P20" s="916">
        <v>21</v>
      </c>
      <c r="Q20" s="915">
        <v>45</v>
      </c>
      <c r="R20" s="916">
        <v>32</v>
      </c>
      <c r="S20" s="915">
        <v>21</v>
      </c>
      <c r="T20" s="916">
        <v>6</v>
      </c>
      <c r="U20" s="915">
        <v>25</v>
      </c>
      <c r="V20" s="919">
        <v>15</v>
      </c>
    </row>
    <row r="21" spans="1:22" ht="24" customHeight="1">
      <c r="A21" s="1963"/>
      <c r="B21" s="929"/>
      <c r="C21" s="1966" t="s">
        <v>613</v>
      </c>
      <c r="D21" s="1965"/>
      <c r="E21" s="933">
        <f t="shared" ref="E21:V21" si="6">SUM(E22:E36)</f>
        <v>279</v>
      </c>
      <c r="F21" s="916">
        <f t="shared" si="6"/>
        <v>196</v>
      </c>
      <c r="G21" s="933">
        <f t="shared" si="6"/>
        <v>67</v>
      </c>
      <c r="H21" s="916">
        <f t="shared" si="6"/>
        <v>45</v>
      </c>
      <c r="I21" s="933">
        <f t="shared" si="6"/>
        <v>47</v>
      </c>
      <c r="J21" s="916">
        <f t="shared" si="6"/>
        <v>31</v>
      </c>
      <c r="K21" s="933">
        <f t="shared" si="6"/>
        <v>12</v>
      </c>
      <c r="L21" s="916">
        <f t="shared" si="6"/>
        <v>11</v>
      </c>
      <c r="M21" s="933">
        <f t="shared" si="6"/>
        <v>81</v>
      </c>
      <c r="N21" s="916">
        <f t="shared" si="6"/>
        <v>47</v>
      </c>
      <c r="O21" s="933">
        <f t="shared" si="6"/>
        <v>12</v>
      </c>
      <c r="P21" s="916">
        <f t="shared" si="6"/>
        <v>11</v>
      </c>
      <c r="Q21" s="933">
        <f t="shared" si="6"/>
        <v>12</v>
      </c>
      <c r="R21" s="916">
        <f t="shared" si="6"/>
        <v>10</v>
      </c>
      <c r="S21" s="933">
        <f t="shared" si="6"/>
        <v>1</v>
      </c>
      <c r="T21" s="916">
        <f t="shared" si="6"/>
        <v>0</v>
      </c>
      <c r="U21" s="933">
        <f t="shared" si="6"/>
        <v>59</v>
      </c>
      <c r="V21" s="919">
        <f t="shared" si="6"/>
        <v>52</v>
      </c>
    </row>
    <row r="22" spans="1:22" ht="24" customHeight="1">
      <c r="A22" s="1963"/>
      <c r="B22" s="929"/>
      <c r="C22" s="934"/>
      <c r="D22" s="935" t="s">
        <v>429</v>
      </c>
      <c r="E22" s="936">
        <f t="shared" ref="E22:F35" si="7">SUM(G22,I22,M22,O22,Q22,S22,U22)</f>
        <v>1</v>
      </c>
      <c r="F22" s="937">
        <f t="shared" si="7"/>
        <v>0</v>
      </c>
      <c r="G22" s="936"/>
      <c r="H22" s="937"/>
      <c r="I22" s="936"/>
      <c r="J22" s="937"/>
      <c r="K22" s="938"/>
      <c r="L22" s="939"/>
      <c r="M22" s="936"/>
      <c r="N22" s="937"/>
      <c r="O22" s="936"/>
      <c r="P22" s="937"/>
      <c r="Q22" s="936">
        <v>1</v>
      </c>
      <c r="R22" s="937">
        <v>0</v>
      </c>
      <c r="S22" s="936"/>
      <c r="T22" s="937"/>
      <c r="U22" s="936"/>
      <c r="V22" s="940"/>
    </row>
    <row r="23" spans="1:22" ht="24" customHeight="1">
      <c r="A23" s="1963"/>
      <c r="B23" s="929"/>
      <c r="C23" s="934"/>
      <c r="D23" s="941" t="s">
        <v>616</v>
      </c>
      <c r="E23" s="936">
        <f>SUM(G23,I23,M23,O23,Q23,S23,U23)</f>
        <v>1</v>
      </c>
      <c r="F23" s="937">
        <f>SUM(H23,J23,N23,P23,R23,T23,V23)</f>
        <v>1</v>
      </c>
      <c r="G23" s="936">
        <v>1</v>
      </c>
      <c r="H23" s="937">
        <v>1</v>
      </c>
      <c r="I23" s="936"/>
      <c r="J23" s="937"/>
      <c r="K23" s="938"/>
      <c r="L23" s="939"/>
      <c r="M23" s="936"/>
      <c r="N23" s="937"/>
      <c r="O23" s="936"/>
      <c r="P23" s="937"/>
      <c r="Q23" s="936"/>
      <c r="R23" s="937"/>
      <c r="S23" s="936"/>
      <c r="T23" s="937"/>
      <c r="U23" s="936"/>
      <c r="V23" s="940"/>
    </row>
    <row r="24" spans="1:22" ht="24" customHeight="1">
      <c r="A24" s="1963"/>
      <c r="B24" s="929"/>
      <c r="C24" s="934"/>
      <c r="D24" s="934" t="s">
        <v>617</v>
      </c>
      <c r="E24" s="936">
        <f t="shared" si="7"/>
        <v>1</v>
      </c>
      <c r="F24" s="937">
        <f t="shared" si="7"/>
        <v>1</v>
      </c>
      <c r="G24" s="936"/>
      <c r="H24" s="937"/>
      <c r="I24" s="936"/>
      <c r="J24" s="937"/>
      <c r="K24" s="938"/>
      <c r="L24" s="939"/>
      <c r="M24" s="936"/>
      <c r="N24" s="937"/>
      <c r="O24" s="936">
        <v>1</v>
      </c>
      <c r="P24" s="937">
        <v>1</v>
      </c>
      <c r="Q24" s="936"/>
      <c r="R24" s="937"/>
      <c r="S24" s="936"/>
      <c r="T24" s="937"/>
      <c r="U24" s="936"/>
      <c r="V24" s="940"/>
    </row>
    <row r="25" spans="1:22" ht="24" customHeight="1">
      <c r="A25" s="1963"/>
      <c r="B25" s="929"/>
      <c r="C25" s="934"/>
      <c r="D25" s="934" t="s">
        <v>618</v>
      </c>
      <c r="E25" s="936">
        <f t="shared" si="7"/>
        <v>9</v>
      </c>
      <c r="F25" s="937">
        <f t="shared" si="7"/>
        <v>2</v>
      </c>
      <c r="G25" s="936">
        <v>2</v>
      </c>
      <c r="H25" s="937">
        <v>1</v>
      </c>
      <c r="I25" s="936">
        <v>3</v>
      </c>
      <c r="J25" s="937">
        <v>0</v>
      </c>
      <c r="K25" s="938"/>
      <c r="L25" s="939"/>
      <c r="M25" s="936">
        <v>4</v>
      </c>
      <c r="N25" s="937">
        <v>1</v>
      </c>
      <c r="O25" s="936"/>
      <c r="P25" s="937"/>
      <c r="Q25" s="936"/>
      <c r="R25" s="937"/>
      <c r="S25" s="936"/>
      <c r="T25" s="937"/>
      <c r="U25" s="936"/>
      <c r="V25" s="940"/>
    </row>
    <row r="26" spans="1:22" ht="24" customHeight="1">
      <c r="A26" s="1963"/>
      <c r="B26" s="929"/>
      <c r="C26" s="934"/>
      <c r="D26" s="934" t="s">
        <v>440</v>
      </c>
      <c r="E26" s="936">
        <f t="shared" si="7"/>
        <v>0</v>
      </c>
      <c r="F26" s="937">
        <f t="shared" si="7"/>
        <v>0</v>
      </c>
      <c r="G26" s="936"/>
      <c r="H26" s="937"/>
      <c r="I26" s="936"/>
      <c r="J26" s="937"/>
      <c r="K26" s="938"/>
      <c r="L26" s="939"/>
      <c r="M26" s="936"/>
      <c r="N26" s="937"/>
      <c r="O26" s="936"/>
      <c r="P26" s="937"/>
      <c r="Q26" s="936"/>
      <c r="R26" s="937"/>
      <c r="S26" s="936"/>
      <c r="T26" s="937"/>
      <c r="U26" s="936"/>
      <c r="V26" s="940"/>
    </row>
    <row r="27" spans="1:22" ht="24" customHeight="1">
      <c r="A27" s="1963"/>
      <c r="B27" s="929"/>
      <c r="C27" s="934"/>
      <c r="D27" s="934" t="s">
        <v>619</v>
      </c>
      <c r="E27" s="936">
        <f t="shared" si="7"/>
        <v>16</v>
      </c>
      <c r="F27" s="937">
        <f t="shared" si="7"/>
        <v>12</v>
      </c>
      <c r="G27" s="936">
        <v>4</v>
      </c>
      <c r="H27" s="937">
        <v>3</v>
      </c>
      <c r="I27" s="936">
        <v>5</v>
      </c>
      <c r="J27" s="937">
        <v>3</v>
      </c>
      <c r="K27" s="938">
        <v>1</v>
      </c>
      <c r="L27" s="939">
        <v>1</v>
      </c>
      <c r="M27" s="936">
        <v>3</v>
      </c>
      <c r="N27" s="937">
        <v>2</v>
      </c>
      <c r="O27" s="936">
        <v>3</v>
      </c>
      <c r="P27" s="937">
        <v>3</v>
      </c>
      <c r="Q27" s="936">
        <v>1</v>
      </c>
      <c r="R27" s="937">
        <v>1</v>
      </c>
      <c r="S27" s="936"/>
      <c r="T27" s="937"/>
      <c r="U27" s="936"/>
      <c r="V27" s="940"/>
    </row>
    <row r="28" spans="1:22" ht="24" customHeight="1">
      <c r="A28" s="1963"/>
      <c r="B28" s="929"/>
      <c r="C28" s="934"/>
      <c r="D28" s="934" t="s">
        <v>620</v>
      </c>
      <c r="E28" s="936">
        <f t="shared" si="7"/>
        <v>18</v>
      </c>
      <c r="F28" s="937">
        <f t="shared" si="7"/>
        <v>17</v>
      </c>
      <c r="G28" s="936"/>
      <c r="H28" s="937"/>
      <c r="I28" s="936">
        <v>13</v>
      </c>
      <c r="J28" s="937">
        <v>12</v>
      </c>
      <c r="K28" s="938">
        <v>4</v>
      </c>
      <c r="L28" s="939">
        <v>4</v>
      </c>
      <c r="M28" s="936">
        <v>2</v>
      </c>
      <c r="N28" s="937">
        <v>2</v>
      </c>
      <c r="O28" s="936"/>
      <c r="P28" s="937"/>
      <c r="Q28" s="936">
        <v>1</v>
      </c>
      <c r="R28" s="937">
        <v>1</v>
      </c>
      <c r="S28" s="936"/>
      <c r="T28" s="937"/>
      <c r="U28" s="936">
        <v>2</v>
      </c>
      <c r="V28" s="940">
        <v>2</v>
      </c>
    </row>
    <row r="29" spans="1:22" ht="24" customHeight="1">
      <c r="A29" s="1963"/>
      <c r="B29" s="929"/>
      <c r="C29" s="934"/>
      <c r="D29" s="934" t="s">
        <v>621</v>
      </c>
      <c r="E29" s="936">
        <f t="shared" si="7"/>
        <v>4</v>
      </c>
      <c r="F29" s="937">
        <f t="shared" si="7"/>
        <v>2</v>
      </c>
      <c r="G29" s="936">
        <v>2</v>
      </c>
      <c r="H29" s="937">
        <v>1</v>
      </c>
      <c r="I29" s="936">
        <v>1</v>
      </c>
      <c r="J29" s="937">
        <v>0</v>
      </c>
      <c r="K29" s="938">
        <v>1</v>
      </c>
      <c r="L29" s="939">
        <v>0</v>
      </c>
      <c r="M29" s="936"/>
      <c r="N29" s="937"/>
      <c r="O29" s="936"/>
      <c r="P29" s="937"/>
      <c r="Q29" s="936"/>
      <c r="R29" s="937"/>
      <c r="S29" s="936"/>
      <c r="T29" s="937"/>
      <c r="U29" s="936">
        <v>1</v>
      </c>
      <c r="V29" s="940">
        <v>1</v>
      </c>
    </row>
    <row r="30" spans="1:22" ht="24" customHeight="1">
      <c r="A30" s="1963"/>
      <c r="B30" s="929"/>
      <c r="C30" s="934"/>
      <c r="D30" s="934" t="s">
        <v>622</v>
      </c>
      <c r="E30" s="936">
        <f t="shared" si="7"/>
        <v>4</v>
      </c>
      <c r="F30" s="937">
        <f t="shared" si="7"/>
        <v>3</v>
      </c>
      <c r="G30" s="936"/>
      <c r="H30" s="937"/>
      <c r="I30" s="936">
        <v>2</v>
      </c>
      <c r="J30" s="937">
        <v>1</v>
      </c>
      <c r="K30" s="938"/>
      <c r="L30" s="939"/>
      <c r="M30" s="936">
        <v>2</v>
      </c>
      <c r="N30" s="937">
        <v>2</v>
      </c>
      <c r="O30" s="936"/>
      <c r="P30" s="937"/>
      <c r="Q30" s="936"/>
      <c r="R30" s="937"/>
      <c r="S30" s="936"/>
      <c r="T30" s="937"/>
      <c r="U30" s="936"/>
      <c r="V30" s="940"/>
    </row>
    <row r="31" spans="1:22" ht="24" customHeight="1">
      <c r="A31" s="1963"/>
      <c r="B31" s="929"/>
      <c r="C31" s="934"/>
      <c r="D31" s="934" t="s">
        <v>623</v>
      </c>
      <c r="E31" s="936">
        <f t="shared" si="7"/>
        <v>201</v>
      </c>
      <c r="F31" s="937">
        <f t="shared" si="7"/>
        <v>142</v>
      </c>
      <c r="G31" s="936">
        <v>56</v>
      </c>
      <c r="H31" s="937">
        <v>38</v>
      </c>
      <c r="I31" s="936">
        <v>22</v>
      </c>
      <c r="J31" s="937">
        <v>15</v>
      </c>
      <c r="K31" s="938">
        <v>6</v>
      </c>
      <c r="L31" s="939">
        <v>6</v>
      </c>
      <c r="M31" s="936">
        <v>64</v>
      </c>
      <c r="N31" s="937">
        <v>36</v>
      </c>
      <c r="O31" s="936">
        <v>6</v>
      </c>
      <c r="P31" s="937">
        <v>5</v>
      </c>
      <c r="Q31" s="936">
        <v>9</v>
      </c>
      <c r="R31" s="937">
        <v>8</v>
      </c>
      <c r="S31" s="936">
        <v>1</v>
      </c>
      <c r="T31" s="937">
        <v>0</v>
      </c>
      <c r="U31" s="936">
        <v>43</v>
      </c>
      <c r="V31" s="940">
        <v>40</v>
      </c>
    </row>
    <row r="32" spans="1:22" ht="24" customHeight="1">
      <c r="A32" s="1963"/>
      <c r="B32" s="929"/>
      <c r="C32" s="934"/>
      <c r="D32" s="934" t="s">
        <v>624</v>
      </c>
      <c r="E32" s="936">
        <f t="shared" si="7"/>
        <v>7</v>
      </c>
      <c r="F32" s="937">
        <f t="shared" si="7"/>
        <v>5</v>
      </c>
      <c r="G32" s="936">
        <v>1</v>
      </c>
      <c r="H32" s="937">
        <v>0</v>
      </c>
      <c r="I32" s="936"/>
      <c r="J32" s="937"/>
      <c r="K32" s="938"/>
      <c r="L32" s="939"/>
      <c r="M32" s="936">
        <v>5</v>
      </c>
      <c r="N32" s="937">
        <v>4</v>
      </c>
      <c r="O32" s="936"/>
      <c r="P32" s="937"/>
      <c r="Q32" s="936"/>
      <c r="R32" s="937"/>
      <c r="S32" s="936"/>
      <c r="T32" s="937"/>
      <c r="U32" s="936">
        <v>1</v>
      </c>
      <c r="V32" s="940">
        <v>1</v>
      </c>
    </row>
    <row r="33" spans="1:22" ht="24" customHeight="1">
      <c r="A33" s="1963"/>
      <c r="B33" s="929"/>
      <c r="C33" s="934"/>
      <c r="D33" s="934" t="s">
        <v>625</v>
      </c>
      <c r="E33" s="936">
        <f t="shared" si="7"/>
        <v>14</v>
      </c>
      <c r="F33" s="937">
        <f t="shared" si="7"/>
        <v>8</v>
      </c>
      <c r="G33" s="936"/>
      <c r="H33" s="937"/>
      <c r="I33" s="936">
        <v>1</v>
      </c>
      <c r="J33" s="937">
        <v>0</v>
      </c>
      <c r="K33" s="938"/>
      <c r="L33" s="939"/>
      <c r="M33" s="936">
        <v>1</v>
      </c>
      <c r="N33" s="937">
        <v>0</v>
      </c>
      <c r="O33" s="936"/>
      <c r="P33" s="937"/>
      <c r="Q33" s="936"/>
      <c r="R33" s="937"/>
      <c r="S33" s="936"/>
      <c r="T33" s="937"/>
      <c r="U33" s="936">
        <v>12</v>
      </c>
      <c r="V33" s="940">
        <v>8</v>
      </c>
    </row>
    <row r="34" spans="1:22" ht="24" customHeight="1">
      <c r="A34" s="1963"/>
      <c r="B34" s="929"/>
      <c r="C34" s="934"/>
      <c r="D34" s="934" t="s">
        <v>626</v>
      </c>
      <c r="E34" s="936">
        <f t="shared" si="7"/>
        <v>1</v>
      </c>
      <c r="F34" s="937">
        <f t="shared" si="7"/>
        <v>1</v>
      </c>
      <c r="G34" s="936"/>
      <c r="H34" s="937"/>
      <c r="I34" s="936"/>
      <c r="J34" s="937"/>
      <c r="K34" s="938"/>
      <c r="L34" s="939"/>
      <c r="M34" s="936"/>
      <c r="N34" s="937"/>
      <c r="O34" s="936">
        <v>1</v>
      </c>
      <c r="P34" s="937">
        <v>1</v>
      </c>
      <c r="Q34" s="936"/>
      <c r="R34" s="937"/>
      <c r="S34" s="936"/>
      <c r="T34" s="937"/>
      <c r="U34" s="936"/>
      <c r="V34" s="940"/>
    </row>
    <row r="35" spans="1:22" ht="24" customHeight="1">
      <c r="A35" s="1963"/>
      <c r="B35" s="929"/>
      <c r="C35" s="934"/>
      <c r="D35" s="934" t="s">
        <v>458</v>
      </c>
      <c r="E35" s="936">
        <f t="shared" si="7"/>
        <v>1</v>
      </c>
      <c r="F35" s="937">
        <f t="shared" si="7"/>
        <v>1</v>
      </c>
      <c r="G35" s="936"/>
      <c r="H35" s="937"/>
      <c r="I35" s="936"/>
      <c r="J35" s="937"/>
      <c r="K35" s="938"/>
      <c r="L35" s="939"/>
      <c r="M35" s="936"/>
      <c r="N35" s="937"/>
      <c r="O35" s="936">
        <v>1</v>
      </c>
      <c r="P35" s="937">
        <v>1</v>
      </c>
      <c r="Q35" s="936"/>
      <c r="R35" s="937"/>
      <c r="S35" s="936"/>
      <c r="T35" s="937"/>
      <c r="U35" s="936"/>
      <c r="V35" s="940"/>
    </row>
    <row r="36" spans="1:22" ht="24" customHeight="1" thickBot="1">
      <c r="A36" s="1964"/>
      <c r="B36" s="942"/>
      <c r="C36" s="943"/>
      <c r="D36" s="943" t="s">
        <v>627</v>
      </c>
      <c r="E36" s="944">
        <f>SUM(G36,I36,M36,O36,Q36,S36,U36)</f>
        <v>1</v>
      </c>
      <c r="F36" s="945">
        <f>SUM(H36,J36,N36,P36,R36,T36,V36)</f>
        <v>1</v>
      </c>
      <c r="G36" s="944">
        <v>1</v>
      </c>
      <c r="H36" s="945">
        <v>1</v>
      </c>
      <c r="I36" s="944"/>
      <c r="J36" s="945"/>
      <c r="K36" s="946"/>
      <c r="L36" s="947"/>
      <c r="M36" s="944"/>
      <c r="N36" s="945"/>
      <c r="O36" s="944"/>
      <c r="P36" s="945"/>
      <c r="Q36" s="944"/>
      <c r="R36" s="945"/>
      <c r="S36" s="944"/>
      <c r="T36" s="945"/>
      <c r="U36" s="944"/>
      <c r="V36" s="948"/>
    </row>
    <row r="38" spans="1:22">
      <c r="L38" s="905"/>
    </row>
    <row r="39" spans="1:22">
      <c r="G39" s="949"/>
      <c r="H39" s="949"/>
      <c r="I39" s="949"/>
      <c r="J39" s="949"/>
      <c r="K39" s="949"/>
      <c r="L39" s="949"/>
      <c r="M39" s="949"/>
      <c r="N39" s="949"/>
      <c r="O39" s="949"/>
      <c r="P39" s="949"/>
      <c r="Q39" s="949"/>
      <c r="R39" s="949"/>
      <c r="S39" s="949"/>
      <c r="T39" s="949"/>
      <c r="U39" s="949"/>
      <c r="V39" s="949"/>
    </row>
    <row r="48" spans="1:22" ht="49.5" customHeight="1">
      <c r="D48" s="950"/>
    </row>
  </sheetData>
  <mergeCells count="33">
    <mergeCell ref="A1:V1"/>
    <mergeCell ref="R2:V2"/>
    <mergeCell ref="C3:D3"/>
    <mergeCell ref="E3:F5"/>
    <mergeCell ref="G3:H5"/>
    <mergeCell ref="I3:J5"/>
    <mergeCell ref="M3:N5"/>
    <mergeCell ref="O3:P5"/>
    <mergeCell ref="Q3:R5"/>
    <mergeCell ref="S3:T5"/>
    <mergeCell ref="U3:V5"/>
    <mergeCell ref="K4:L4"/>
    <mergeCell ref="K5:L5"/>
    <mergeCell ref="A6:A10"/>
    <mergeCell ref="B6:D6"/>
    <mergeCell ref="C7:D7"/>
    <mergeCell ref="C10:D10"/>
    <mergeCell ref="R13:V13"/>
    <mergeCell ref="Q14:R16"/>
    <mergeCell ref="S14:T16"/>
    <mergeCell ref="U14:V16"/>
    <mergeCell ref="K15:L15"/>
    <mergeCell ref="K16:L16"/>
    <mergeCell ref="M14:N16"/>
    <mergeCell ref="A17:A36"/>
    <mergeCell ref="B17:D17"/>
    <mergeCell ref="C18:D18"/>
    <mergeCell ref="C21:D21"/>
    <mergeCell ref="O14:P16"/>
    <mergeCell ref="C14:D14"/>
    <mergeCell ref="E14:F16"/>
    <mergeCell ref="G14:H16"/>
    <mergeCell ref="I14:J16"/>
  </mergeCells>
  <phoneticPr fontId="3"/>
  <printOptions horizontalCentered="1"/>
  <pageMargins left="0" right="0" top="0.51181102362204722" bottom="0.39370078740157483" header="0.51181102362204722" footer="0.31496062992125984"/>
  <pageSetup paperSize="9" scale="95" orientation="portrait" r:id="rId1"/>
  <headerFooter alignWithMargins="0"/>
  <rowBreaks count="1" manualBreakCount="1">
    <brk id="36" max="21"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showGridLines="0" view="pageBreakPreview" zoomScaleNormal="75" zoomScaleSheetLayoutView="100" workbookViewId="0">
      <pane xSplit="5" ySplit="5" topLeftCell="F6" activePane="bottomRight" state="frozen"/>
      <selection sqref="A1:M1"/>
      <selection pane="topRight" sqref="A1:M1"/>
      <selection pane="bottomLeft" sqref="A1:M1"/>
      <selection pane="bottomRight" sqref="A1:AA1"/>
    </sheetView>
  </sheetViews>
  <sheetFormatPr defaultRowHeight="13.5"/>
  <cols>
    <col min="1" max="1" width="3.25" style="163" customWidth="1"/>
    <col min="2" max="2" width="4.625" style="163" customWidth="1"/>
    <col min="3" max="3" width="2.375" style="163" customWidth="1"/>
    <col min="4" max="4" width="22.625" style="163" customWidth="1"/>
    <col min="5" max="5" width="7.75" style="163" customWidth="1"/>
    <col min="6" max="7" width="6.625" style="163" customWidth="1"/>
    <col min="8" max="23" width="6.375" style="163" customWidth="1"/>
    <col min="24" max="25" width="6.625" style="163" customWidth="1"/>
    <col min="26" max="27" width="7.375" style="163" customWidth="1"/>
    <col min="28" max="255" width="9" style="163"/>
    <col min="256" max="256" width="3.25" style="163" customWidth="1"/>
    <col min="257" max="257" width="4.625" style="163" customWidth="1"/>
    <col min="258" max="258" width="2.375" style="163" customWidth="1"/>
    <col min="259" max="259" width="22.625" style="163" customWidth="1"/>
    <col min="260" max="260" width="7.75" style="163" customWidth="1"/>
    <col min="261" max="262" width="6.625" style="163" customWidth="1"/>
    <col min="263" max="278" width="6.375" style="163" customWidth="1"/>
    <col min="279" max="280" width="6.625" style="163" customWidth="1"/>
    <col min="281" max="282" width="7.375" style="163" customWidth="1"/>
    <col min="283" max="511" width="9" style="163"/>
    <col min="512" max="512" width="3.25" style="163" customWidth="1"/>
    <col min="513" max="513" width="4.625" style="163" customWidth="1"/>
    <col min="514" max="514" width="2.375" style="163" customWidth="1"/>
    <col min="515" max="515" width="22.625" style="163" customWidth="1"/>
    <col min="516" max="516" width="7.75" style="163" customWidth="1"/>
    <col min="517" max="518" width="6.625" style="163" customWidth="1"/>
    <col min="519" max="534" width="6.375" style="163" customWidth="1"/>
    <col min="535" max="536" width="6.625" style="163" customWidth="1"/>
    <col min="537" max="538" width="7.375" style="163" customWidth="1"/>
    <col min="539" max="767" width="9" style="163"/>
    <col min="768" max="768" width="3.25" style="163" customWidth="1"/>
    <col min="769" max="769" width="4.625" style="163" customWidth="1"/>
    <col min="770" max="770" width="2.375" style="163" customWidth="1"/>
    <col min="771" max="771" width="22.625" style="163" customWidth="1"/>
    <col min="772" max="772" width="7.75" style="163" customWidth="1"/>
    <col min="773" max="774" width="6.625" style="163" customWidth="1"/>
    <col min="775" max="790" width="6.375" style="163" customWidth="1"/>
    <col min="791" max="792" width="6.625" style="163" customWidth="1"/>
    <col min="793" max="794" width="7.375" style="163" customWidth="1"/>
    <col min="795" max="1023" width="9" style="163"/>
    <col min="1024" max="1024" width="3.25" style="163" customWidth="1"/>
    <col min="1025" max="1025" width="4.625" style="163" customWidth="1"/>
    <col min="1026" max="1026" width="2.375" style="163" customWidth="1"/>
    <col min="1027" max="1027" width="22.625" style="163" customWidth="1"/>
    <col min="1028" max="1028" width="7.75" style="163" customWidth="1"/>
    <col min="1029" max="1030" width="6.625" style="163" customWidth="1"/>
    <col min="1031" max="1046" width="6.375" style="163" customWidth="1"/>
    <col min="1047" max="1048" width="6.625" style="163" customWidth="1"/>
    <col min="1049" max="1050" width="7.375" style="163" customWidth="1"/>
    <col min="1051" max="1279" width="9" style="163"/>
    <col min="1280" max="1280" width="3.25" style="163" customWidth="1"/>
    <col min="1281" max="1281" width="4.625" style="163" customWidth="1"/>
    <col min="1282" max="1282" width="2.375" style="163" customWidth="1"/>
    <col min="1283" max="1283" width="22.625" style="163" customWidth="1"/>
    <col min="1284" max="1284" width="7.75" style="163" customWidth="1"/>
    <col min="1285" max="1286" width="6.625" style="163" customWidth="1"/>
    <col min="1287" max="1302" width="6.375" style="163" customWidth="1"/>
    <col min="1303" max="1304" width="6.625" style="163" customWidth="1"/>
    <col min="1305" max="1306" width="7.375" style="163" customWidth="1"/>
    <col min="1307" max="1535" width="9" style="163"/>
    <col min="1536" max="1536" width="3.25" style="163" customWidth="1"/>
    <col min="1537" max="1537" width="4.625" style="163" customWidth="1"/>
    <col min="1538" max="1538" width="2.375" style="163" customWidth="1"/>
    <col min="1539" max="1539" width="22.625" style="163" customWidth="1"/>
    <col min="1540" max="1540" width="7.75" style="163" customWidth="1"/>
    <col min="1541" max="1542" width="6.625" style="163" customWidth="1"/>
    <col min="1543" max="1558" width="6.375" style="163" customWidth="1"/>
    <col min="1559" max="1560" width="6.625" style="163" customWidth="1"/>
    <col min="1561" max="1562" width="7.375" style="163" customWidth="1"/>
    <col min="1563" max="1791" width="9" style="163"/>
    <col min="1792" max="1792" width="3.25" style="163" customWidth="1"/>
    <col min="1793" max="1793" width="4.625" style="163" customWidth="1"/>
    <col min="1794" max="1794" width="2.375" style="163" customWidth="1"/>
    <col min="1795" max="1795" width="22.625" style="163" customWidth="1"/>
    <col min="1796" max="1796" width="7.75" style="163" customWidth="1"/>
    <col min="1797" max="1798" width="6.625" style="163" customWidth="1"/>
    <col min="1799" max="1814" width="6.375" style="163" customWidth="1"/>
    <col min="1815" max="1816" width="6.625" style="163" customWidth="1"/>
    <col min="1817" max="1818" width="7.375" style="163" customWidth="1"/>
    <col min="1819" max="2047" width="9" style="163"/>
    <col min="2048" max="2048" width="3.25" style="163" customWidth="1"/>
    <col min="2049" max="2049" width="4.625" style="163" customWidth="1"/>
    <col min="2050" max="2050" width="2.375" style="163" customWidth="1"/>
    <col min="2051" max="2051" width="22.625" style="163" customWidth="1"/>
    <col min="2052" max="2052" width="7.75" style="163" customWidth="1"/>
    <col min="2053" max="2054" width="6.625" style="163" customWidth="1"/>
    <col min="2055" max="2070" width="6.375" style="163" customWidth="1"/>
    <col min="2071" max="2072" width="6.625" style="163" customWidth="1"/>
    <col min="2073" max="2074" width="7.375" style="163" customWidth="1"/>
    <col min="2075" max="2303" width="9" style="163"/>
    <col min="2304" max="2304" width="3.25" style="163" customWidth="1"/>
    <col min="2305" max="2305" width="4.625" style="163" customWidth="1"/>
    <col min="2306" max="2306" width="2.375" style="163" customWidth="1"/>
    <col min="2307" max="2307" width="22.625" style="163" customWidth="1"/>
    <col min="2308" max="2308" width="7.75" style="163" customWidth="1"/>
    <col min="2309" max="2310" width="6.625" style="163" customWidth="1"/>
    <col min="2311" max="2326" width="6.375" style="163" customWidth="1"/>
    <col min="2327" max="2328" width="6.625" style="163" customWidth="1"/>
    <col min="2329" max="2330" width="7.375" style="163" customWidth="1"/>
    <col min="2331" max="2559" width="9" style="163"/>
    <col min="2560" max="2560" width="3.25" style="163" customWidth="1"/>
    <col min="2561" max="2561" width="4.625" style="163" customWidth="1"/>
    <col min="2562" max="2562" width="2.375" style="163" customWidth="1"/>
    <col min="2563" max="2563" width="22.625" style="163" customWidth="1"/>
    <col min="2564" max="2564" width="7.75" style="163" customWidth="1"/>
    <col min="2565" max="2566" width="6.625" style="163" customWidth="1"/>
    <col min="2567" max="2582" width="6.375" style="163" customWidth="1"/>
    <col min="2583" max="2584" width="6.625" style="163" customWidth="1"/>
    <col min="2585" max="2586" width="7.375" style="163" customWidth="1"/>
    <col min="2587" max="2815" width="9" style="163"/>
    <col min="2816" max="2816" width="3.25" style="163" customWidth="1"/>
    <col min="2817" max="2817" width="4.625" style="163" customWidth="1"/>
    <col min="2818" max="2818" width="2.375" style="163" customWidth="1"/>
    <col min="2819" max="2819" width="22.625" style="163" customWidth="1"/>
    <col min="2820" max="2820" width="7.75" style="163" customWidth="1"/>
    <col min="2821" max="2822" width="6.625" style="163" customWidth="1"/>
    <col min="2823" max="2838" width="6.375" style="163" customWidth="1"/>
    <col min="2839" max="2840" width="6.625" style="163" customWidth="1"/>
    <col min="2841" max="2842" width="7.375" style="163" customWidth="1"/>
    <col min="2843" max="3071" width="9" style="163"/>
    <col min="3072" max="3072" width="3.25" style="163" customWidth="1"/>
    <col min="3073" max="3073" width="4.625" style="163" customWidth="1"/>
    <col min="3074" max="3074" width="2.375" style="163" customWidth="1"/>
    <col min="3075" max="3075" width="22.625" style="163" customWidth="1"/>
    <col min="3076" max="3076" width="7.75" style="163" customWidth="1"/>
    <col min="3077" max="3078" width="6.625" style="163" customWidth="1"/>
    <col min="3079" max="3094" width="6.375" style="163" customWidth="1"/>
    <col min="3095" max="3096" width="6.625" style="163" customWidth="1"/>
    <col min="3097" max="3098" width="7.375" style="163" customWidth="1"/>
    <col min="3099" max="3327" width="9" style="163"/>
    <col min="3328" max="3328" width="3.25" style="163" customWidth="1"/>
    <col min="3329" max="3329" width="4.625" style="163" customWidth="1"/>
    <col min="3330" max="3330" width="2.375" style="163" customWidth="1"/>
    <col min="3331" max="3331" width="22.625" style="163" customWidth="1"/>
    <col min="3332" max="3332" width="7.75" style="163" customWidth="1"/>
    <col min="3333" max="3334" width="6.625" style="163" customWidth="1"/>
    <col min="3335" max="3350" width="6.375" style="163" customWidth="1"/>
    <col min="3351" max="3352" width="6.625" style="163" customWidth="1"/>
    <col min="3353" max="3354" width="7.375" style="163" customWidth="1"/>
    <col min="3355" max="3583" width="9" style="163"/>
    <col min="3584" max="3584" width="3.25" style="163" customWidth="1"/>
    <col min="3585" max="3585" width="4.625" style="163" customWidth="1"/>
    <col min="3586" max="3586" width="2.375" style="163" customWidth="1"/>
    <col min="3587" max="3587" width="22.625" style="163" customWidth="1"/>
    <col min="3588" max="3588" width="7.75" style="163" customWidth="1"/>
    <col min="3589" max="3590" width="6.625" style="163" customWidth="1"/>
    <col min="3591" max="3606" width="6.375" style="163" customWidth="1"/>
    <col min="3607" max="3608" width="6.625" style="163" customWidth="1"/>
    <col min="3609" max="3610" width="7.375" style="163" customWidth="1"/>
    <col min="3611" max="3839" width="9" style="163"/>
    <col min="3840" max="3840" width="3.25" style="163" customWidth="1"/>
    <col min="3841" max="3841" width="4.625" style="163" customWidth="1"/>
    <col min="3842" max="3842" width="2.375" style="163" customWidth="1"/>
    <col min="3843" max="3843" width="22.625" style="163" customWidth="1"/>
    <col min="3844" max="3844" width="7.75" style="163" customWidth="1"/>
    <col min="3845" max="3846" width="6.625" style="163" customWidth="1"/>
    <col min="3847" max="3862" width="6.375" style="163" customWidth="1"/>
    <col min="3863" max="3864" width="6.625" style="163" customWidth="1"/>
    <col min="3865" max="3866" width="7.375" style="163" customWidth="1"/>
    <col min="3867" max="4095" width="9" style="163"/>
    <col min="4096" max="4096" width="3.25" style="163" customWidth="1"/>
    <col min="4097" max="4097" width="4.625" style="163" customWidth="1"/>
    <col min="4098" max="4098" width="2.375" style="163" customWidth="1"/>
    <col min="4099" max="4099" width="22.625" style="163" customWidth="1"/>
    <col min="4100" max="4100" width="7.75" style="163" customWidth="1"/>
    <col min="4101" max="4102" width="6.625" style="163" customWidth="1"/>
    <col min="4103" max="4118" width="6.375" style="163" customWidth="1"/>
    <col min="4119" max="4120" width="6.625" style="163" customWidth="1"/>
    <col min="4121" max="4122" width="7.375" style="163" customWidth="1"/>
    <col min="4123" max="4351" width="9" style="163"/>
    <col min="4352" max="4352" width="3.25" style="163" customWidth="1"/>
    <col min="4353" max="4353" width="4.625" style="163" customWidth="1"/>
    <col min="4354" max="4354" width="2.375" style="163" customWidth="1"/>
    <col min="4355" max="4355" width="22.625" style="163" customWidth="1"/>
    <col min="4356" max="4356" width="7.75" style="163" customWidth="1"/>
    <col min="4357" max="4358" width="6.625" style="163" customWidth="1"/>
    <col min="4359" max="4374" width="6.375" style="163" customWidth="1"/>
    <col min="4375" max="4376" width="6.625" style="163" customWidth="1"/>
    <col min="4377" max="4378" width="7.375" style="163" customWidth="1"/>
    <col min="4379" max="4607" width="9" style="163"/>
    <col min="4608" max="4608" width="3.25" style="163" customWidth="1"/>
    <col min="4609" max="4609" width="4.625" style="163" customWidth="1"/>
    <col min="4610" max="4610" width="2.375" style="163" customWidth="1"/>
    <col min="4611" max="4611" width="22.625" style="163" customWidth="1"/>
    <col min="4612" max="4612" width="7.75" style="163" customWidth="1"/>
    <col min="4613" max="4614" width="6.625" style="163" customWidth="1"/>
    <col min="4615" max="4630" width="6.375" style="163" customWidth="1"/>
    <col min="4631" max="4632" width="6.625" style="163" customWidth="1"/>
    <col min="4633" max="4634" width="7.375" style="163" customWidth="1"/>
    <col min="4635" max="4863" width="9" style="163"/>
    <col min="4864" max="4864" width="3.25" style="163" customWidth="1"/>
    <col min="4865" max="4865" width="4.625" style="163" customWidth="1"/>
    <col min="4866" max="4866" width="2.375" style="163" customWidth="1"/>
    <col min="4867" max="4867" width="22.625" style="163" customWidth="1"/>
    <col min="4868" max="4868" width="7.75" style="163" customWidth="1"/>
    <col min="4869" max="4870" width="6.625" style="163" customWidth="1"/>
    <col min="4871" max="4886" width="6.375" style="163" customWidth="1"/>
    <col min="4887" max="4888" width="6.625" style="163" customWidth="1"/>
    <col min="4889" max="4890" width="7.375" style="163" customWidth="1"/>
    <col min="4891" max="5119" width="9" style="163"/>
    <col min="5120" max="5120" width="3.25" style="163" customWidth="1"/>
    <col min="5121" max="5121" width="4.625" style="163" customWidth="1"/>
    <col min="5122" max="5122" width="2.375" style="163" customWidth="1"/>
    <col min="5123" max="5123" width="22.625" style="163" customWidth="1"/>
    <col min="5124" max="5124" width="7.75" style="163" customWidth="1"/>
    <col min="5125" max="5126" width="6.625" style="163" customWidth="1"/>
    <col min="5127" max="5142" width="6.375" style="163" customWidth="1"/>
    <col min="5143" max="5144" width="6.625" style="163" customWidth="1"/>
    <col min="5145" max="5146" width="7.375" style="163" customWidth="1"/>
    <col min="5147" max="5375" width="9" style="163"/>
    <col min="5376" max="5376" width="3.25" style="163" customWidth="1"/>
    <col min="5377" max="5377" width="4.625" style="163" customWidth="1"/>
    <col min="5378" max="5378" width="2.375" style="163" customWidth="1"/>
    <col min="5379" max="5379" width="22.625" style="163" customWidth="1"/>
    <col min="5380" max="5380" width="7.75" style="163" customWidth="1"/>
    <col min="5381" max="5382" width="6.625" style="163" customWidth="1"/>
    <col min="5383" max="5398" width="6.375" style="163" customWidth="1"/>
    <col min="5399" max="5400" width="6.625" style="163" customWidth="1"/>
    <col min="5401" max="5402" width="7.375" style="163" customWidth="1"/>
    <col min="5403" max="5631" width="9" style="163"/>
    <col min="5632" max="5632" width="3.25" style="163" customWidth="1"/>
    <col min="5633" max="5633" width="4.625" style="163" customWidth="1"/>
    <col min="5634" max="5634" width="2.375" style="163" customWidth="1"/>
    <col min="5635" max="5635" width="22.625" style="163" customWidth="1"/>
    <col min="5636" max="5636" width="7.75" style="163" customWidth="1"/>
    <col min="5637" max="5638" width="6.625" style="163" customWidth="1"/>
    <col min="5639" max="5654" width="6.375" style="163" customWidth="1"/>
    <col min="5655" max="5656" width="6.625" style="163" customWidth="1"/>
    <col min="5657" max="5658" width="7.375" style="163" customWidth="1"/>
    <col min="5659" max="5887" width="9" style="163"/>
    <col min="5888" max="5888" width="3.25" style="163" customWidth="1"/>
    <col min="5889" max="5889" width="4.625" style="163" customWidth="1"/>
    <col min="5890" max="5890" width="2.375" style="163" customWidth="1"/>
    <col min="5891" max="5891" width="22.625" style="163" customWidth="1"/>
    <col min="5892" max="5892" width="7.75" style="163" customWidth="1"/>
    <col min="5893" max="5894" width="6.625" style="163" customWidth="1"/>
    <col min="5895" max="5910" width="6.375" style="163" customWidth="1"/>
    <col min="5911" max="5912" width="6.625" style="163" customWidth="1"/>
    <col min="5913" max="5914" width="7.375" style="163" customWidth="1"/>
    <col min="5915" max="6143" width="9" style="163"/>
    <col min="6144" max="6144" width="3.25" style="163" customWidth="1"/>
    <col min="6145" max="6145" width="4.625" style="163" customWidth="1"/>
    <col min="6146" max="6146" width="2.375" style="163" customWidth="1"/>
    <col min="6147" max="6147" width="22.625" style="163" customWidth="1"/>
    <col min="6148" max="6148" width="7.75" style="163" customWidth="1"/>
    <col min="6149" max="6150" width="6.625" style="163" customWidth="1"/>
    <col min="6151" max="6166" width="6.375" style="163" customWidth="1"/>
    <col min="6167" max="6168" width="6.625" style="163" customWidth="1"/>
    <col min="6169" max="6170" width="7.375" style="163" customWidth="1"/>
    <col min="6171" max="6399" width="9" style="163"/>
    <col min="6400" max="6400" width="3.25" style="163" customWidth="1"/>
    <col min="6401" max="6401" width="4.625" style="163" customWidth="1"/>
    <col min="6402" max="6402" width="2.375" style="163" customWidth="1"/>
    <col min="6403" max="6403" width="22.625" style="163" customWidth="1"/>
    <col min="6404" max="6404" width="7.75" style="163" customWidth="1"/>
    <col min="6405" max="6406" width="6.625" style="163" customWidth="1"/>
    <col min="6407" max="6422" width="6.375" style="163" customWidth="1"/>
    <col min="6423" max="6424" width="6.625" style="163" customWidth="1"/>
    <col min="6425" max="6426" width="7.375" style="163" customWidth="1"/>
    <col min="6427" max="6655" width="9" style="163"/>
    <col min="6656" max="6656" width="3.25" style="163" customWidth="1"/>
    <col min="6657" max="6657" width="4.625" style="163" customWidth="1"/>
    <col min="6658" max="6658" width="2.375" style="163" customWidth="1"/>
    <col min="6659" max="6659" width="22.625" style="163" customWidth="1"/>
    <col min="6660" max="6660" width="7.75" style="163" customWidth="1"/>
    <col min="6661" max="6662" width="6.625" style="163" customWidth="1"/>
    <col min="6663" max="6678" width="6.375" style="163" customWidth="1"/>
    <col min="6679" max="6680" width="6.625" style="163" customWidth="1"/>
    <col min="6681" max="6682" width="7.375" style="163" customWidth="1"/>
    <col min="6683" max="6911" width="9" style="163"/>
    <col min="6912" max="6912" width="3.25" style="163" customWidth="1"/>
    <col min="6913" max="6913" width="4.625" style="163" customWidth="1"/>
    <col min="6914" max="6914" width="2.375" style="163" customWidth="1"/>
    <col min="6915" max="6915" width="22.625" style="163" customWidth="1"/>
    <col min="6916" max="6916" width="7.75" style="163" customWidth="1"/>
    <col min="6917" max="6918" width="6.625" style="163" customWidth="1"/>
    <col min="6919" max="6934" width="6.375" style="163" customWidth="1"/>
    <col min="6935" max="6936" width="6.625" style="163" customWidth="1"/>
    <col min="6937" max="6938" width="7.375" style="163" customWidth="1"/>
    <col min="6939" max="7167" width="9" style="163"/>
    <col min="7168" max="7168" width="3.25" style="163" customWidth="1"/>
    <col min="7169" max="7169" width="4.625" style="163" customWidth="1"/>
    <col min="7170" max="7170" width="2.375" style="163" customWidth="1"/>
    <col min="7171" max="7171" width="22.625" style="163" customWidth="1"/>
    <col min="7172" max="7172" width="7.75" style="163" customWidth="1"/>
    <col min="7173" max="7174" width="6.625" style="163" customWidth="1"/>
    <col min="7175" max="7190" width="6.375" style="163" customWidth="1"/>
    <col min="7191" max="7192" width="6.625" style="163" customWidth="1"/>
    <col min="7193" max="7194" width="7.375" style="163" customWidth="1"/>
    <col min="7195" max="7423" width="9" style="163"/>
    <col min="7424" max="7424" width="3.25" style="163" customWidth="1"/>
    <col min="7425" max="7425" width="4.625" style="163" customWidth="1"/>
    <col min="7426" max="7426" width="2.375" style="163" customWidth="1"/>
    <col min="7427" max="7427" width="22.625" style="163" customWidth="1"/>
    <col min="7428" max="7428" width="7.75" style="163" customWidth="1"/>
    <col min="7429" max="7430" width="6.625" style="163" customWidth="1"/>
    <col min="7431" max="7446" width="6.375" style="163" customWidth="1"/>
    <col min="7447" max="7448" width="6.625" style="163" customWidth="1"/>
    <col min="7449" max="7450" width="7.375" style="163" customWidth="1"/>
    <col min="7451" max="7679" width="9" style="163"/>
    <col min="7680" max="7680" width="3.25" style="163" customWidth="1"/>
    <col min="7681" max="7681" width="4.625" style="163" customWidth="1"/>
    <col min="7682" max="7682" width="2.375" style="163" customWidth="1"/>
    <col min="7683" max="7683" width="22.625" style="163" customWidth="1"/>
    <col min="7684" max="7684" width="7.75" style="163" customWidth="1"/>
    <col min="7685" max="7686" width="6.625" style="163" customWidth="1"/>
    <col min="7687" max="7702" width="6.375" style="163" customWidth="1"/>
    <col min="7703" max="7704" width="6.625" style="163" customWidth="1"/>
    <col min="7705" max="7706" width="7.375" style="163" customWidth="1"/>
    <col min="7707" max="7935" width="9" style="163"/>
    <col min="7936" max="7936" width="3.25" style="163" customWidth="1"/>
    <col min="7937" max="7937" width="4.625" style="163" customWidth="1"/>
    <col min="7938" max="7938" width="2.375" style="163" customWidth="1"/>
    <col min="7939" max="7939" width="22.625" style="163" customWidth="1"/>
    <col min="7940" max="7940" width="7.75" style="163" customWidth="1"/>
    <col min="7941" max="7942" width="6.625" style="163" customWidth="1"/>
    <col min="7943" max="7958" width="6.375" style="163" customWidth="1"/>
    <col min="7959" max="7960" width="6.625" style="163" customWidth="1"/>
    <col min="7961" max="7962" width="7.375" style="163" customWidth="1"/>
    <col min="7963" max="8191" width="9" style="163"/>
    <col min="8192" max="8192" width="3.25" style="163" customWidth="1"/>
    <col min="8193" max="8193" width="4.625" style="163" customWidth="1"/>
    <col min="8194" max="8194" width="2.375" style="163" customWidth="1"/>
    <col min="8195" max="8195" width="22.625" style="163" customWidth="1"/>
    <col min="8196" max="8196" width="7.75" style="163" customWidth="1"/>
    <col min="8197" max="8198" width="6.625" style="163" customWidth="1"/>
    <col min="8199" max="8214" width="6.375" style="163" customWidth="1"/>
    <col min="8215" max="8216" width="6.625" style="163" customWidth="1"/>
    <col min="8217" max="8218" width="7.375" style="163" customWidth="1"/>
    <col min="8219" max="8447" width="9" style="163"/>
    <col min="8448" max="8448" width="3.25" style="163" customWidth="1"/>
    <col min="8449" max="8449" width="4.625" style="163" customWidth="1"/>
    <col min="8450" max="8450" width="2.375" style="163" customWidth="1"/>
    <col min="8451" max="8451" width="22.625" style="163" customWidth="1"/>
    <col min="8452" max="8452" width="7.75" style="163" customWidth="1"/>
    <col min="8453" max="8454" width="6.625" style="163" customWidth="1"/>
    <col min="8455" max="8470" width="6.375" style="163" customWidth="1"/>
    <col min="8471" max="8472" width="6.625" style="163" customWidth="1"/>
    <col min="8473" max="8474" width="7.375" style="163" customWidth="1"/>
    <col min="8475" max="8703" width="9" style="163"/>
    <col min="8704" max="8704" width="3.25" style="163" customWidth="1"/>
    <col min="8705" max="8705" width="4.625" style="163" customWidth="1"/>
    <col min="8706" max="8706" width="2.375" style="163" customWidth="1"/>
    <col min="8707" max="8707" width="22.625" style="163" customWidth="1"/>
    <col min="8708" max="8708" width="7.75" style="163" customWidth="1"/>
    <col min="8709" max="8710" width="6.625" style="163" customWidth="1"/>
    <col min="8711" max="8726" width="6.375" style="163" customWidth="1"/>
    <col min="8727" max="8728" width="6.625" style="163" customWidth="1"/>
    <col min="8729" max="8730" width="7.375" style="163" customWidth="1"/>
    <col min="8731" max="8959" width="9" style="163"/>
    <col min="8960" max="8960" width="3.25" style="163" customWidth="1"/>
    <col min="8961" max="8961" width="4.625" style="163" customWidth="1"/>
    <col min="8962" max="8962" width="2.375" style="163" customWidth="1"/>
    <col min="8963" max="8963" width="22.625" style="163" customWidth="1"/>
    <col min="8964" max="8964" width="7.75" style="163" customWidth="1"/>
    <col min="8965" max="8966" width="6.625" style="163" customWidth="1"/>
    <col min="8967" max="8982" width="6.375" style="163" customWidth="1"/>
    <col min="8983" max="8984" width="6.625" style="163" customWidth="1"/>
    <col min="8985" max="8986" width="7.375" style="163" customWidth="1"/>
    <col min="8987" max="9215" width="9" style="163"/>
    <col min="9216" max="9216" width="3.25" style="163" customWidth="1"/>
    <col min="9217" max="9217" width="4.625" style="163" customWidth="1"/>
    <col min="9218" max="9218" width="2.375" style="163" customWidth="1"/>
    <col min="9219" max="9219" width="22.625" style="163" customWidth="1"/>
    <col min="9220" max="9220" width="7.75" style="163" customWidth="1"/>
    <col min="9221" max="9222" width="6.625" style="163" customWidth="1"/>
    <col min="9223" max="9238" width="6.375" style="163" customWidth="1"/>
    <col min="9239" max="9240" width="6.625" style="163" customWidth="1"/>
    <col min="9241" max="9242" width="7.375" style="163" customWidth="1"/>
    <col min="9243" max="9471" width="9" style="163"/>
    <col min="9472" max="9472" width="3.25" style="163" customWidth="1"/>
    <col min="9473" max="9473" width="4.625" style="163" customWidth="1"/>
    <col min="9474" max="9474" width="2.375" style="163" customWidth="1"/>
    <col min="9475" max="9475" width="22.625" style="163" customWidth="1"/>
    <col min="9476" max="9476" width="7.75" style="163" customWidth="1"/>
    <col min="9477" max="9478" width="6.625" style="163" customWidth="1"/>
    <col min="9479" max="9494" width="6.375" style="163" customWidth="1"/>
    <col min="9495" max="9496" width="6.625" style="163" customWidth="1"/>
    <col min="9497" max="9498" width="7.375" style="163" customWidth="1"/>
    <col min="9499" max="9727" width="9" style="163"/>
    <col min="9728" max="9728" width="3.25" style="163" customWidth="1"/>
    <col min="9729" max="9729" width="4.625" style="163" customWidth="1"/>
    <col min="9730" max="9730" width="2.375" style="163" customWidth="1"/>
    <col min="9731" max="9731" width="22.625" style="163" customWidth="1"/>
    <col min="9732" max="9732" width="7.75" style="163" customWidth="1"/>
    <col min="9733" max="9734" width="6.625" style="163" customWidth="1"/>
    <col min="9735" max="9750" width="6.375" style="163" customWidth="1"/>
    <col min="9751" max="9752" width="6.625" style="163" customWidth="1"/>
    <col min="9753" max="9754" width="7.375" style="163" customWidth="1"/>
    <col min="9755" max="9983" width="9" style="163"/>
    <col min="9984" max="9984" width="3.25" style="163" customWidth="1"/>
    <col min="9985" max="9985" width="4.625" style="163" customWidth="1"/>
    <col min="9986" max="9986" width="2.375" style="163" customWidth="1"/>
    <col min="9987" max="9987" width="22.625" style="163" customWidth="1"/>
    <col min="9988" max="9988" width="7.75" style="163" customWidth="1"/>
    <col min="9989" max="9990" width="6.625" style="163" customWidth="1"/>
    <col min="9991" max="10006" width="6.375" style="163" customWidth="1"/>
    <col min="10007" max="10008" width="6.625" style="163" customWidth="1"/>
    <col min="10009" max="10010" width="7.375" style="163" customWidth="1"/>
    <col min="10011" max="10239" width="9" style="163"/>
    <col min="10240" max="10240" width="3.25" style="163" customWidth="1"/>
    <col min="10241" max="10241" width="4.625" style="163" customWidth="1"/>
    <col min="10242" max="10242" width="2.375" style="163" customWidth="1"/>
    <col min="10243" max="10243" width="22.625" style="163" customWidth="1"/>
    <col min="10244" max="10244" width="7.75" style="163" customWidth="1"/>
    <col min="10245" max="10246" width="6.625" style="163" customWidth="1"/>
    <col min="10247" max="10262" width="6.375" style="163" customWidth="1"/>
    <col min="10263" max="10264" width="6.625" style="163" customWidth="1"/>
    <col min="10265" max="10266" width="7.375" style="163" customWidth="1"/>
    <col min="10267" max="10495" width="9" style="163"/>
    <col min="10496" max="10496" width="3.25" style="163" customWidth="1"/>
    <col min="10497" max="10497" width="4.625" style="163" customWidth="1"/>
    <col min="10498" max="10498" width="2.375" style="163" customWidth="1"/>
    <col min="10499" max="10499" width="22.625" style="163" customWidth="1"/>
    <col min="10500" max="10500" width="7.75" style="163" customWidth="1"/>
    <col min="10501" max="10502" width="6.625" style="163" customWidth="1"/>
    <col min="10503" max="10518" width="6.375" style="163" customWidth="1"/>
    <col min="10519" max="10520" width="6.625" style="163" customWidth="1"/>
    <col min="10521" max="10522" width="7.375" style="163" customWidth="1"/>
    <col min="10523" max="10751" width="9" style="163"/>
    <col min="10752" max="10752" width="3.25" style="163" customWidth="1"/>
    <col min="10753" max="10753" width="4.625" style="163" customWidth="1"/>
    <col min="10754" max="10754" width="2.375" style="163" customWidth="1"/>
    <col min="10755" max="10755" width="22.625" style="163" customWidth="1"/>
    <col min="10756" max="10756" width="7.75" style="163" customWidth="1"/>
    <col min="10757" max="10758" width="6.625" style="163" customWidth="1"/>
    <col min="10759" max="10774" width="6.375" style="163" customWidth="1"/>
    <col min="10775" max="10776" width="6.625" style="163" customWidth="1"/>
    <col min="10777" max="10778" width="7.375" style="163" customWidth="1"/>
    <col min="10779" max="11007" width="9" style="163"/>
    <col min="11008" max="11008" width="3.25" style="163" customWidth="1"/>
    <col min="11009" max="11009" width="4.625" style="163" customWidth="1"/>
    <col min="11010" max="11010" width="2.375" style="163" customWidth="1"/>
    <col min="11011" max="11011" width="22.625" style="163" customWidth="1"/>
    <col min="11012" max="11012" width="7.75" style="163" customWidth="1"/>
    <col min="11013" max="11014" width="6.625" style="163" customWidth="1"/>
    <col min="11015" max="11030" width="6.375" style="163" customWidth="1"/>
    <col min="11031" max="11032" width="6.625" style="163" customWidth="1"/>
    <col min="11033" max="11034" width="7.375" style="163" customWidth="1"/>
    <col min="11035" max="11263" width="9" style="163"/>
    <col min="11264" max="11264" width="3.25" style="163" customWidth="1"/>
    <col min="11265" max="11265" width="4.625" style="163" customWidth="1"/>
    <col min="11266" max="11266" width="2.375" style="163" customWidth="1"/>
    <col min="11267" max="11267" width="22.625" style="163" customWidth="1"/>
    <col min="11268" max="11268" width="7.75" style="163" customWidth="1"/>
    <col min="11269" max="11270" width="6.625" style="163" customWidth="1"/>
    <col min="11271" max="11286" width="6.375" style="163" customWidth="1"/>
    <col min="11287" max="11288" width="6.625" style="163" customWidth="1"/>
    <col min="11289" max="11290" width="7.375" style="163" customWidth="1"/>
    <col min="11291" max="11519" width="9" style="163"/>
    <col min="11520" max="11520" width="3.25" style="163" customWidth="1"/>
    <col min="11521" max="11521" width="4.625" style="163" customWidth="1"/>
    <col min="11522" max="11522" width="2.375" style="163" customWidth="1"/>
    <col min="11523" max="11523" width="22.625" style="163" customWidth="1"/>
    <col min="11524" max="11524" width="7.75" style="163" customWidth="1"/>
    <col min="11525" max="11526" width="6.625" style="163" customWidth="1"/>
    <col min="11527" max="11542" width="6.375" style="163" customWidth="1"/>
    <col min="11543" max="11544" width="6.625" style="163" customWidth="1"/>
    <col min="11545" max="11546" width="7.375" style="163" customWidth="1"/>
    <col min="11547" max="11775" width="9" style="163"/>
    <col min="11776" max="11776" width="3.25" style="163" customWidth="1"/>
    <col min="11777" max="11777" width="4.625" style="163" customWidth="1"/>
    <col min="11778" max="11778" width="2.375" style="163" customWidth="1"/>
    <col min="11779" max="11779" width="22.625" style="163" customWidth="1"/>
    <col min="11780" max="11780" width="7.75" style="163" customWidth="1"/>
    <col min="11781" max="11782" width="6.625" style="163" customWidth="1"/>
    <col min="11783" max="11798" width="6.375" style="163" customWidth="1"/>
    <col min="11799" max="11800" width="6.625" style="163" customWidth="1"/>
    <col min="11801" max="11802" width="7.375" style="163" customWidth="1"/>
    <col min="11803" max="12031" width="9" style="163"/>
    <col min="12032" max="12032" width="3.25" style="163" customWidth="1"/>
    <col min="12033" max="12033" width="4.625" style="163" customWidth="1"/>
    <col min="12034" max="12034" width="2.375" style="163" customWidth="1"/>
    <col min="12035" max="12035" width="22.625" style="163" customWidth="1"/>
    <col min="12036" max="12036" width="7.75" style="163" customWidth="1"/>
    <col min="12037" max="12038" width="6.625" style="163" customWidth="1"/>
    <col min="12039" max="12054" width="6.375" style="163" customWidth="1"/>
    <col min="12055" max="12056" width="6.625" style="163" customWidth="1"/>
    <col min="12057" max="12058" width="7.375" style="163" customWidth="1"/>
    <col min="12059" max="12287" width="9" style="163"/>
    <col min="12288" max="12288" width="3.25" style="163" customWidth="1"/>
    <col min="12289" max="12289" width="4.625" style="163" customWidth="1"/>
    <col min="12290" max="12290" width="2.375" style="163" customWidth="1"/>
    <col min="12291" max="12291" width="22.625" style="163" customWidth="1"/>
    <col min="12292" max="12292" width="7.75" style="163" customWidth="1"/>
    <col min="12293" max="12294" width="6.625" style="163" customWidth="1"/>
    <col min="12295" max="12310" width="6.375" style="163" customWidth="1"/>
    <col min="12311" max="12312" width="6.625" style="163" customWidth="1"/>
    <col min="12313" max="12314" width="7.375" style="163" customWidth="1"/>
    <col min="12315" max="12543" width="9" style="163"/>
    <col min="12544" max="12544" width="3.25" style="163" customWidth="1"/>
    <col min="12545" max="12545" width="4.625" style="163" customWidth="1"/>
    <col min="12546" max="12546" width="2.375" style="163" customWidth="1"/>
    <col min="12547" max="12547" width="22.625" style="163" customWidth="1"/>
    <col min="12548" max="12548" width="7.75" style="163" customWidth="1"/>
    <col min="12549" max="12550" width="6.625" style="163" customWidth="1"/>
    <col min="12551" max="12566" width="6.375" style="163" customWidth="1"/>
    <col min="12567" max="12568" width="6.625" style="163" customWidth="1"/>
    <col min="12569" max="12570" width="7.375" style="163" customWidth="1"/>
    <col min="12571" max="12799" width="9" style="163"/>
    <col min="12800" max="12800" width="3.25" style="163" customWidth="1"/>
    <col min="12801" max="12801" width="4.625" style="163" customWidth="1"/>
    <col min="12802" max="12802" width="2.375" style="163" customWidth="1"/>
    <col min="12803" max="12803" width="22.625" style="163" customWidth="1"/>
    <col min="12804" max="12804" width="7.75" style="163" customWidth="1"/>
    <col min="12805" max="12806" width="6.625" style="163" customWidth="1"/>
    <col min="12807" max="12822" width="6.375" style="163" customWidth="1"/>
    <col min="12823" max="12824" width="6.625" style="163" customWidth="1"/>
    <col min="12825" max="12826" width="7.375" style="163" customWidth="1"/>
    <col min="12827" max="13055" width="9" style="163"/>
    <col min="13056" max="13056" width="3.25" style="163" customWidth="1"/>
    <col min="13057" max="13057" width="4.625" style="163" customWidth="1"/>
    <col min="13058" max="13058" width="2.375" style="163" customWidth="1"/>
    <col min="13059" max="13059" width="22.625" style="163" customWidth="1"/>
    <col min="13060" max="13060" width="7.75" style="163" customWidth="1"/>
    <col min="13061" max="13062" width="6.625" style="163" customWidth="1"/>
    <col min="13063" max="13078" width="6.375" style="163" customWidth="1"/>
    <col min="13079" max="13080" width="6.625" style="163" customWidth="1"/>
    <col min="13081" max="13082" width="7.375" style="163" customWidth="1"/>
    <col min="13083" max="13311" width="9" style="163"/>
    <col min="13312" max="13312" width="3.25" style="163" customWidth="1"/>
    <col min="13313" max="13313" width="4.625" style="163" customWidth="1"/>
    <col min="13314" max="13314" width="2.375" style="163" customWidth="1"/>
    <col min="13315" max="13315" width="22.625" style="163" customWidth="1"/>
    <col min="13316" max="13316" width="7.75" style="163" customWidth="1"/>
    <col min="13317" max="13318" width="6.625" style="163" customWidth="1"/>
    <col min="13319" max="13334" width="6.375" style="163" customWidth="1"/>
    <col min="13335" max="13336" width="6.625" style="163" customWidth="1"/>
    <col min="13337" max="13338" width="7.375" style="163" customWidth="1"/>
    <col min="13339" max="13567" width="9" style="163"/>
    <col min="13568" max="13568" width="3.25" style="163" customWidth="1"/>
    <col min="13569" max="13569" width="4.625" style="163" customWidth="1"/>
    <col min="13570" max="13570" width="2.375" style="163" customWidth="1"/>
    <col min="13571" max="13571" width="22.625" style="163" customWidth="1"/>
    <col min="13572" max="13572" width="7.75" style="163" customWidth="1"/>
    <col min="13573" max="13574" width="6.625" style="163" customWidth="1"/>
    <col min="13575" max="13590" width="6.375" style="163" customWidth="1"/>
    <col min="13591" max="13592" width="6.625" style="163" customWidth="1"/>
    <col min="13593" max="13594" width="7.375" style="163" customWidth="1"/>
    <col min="13595" max="13823" width="9" style="163"/>
    <col min="13824" max="13824" width="3.25" style="163" customWidth="1"/>
    <col min="13825" max="13825" width="4.625" style="163" customWidth="1"/>
    <col min="13826" max="13826" width="2.375" style="163" customWidth="1"/>
    <col min="13827" max="13827" width="22.625" style="163" customWidth="1"/>
    <col min="13828" max="13828" width="7.75" style="163" customWidth="1"/>
    <col min="13829" max="13830" width="6.625" style="163" customWidth="1"/>
    <col min="13831" max="13846" width="6.375" style="163" customWidth="1"/>
    <col min="13847" max="13848" width="6.625" style="163" customWidth="1"/>
    <col min="13849" max="13850" width="7.375" style="163" customWidth="1"/>
    <col min="13851" max="14079" width="9" style="163"/>
    <col min="14080" max="14080" width="3.25" style="163" customWidth="1"/>
    <col min="14081" max="14081" width="4.625" style="163" customWidth="1"/>
    <col min="14082" max="14082" width="2.375" style="163" customWidth="1"/>
    <col min="14083" max="14083" width="22.625" style="163" customWidth="1"/>
    <col min="14084" max="14084" width="7.75" style="163" customWidth="1"/>
    <col min="14085" max="14086" width="6.625" style="163" customWidth="1"/>
    <col min="14087" max="14102" width="6.375" style="163" customWidth="1"/>
    <col min="14103" max="14104" width="6.625" style="163" customWidth="1"/>
    <col min="14105" max="14106" width="7.375" style="163" customWidth="1"/>
    <col min="14107" max="14335" width="9" style="163"/>
    <col min="14336" max="14336" width="3.25" style="163" customWidth="1"/>
    <col min="14337" max="14337" width="4.625" style="163" customWidth="1"/>
    <col min="14338" max="14338" width="2.375" style="163" customWidth="1"/>
    <col min="14339" max="14339" width="22.625" style="163" customWidth="1"/>
    <col min="14340" max="14340" width="7.75" style="163" customWidth="1"/>
    <col min="14341" max="14342" width="6.625" style="163" customWidth="1"/>
    <col min="14343" max="14358" width="6.375" style="163" customWidth="1"/>
    <col min="14359" max="14360" width="6.625" style="163" customWidth="1"/>
    <col min="14361" max="14362" width="7.375" style="163" customWidth="1"/>
    <col min="14363" max="14591" width="9" style="163"/>
    <col min="14592" max="14592" width="3.25" style="163" customWidth="1"/>
    <col min="14593" max="14593" width="4.625" style="163" customWidth="1"/>
    <col min="14594" max="14594" width="2.375" style="163" customWidth="1"/>
    <col min="14595" max="14595" width="22.625" style="163" customWidth="1"/>
    <col min="14596" max="14596" width="7.75" style="163" customWidth="1"/>
    <col min="14597" max="14598" width="6.625" style="163" customWidth="1"/>
    <col min="14599" max="14614" width="6.375" style="163" customWidth="1"/>
    <col min="14615" max="14616" width="6.625" style="163" customWidth="1"/>
    <col min="14617" max="14618" width="7.375" style="163" customWidth="1"/>
    <col min="14619" max="14847" width="9" style="163"/>
    <col min="14848" max="14848" width="3.25" style="163" customWidth="1"/>
    <col min="14849" max="14849" width="4.625" style="163" customWidth="1"/>
    <col min="14850" max="14850" width="2.375" style="163" customWidth="1"/>
    <col min="14851" max="14851" width="22.625" style="163" customWidth="1"/>
    <col min="14852" max="14852" width="7.75" style="163" customWidth="1"/>
    <col min="14853" max="14854" width="6.625" style="163" customWidth="1"/>
    <col min="14855" max="14870" width="6.375" style="163" customWidth="1"/>
    <col min="14871" max="14872" width="6.625" style="163" customWidth="1"/>
    <col min="14873" max="14874" width="7.375" style="163" customWidth="1"/>
    <col min="14875" max="15103" width="9" style="163"/>
    <col min="15104" max="15104" width="3.25" style="163" customWidth="1"/>
    <col min="15105" max="15105" width="4.625" style="163" customWidth="1"/>
    <col min="15106" max="15106" width="2.375" style="163" customWidth="1"/>
    <col min="15107" max="15107" width="22.625" style="163" customWidth="1"/>
    <col min="15108" max="15108" width="7.75" style="163" customWidth="1"/>
    <col min="15109" max="15110" width="6.625" style="163" customWidth="1"/>
    <col min="15111" max="15126" width="6.375" style="163" customWidth="1"/>
    <col min="15127" max="15128" width="6.625" style="163" customWidth="1"/>
    <col min="15129" max="15130" width="7.375" style="163" customWidth="1"/>
    <col min="15131" max="15359" width="9" style="163"/>
    <col min="15360" max="15360" width="3.25" style="163" customWidth="1"/>
    <col min="15361" max="15361" width="4.625" style="163" customWidth="1"/>
    <col min="15362" max="15362" width="2.375" style="163" customWidth="1"/>
    <col min="15363" max="15363" width="22.625" style="163" customWidth="1"/>
    <col min="15364" max="15364" width="7.75" style="163" customWidth="1"/>
    <col min="15365" max="15366" width="6.625" style="163" customWidth="1"/>
    <col min="15367" max="15382" width="6.375" style="163" customWidth="1"/>
    <col min="15383" max="15384" width="6.625" style="163" customWidth="1"/>
    <col min="15385" max="15386" width="7.375" style="163" customWidth="1"/>
    <col min="15387" max="15615" width="9" style="163"/>
    <col min="15616" max="15616" width="3.25" style="163" customWidth="1"/>
    <col min="15617" max="15617" width="4.625" style="163" customWidth="1"/>
    <col min="15618" max="15618" width="2.375" style="163" customWidth="1"/>
    <col min="15619" max="15619" width="22.625" style="163" customWidth="1"/>
    <col min="15620" max="15620" width="7.75" style="163" customWidth="1"/>
    <col min="15621" max="15622" width="6.625" style="163" customWidth="1"/>
    <col min="15623" max="15638" width="6.375" style="163" customWidth="1"/>
    <col min="15639" max="15640" width="6.625" style="163" customWidth="1"/>
    <col min="15641" max="15642" width="7.375" style="163" customWidth="1"/>
    <col min="15643" max="15871" width="9" style="163"/>
    <col min="15872" max="15872" width="3.25" style="163" customWidth="1"/>
    <col min="15873" max="15873" width="4.625" style="163" customWidth="1"/>
    <col min="15874" max="15874" width="2.375" style="163" customWidth="1"/>
    <col min="15875" max="15875" width="22.625" style="163" customWidth="1"/>
    <col min="15876" max="15876" width="7.75" style="163" customWidth="1"/>
    <col min="15877" max="15878" width="6.625" style="163" customWidth="1"/>
    <col min="15879" max="15894" width="6.375" style="163" customWidth="1"/>
    <col min="15895" max="15896" width="6.625" style="163" customWidth="1"/>
    <col min="15897" max="15898" width="7.375" style="163" customWidth="1"/>
    <col min="15899" max="16127" width="9" style="163"/>
    <col min="16128" max="16128" width="3.25" style="163" customWidth="1"/>
    <col min="16129" max="16129" width="4.625" style="163" customWidth="1"/>
    <col min="16130" max="16130" width="2.375" style="163" customWidth="1"/>
    <col min="16131" max="16131" width="22.625" style="163" customWidth="1"/>
    <col min="16132" max="16132" width="7.75" style="163" customWidth="1"/>
    <col min="16133" max="16134" width="6.625" style="163" customWidth="1"/>
    <col min="16135" max="16150" width="6.375" style="163" customWidth="1"/>
    <col min="16151" max="16152" width="6.625" style="163" customWidth="1"/>
    <col min="16153" max="16154" width="7.375" style="163" customWidth="1"/>
    <col min="16155" max="16384" width="9" style="163"/>
  </cols>
  <sheetData>
    <row r="1" spans="1:27" ht="37.5" customHeight="1">
      <c r="A1" s="1721" t="s">
        <v>628</v>
      </c>
      <c r="B1" s="1721"/>
      <c r="C1" s="1721"/>
      <c r="D1" s="1721"/>
      <c r="E1" s="1721"/>
      <c r="F1" s="1721"/>
      <c r="G1" s="1721"/>
      <c r="H1" s="1721"/>
      <c r="I1" s="1721"/>
      <c r="J1" s="1721"/>
      <c r="K1" s="1721"/>
      <c r="L1" s="1721"/>
      <c r="M1" s="1721"/>
      <c r="N1" s="1721"/>
      <c r="O1" s="1721"/>
      <c r="P1" s="1721"/>
      <c r="Q1" s="1721"/>
      <c r="R1" s="1721"/>
      <c r="S1" s="1721"/>
      <c r="T1" s="1721"/>
      <c r="U1" s="1721"/>
      <c r="V1" s="1721"/>
      <c r="W1" s="1721"/>
      <c r="X1" s="1721"/>
      <c r="Y1" s="1721"/>
      <c r="Z1" s="1721"/>
      <c r="AA1" s="1721"/>
    </row>
    <row r="2" spans="1:27" ht="18.75" customHeight="1" thickBot="1">
      <c r="A2" s="1060" t="s">
        <v>629</v>
      </c>
      <c r="B2" s="951"/>
      <c r="C2" s="951"/>
      <c r="N2" s="951"/>
      <c r="U2" s="2001"/>
      <c r="V2" s="2001"/>
      <c r="W2" s="2001"/>
      <c r="Y2" s="2001" t="s">
        <v>591</v>
      </c>
      <c r="Z2" s="2001"/>
      <c r="AA2" s="2001"/>
    </row>
    <row r="3" spans="1:27" ht="15" customHeight="1">
      <c r="A3" s="952"/>
      <c r="B3" s="953"/>
      <c r="C3" s="953"/>
      <c r="D3" s="2002" t="s">
        <v>1</v>
      </c>
      <c r="E3" s="2003"/>
      <c r="F3" s="2004" t="s">
        <v>114</v>
      </c>
      <c r="G3" s="2005"/>
      <c r="H3" s="1854" t="s">
        <v>630</v>
      </c>
      <c r="I3" s="2006"/>
      <c r="J3" s="2006"/>
      <c r="K3" s="2006"/>
      <c r="L3" s="2006"/>
      <c r="M3" s="2006"/>
      <c r="N3" s="2006"/>
      <c r="O3" s="2006"/>
      <c r="P3" s="2006"/>
      <c r="Q3" s="2006"/>
      <c r="R3" s="2006"/>
      <c r="S3" s="2006"/>
      <c r="T3" s="2006"/>
      <c r="U3" s="2006"/>
      <c r="V3" s="2006"/>
      <c r="W3" s="2006"/>
      <c r="X3" s="2007" t="s">
        <v>18</v>
      </c>
      <c r="Y3" s="2008"/>
      <c r="Z3" s="2007" t="s">
        <v>631</v>
      </c>
      <c r="AA3" s="2009"/>
    </row>
    <row r="4" spans="1:27" ht="15" customHeight="1">
      <c r="A4" s="954"/>
      <c r="D4" s="270"/>
      <c r="E4" s="955"/>
      <c r="F4" s="1992" t="s">
        <v>632</v>
      </c>
      <c r="G4" s="2010"/>
      <c r="H4" s="1992" t="s">
        <v>3</v>
      </c>
      <c r="I4" s="2010"/>
      <c r="J4" s="1992" t="s">
        <v>633</v>
      </c>
      <c r="K4" s="2010"/>
      <c r="L4" s="1874" t="s">
        <v>634</v>
      </c>
      <c r="M4" s="2011"/>
      <c r="N4" s="1990" t="s">
        <v>5</v>
      </c>
      <c r="O4" s="2000"/>
      <c r="P4" s="1990" t="s">
        <v>6</v>
      </c>
      <c r="Q4" s="2000"/>
      <c r="R4" s="1990" t="s">
        <v>7</v>
      </c>
      <c r="S4" s="2012"/>
      <c r="T4" s="1990" t="s">
        <v>8</v>
      </c>
      <c r="U4" s="2012"/>
      <c r="V4" s="1990" t="s">
        <v>9</v>
      </c>
      <c r="W4" s="1991"/>
      <c r="X4" s="1992" t="s">
        <v>635</v>
      </c>
      <c r="Y4" s="1993"/>
      <c r="Z4" s="1992" t="s">
        <v>636</v>
      </c>
      <c r="AA4" s="1994"/>
    </row>
    <row r="5" spans="1:27" ht="15" customHeight="1">
      <c r="A5" s="956" t="s">
        <v>637</v>
      </c>
      <c r="B5" s="957"/>
      <c r="C5" s="957"/>
      <c r="D5" s="958"/>
      <c r="E5" s="959"/>
      <c r="F5" s="960" t="s">
        <v>118</v>
      </c>
      <c r="G5" s="960" t="s">
        <v>638</v>
      </c>
      <c r="H5" s="960" t="s">
        <v>118</v>
      </c>
      <c r="I5" s="960" t="s">
        <v>638</v>
      </c>
      <c r="J5" s="960" t="s">
        <v>118</v>
      </c>
      <c r="K5" s="960" t="s">
        <v>638</v>
      </c>
      <c r="L5" s="961" t="s">
        <v>118</v>
      </c>
      <c r="M5" s="962" t="s">
        <v>638</v>
      </c>
      <c r="N5" s="963" t="s">
        <v>118</v>
      </c>
      <c r="O5" s="960" t="s">
        <v>638</v>
      </c>
      <c r="P5" s="960" t="s">
        <v>118</v>
      </c>
      <c r="Q5" s="960" t="s">
        <v>638</v>
      </c>
      <c r="R5" s="960" t="s">
        <v>118</v>
      </c>
      <c r="S5" s="960" t="s">
        <v>638</v>
      </c>
      <c r="T5" s="960" t="s">
        <v>118</v>
      </c>
      <c r="U5" s="960" t="s">
        <v>638</v>
      </c>
      <c r="V5" s="960" t="s">
        <v>118</v>
      </c>
      <c r="W5" s="964" t="s">
        <v>638</v>
      </c>
      <c r="X5" s="960" t="s">
        <v>118</v>
      </c>
      <c r="Y5" s="964" t="s">
        <v>638</v>
      </c>
      <c r="Z5" s="960" t="s">
        <v>118</v>
      </c>
      <c r="AA5" s="965" t="s">
        <v>638</v>
      </c>
    </row>
    <row r="6" spans="1:27" ht="15" customHeight="1">
      <c r="A6" s="1735" t="s">
        <v>132</v>
      </c>
      <c r="B6" s="1769" t="s">
        <v>639</v>
      </c>
      <c r="C6" s="1989"/>
      <c r="D6" s="329" t="s">
        <v>315</v>
      </c>
      <c r="E6" s="182" t="s">
        <v>640</v>
      </c>
      <c r="F6" s="185">
        <f>H6+J6+N6+P6+R6+T6+V6</f>
        <v>0</v>
      </c>
      <c r="G6" s="185">
        <f>I6+K6+O6+Q6+S6+U6+W6</f>
        <v>0</v>
      </c>
      <c r="H6" s="185"/>
      <c r="I6" s="185"/>
      <c r="J6" s="185"/>
      <c r="K6" s="185"/>
      <c r="L6" s="966"/>
      <c r="M6" s="966"/>
      <c r="N6" s="185"/>
      <c r="O6" s="185"/>
      <c r="P6" s="185"/>
      <c r="Q6" s="185"/>
      <c r="R6" s="185"/>
      <c r="S6" s="185"/>
      <c r="T6" s="185"/>
      <c r="U6" s="185"/>
      <c r="V6" s="185"/>
      <c r="W6" s="183"/>
      <c r="X6" s="185">
        <v>0</v>
      </c>
      <c r="Y6" s="183">
        <v>0</v>
      </c>
      <c r="Z6" s="967" t="str">
        <f>IF(ISERROR((F6-X6)/X6*100),"-",(F6-X6)/X6*100)</f>
        <v>-</v>
      </c>
      <c r="AA6" s="968" t="str">
        <f>IF(ISERROR((G6-Y6)/Y6*100),"-",(G6-Y6)/Y6*100)</f>
        <v>-</v>
      </c>
    </row>
    <row r="7" spans="1:27" ht="15" customHeight="1">
      <c r="A7" s="1736"/>
      <c r="B7" s="505" t="s">
        <v>641</v>
      </c>
      <c r="C7" s="1785" t="s">
        <v>137</v>
      </c>
      <c r="D7" s="1785"/>
      <c r="E7" s="194" t="s">
        <v>138</v>
      </c>
      <c r="F7" s="188">
        <f>H7+J7+N7+P7+R7+T7+V7</f>
        <v>0</v>
      </c>
      <c r="G7" s="188">
        <f>I7+K7+O7+Q7+S7+U7+W7</f>
        <v>0</v>
      </c>
      <c r="H7" s="188"/>
      <c r="I7" s="188"/>
      <c r="J7" s="188"/>
      <c r="K7" s="188"/>
      <c r="L7" s="220"/>
      <c r="M7" s="220"/>
      <c r="N7" s="188"/>
      <c r="O7" s="188"/>
      <c r="P7" s="188"/>
      <c r="Q7" s="188"/>
      <c r="R7" s="188"/>
      <c r="S7" s="188"/>
      <c r="T7" s="188"/>
      <c r="U7" s="188"/>
      <c r="V7" s="188"/>
      <c r="W7" s="195"/>
      <c r="X7" s="188">
        <v>0</v>
      </c>
      <c r="Y7" s="195">
        <v>0</v>
      </c>
      <c r="Z7" s="969" t="str">
        <f t="shared" ref="Z7:AA22" si="0">IF(ISERROR((F7-X7)/X7*100),"-",(F7-X7)/X7*100)</f>
        <v>-</v>
      </c>
      <c r="AA7" s="970" t="str">
        <f t="shared" si="0"/>
        <v>-</v>
      </c>
    </row>
    <row r="8" spans="1:27" ht="15" customHeight="1">
      <c r="A8" s="1736"/>
      <c r="B8" s="193" t="s">
        <v>642</v>
      </c>
      <c r="C8" s="1771" t="s">
        <v>140</v>
      </c>
      <c r="D8" s="1771"/>
      <c r="E8" s="202" t="s">
        <v>643</v>
      </c>
      <c r="F8" s="188">
        <f>H8+J8+N8+P8+R8+T8+V8</f>
        <v>1</v>
      </c>
      <c r="G8" s="188">
        <f t="shared" ref="G8:G53" si="1">I8+K8+O8+Q8+S8+U8+W8</f>
        <v>0</v>
      </c>
      <c r="H8" s="188">
        <v>1</v>
      </c>
      <c r="I8" s="188"/>
      <c r="J8" s="188"/>
      <c r="K8" s="188"/>
      <c r="L8" s="220"/>
      <c r="M8" s="220"/>
      <c r="N8" s="188"/>
      <c r="O8" s="188"/>
      <c r="P8" s="188"/>
      <c r="Q8" s="188"/>
      <c r="R8" s="188"/>
      <c r="S8" s="188"/>
      <c r="T8" s="188"/>
      <c r="U8" s="188"/>
      <c r="V8" s="188"/>
      <c r="W8" s="195"/>
      <c r="X8" s="188">
        <v>7</v>
      </c>
      <c r="Y8" s="195">
        <v>0</v>
      </c>
      <c r="Z8" s="969">
        <f t="shared" si="0"/>
        <v>-85.714285714285708</v>
      </c>
      <c r="AA8" s="970" t="str">
        <f t="shared" si="0"/>
        <v>-</v>
      </c>
    </row>
    <row r="9" spans="1:27" ht="15" customHeight="1">
      <c r="A9" s="1736"/>
      <c r="B9" s="205" t="s">
        <v>644</v>
      </c>
      <c r="C9" s="1772" t="s">
        <v>143</v>
      </c>
      <c r="D9" s="1772"/>
      <c r="E9" s="206" t="s">
        <v>645</v>
      </c>
      <c r="F9" s="209">
        <f t="shared" ref="F9:F53" si="2">H9+J9+N9+P9+R9+T9+V9</f>
        <v>0</v>
      </c>
      <c r="G9" s="209">
        <f t="shared" si="1"/>
        <v>0</v>
      </c>
      <c r="H9" s="209"/>
      <c r="I9" s="209"/>
      <c r="J9" s="209"/>
      <c r="K9" s="209"/>
      <c r="L9" s="236"/>
      <c r="M9" s="236"/>
      <c r="N9" s="209"/>
      <c r="O9" s="209"/>
      <c r="P9" s="209"/>
      <c r="Q9" s="209"/>
      <c r="R9" s="209"/>
      <c r="S9" s="209"/>
      <c r="T9" s="209"/>
      <c r="U9" s="209"/>
      <c r="V9" s="209"/>
      <c r="W9" s="207"/>
      <c r="X9" s="209">
        <v>0</v>
      </c>
      <c r="Y9" s="207">
        <v>0</v>
      </c>
      <c r="Z9" s="971" t="str">
        <f t="shared" si="0"/>
        <v>-</v>
      </c>
      <c r="AA9" s="972" t="str">
        <f t="shared" si="0"/>
        <v>-</v>
      </c>
    </row>
    <row r="10" spans="1:27" ht="15" customHeight="1">
      <c r="A10" s="1736"/>
      <c r="B10" s="215"/>
      <c r="D10" s="973" t="s">
        <v>145</v>
      </c>
      <c r="E10" s="974" t="s">
        <v>146</v>
      </c>
      <c r="F10" s="975">
        <f t="shared" si="2"/>
        <v>0</v>
      </c>
      <c r="G10" s="975">
        <f t="shared" si="1"/>
        <v>0</v>
      </c>
      <c r="H10" s="975"/>
      <c r="I10" s="975"/>
      <c r="J10" s="975"/>
      <c r="K10" s="975"/>
      <c r="L10" s="975"/>
      <c r="M10" s="975"/>
      <c r="N10" s="975"/>
      <c r="O10" s="975"/>
      <c r="P10" s="975"/>
      <c r="Q10" s="976"/>
      <c r="R10" s="975"/>
      <c r="S10" s="975"/>
      <c r="T10" s="975"/>
      <c r="U10" s="975"/>
      <c r="V10" s="977"/>
      <c r="W10" s="976"/>
      <c r="X10" s="975">
        <v>0</v>
      </c>
      <c r="Y10" s="976">
        <v>0</v>
      </c>
      <c r="Z10" s="978" t="str">
        <f t="shared" si="0"/>
        <v>-</v>
      </c>
      <c r="AA10" s="979" t="str">
        <f t="shared" si="0"/>
        <v>-</v>
      </c>
    </row>
    <row r="11" spans="1:27" ht="15" customHeight="1">
      <c r="A11" s="1736"/>
      <c r="B11" s="193"/>
      <c r="D11" s="973" t="s">
        <v>147</v>
      </c>
      <c r="E11" s="980">
        <v>10</v>
      </c>
      <c r="F11" s="975">
        <f t="shared" si="2"/>
        <v>0</v>
      </c>
      <c r="G11" s="975">
        <f t="shared" si="1"/>
        <v>0</v>
      </c>
      <c r="H11" s="975"/>
      <c r="I11" s="975"/>
      <c r="J11" s="975"/>
      <c r="K11" s="975"/>
      <c r="L11" s="975"/>
      <c r="M11" s="975"/>
      <c r="N11" s="975"/>
      <c r="O11" s="975"/>
      <c r="P11" s="975"/>
      <c r="Q11" s="976"/>
      <c r="R11" s="975"/>
      <c r="S11" s="975"/>
      <c r="T11" s="975"/>
      <c r="U11" s="975"/>
      <c r="V11" s="977"/>
      <c r="W11" s="976"/>
      <c r="X11" s="975">
        <v>0</v>
      </c>
      <c r="Y11" s="976">
        <v>0</v>
      </c>
      <c r="Z11" s="978" t="str">
        <f t="shared" si="0"/>
        <v>-</v>
      </c>
      <c r="AA11" s="979" t="str">
        <f t="shared" si="0"/>
        <v>-</v>
      </c>
    </row>
    <row r="12" spans="1:27" ht="15" customHeight="1">
      <c r="A12" s="1736"/>
      <c r="B12" s="193"/>
      <c r="D12" s="973" t="s">
        <v>148</v>
      </c>
      <c r="E12" s="980">
        <v>11</v>
      </c>
      <c r="F12" s="975">
        <f t="shared" si="2"/>
        <v>0</v>
      </c>
      <c r="G12" s="975">
        <f t="shared" si="1"/>
        <v>0</v>
      </c>
      <c r="H12" s="975"/>
      <c r="I12" s="975"/>
      <c r="J12" s="975"/>
      <c r="K12" s="975"/>
      <c r="L12" s="975"/>
      <c r="M12" s="975"/>
      <c r="N12" s="975"/>
      <c r="O12" s="975"/>
      <c r="P12" s="975"/>
      <c r="Q12" s="976"/>
      <c r="R12" s="975"/>
      <c r="S12" s="975"/>
      <c r="T12" s="975"/>
      <c r="U12" s="975"/>
      <c r="V12" s="977"/>
      <c r="W12" s="976"/>
      <c r="X12" s="975">
        <v>0</v>
      </c>
      <c r="Y12" s="976">
        <v>0</v>
      </c>
      <c r="Z12" s="978" t="str">
        <f t="shared" si="0"/>
        <v>-</v>
      </c>
      <c r="AA12" s="979" t="str">
        <f t="shared" si="0"/>
        <v>-</v>
      </c>
    </row>
    <row r="13" spans="1:27" ht="15" customHeight="1">
      <c r="A13" s="1736"/>
      <c r="B13" s="193"/>
      <c r="D13" s="973" t="s">
        <v>317</v>
      </c>
      <c r="E13" s="980">
        <v>12</v>
      </c>
      <c r="F13" s="975">
        <f t="shared" si="2"/>
        <v>0</v>
      </c>
      <c r="G13" s="975">
        <f>I13+K13+O13+Q13+S13+U13+W13</f>
        <v>0</v>
      </c>
      <c r="H13" s="975"/>
      <c r="I13" s="975"/>
      <c r="J13" s="975"/>
      <c r="K13" s="975"/>
      <c r="L13" s="975"/>
      <c r="M13" s="975"/>
      <c r="N13" s="975"/>
      <c r="O13" s="975"/>
      <c r="P13" s="975"/>
      <c r="Q13" s="976"/>
      <c r="R13" s="975"/>
      <c r="S13" s="975"/>
      <c r="T13" s="975"/>
      <c r="U13" s="975"/>
      <c r="V13" s="977"/>
      <c r="W13" s="976"/>
      <c r="X13" s="975">
        <v>0</v>
      </c>
      <c r="Y13" s="976">
        <v>0</v>
      </c>
      <c r="Z13" s="978" t="str">
        <f t="shared" si="0"/>
        <v>-</v>
      </c>
      <c r="AA13" s="979" t="str">
        <f t="shared" si="0"/>
        <v>-</v>
      </c>
    </row>
    <row r="14" spans="1:27" ht="15" customHeight="1">
      <c r="A14" s="1736"/>
      <c r="B14" s="193"/>
      <c r="D14" s="981" t="s">
        <v>318</v>
      </c>
      <c r="E14" s="982">
        <v>13</v>
      </c>
      <c r="F14" s="983">
        <f t="shared" si="2"/>
        <v>0</v>
      </c>
      <c r="G14" s="983">
        <f t="shared" si="1"/>
        <v>0</v>
      </c>
      <c r="H14" s="983"/>
      <c r="I14" s="983"/>
      <c r="J14" s="983"/>
      <c r="K14" s="983"/>
      <c r="L14" s="983"/>
      <c r="M14" s="983"/>
      <c r="N14" s="983"/>
      <c r="O14" s="983"/>
      <c r="P14" s="983"/>
      <c r="Q14" s="984"/>
      <c r="R14" s="983"/>
      <c r="S14" s="983"/>
      <c r="T14" s="983"/>
      <c r="U14" s="983"/>
      <c r="V14" s="985"/>
      <c r="W14" s="984"/>
      <c r="X14" s="983">
        <v>0</v>
      </c>
      <c r="Y14" s="984">
        <v>0</v>
      </c>
      <c r="Z14" s="986" t="str">
        <f t="shared" si="0"/>
        <v>-</v>
      </c>
      <c r="AA14" s="987" t="str">
        <f t="shared" si="0"/>
        <v>-</v>
      </c>
    </row>
    <row r="15" spans="1:27" ht="15" customHeight="1">
      <c r="A15" s="1736"/>
      <c r="B15" s="193"/>
      <c r="D15" s="973" t="s">
        <v>319</v>
      </c>
      <c r="E15" s="980">
        <v>14</v>
      </c>
      <c r="F15" s="975">
        <f>H15+J15+N15+P15+R15+T15+V15</f>
        <v>0</v>
      </c>
      <c r="G15" s="975">
        <f t="shared" si="1"/>
        <v>0</v>
      </c>
      <c r="H15" s="975"/>
      <c r="I15" s="975"/>
      <c r="J15" s="975"/>
      <c r="K15" s="975"/>
      <c r="L15" s="975"/>
      <c r="M15" s="975"/>
      <c r="N15" s="975"/>
      <c r="O15" s="975"/>
      <c r="P15" s="975"/>
      <c r="Q15" s="976"/>
      <c r="R15" s="975"/>
      <c r="S15" s="975"/>
      <c r="T15" s="975"/>
      <c r="U15" s="975"/>
      <c r="V15" s="977"/>
      <c r="W15" s="976"/>
      <c r="X15" s="975">
        <v>0</v>
      </c>
      <c r="Y15" s="976">
        <v>0</v>
      </c>
      <c r="Z15" s="978" t="str">
        <f t="shared" si="0"/>
        <v>-</v>
      </c>
      <c r="AA15" s="979" t="str">
        <f t="shared" si="0"/>
        <v>-</v>
      </c>
    </row>
    <row r="16" spans="1:27" ht="15" customHeight="1">
      <c r="A16" s="1736"/>
      <c r="B16" s="193"/>
      <c r="D16" s="973" t="s">
        <v>152</v>
      </c>
      <c r="E16" s="980">
        <v>15</v>
      </c>
      <c r="F16" s="975">
        <f t="shared" si="2"/>
        <v>0</v>
      </c>
      <c r="G16" s="975">
        <f t="shared" si="1"/>
        <v>0</v>
      </c>
      <c r="H16" s="975"/>
      <c r="I16" s="975"/>
      <c r="J16" s="975"/>
      <c r="K16" s="975"/>
      <c r="L16" s="975"/>
      <c r="M16" s="975"/>
      <c r="N16" s="975"/>
      <c r="O16" s="975"/>
      <c r="P16" s="975"/>
      <c r="Q16" s="976"/>
      <c r="R16" s="975"/>
      <c r="S16" s="975"/>
      <c r="T16" s="975"/>
      <c r="U16" s="975"/>
      <c r="V16" s="977"/>
      <c r="W16" s="976"/>
      <c r="X16" s="975">
        <v>0</v>
      </c>
      <c r="Y16" s="976">
        <v>0</v>
      </c>
      <c r="Z16" s="978" t="str">
        <f t="shared" si="0"/>
        <v>-</v>
      </c>
      <c r="AA16" s="979" t="str">
        <f t="shared" si="0"/>
        <v>-</v>
      </c>
    </row>
    <row r="17" spans="1:27" ht="15" customHeight="1">
      <c r="A17" s="1736"/>
      <c r="B17" s="193"/>
      <c r="D17" s="973" t="s">
        <v>153</v>
      </c>
      <c r="E17" s="980">
        <v>16</v>
      </c>
      <c r="F17" s="975">
        <f t="shared" si="2"/>
        <v>0</v>
      </c>
      <c r="G17" s="975">
        <f t="shared" si="1"/>
        <v>0</v>
      </c>
      <c r="H17" s="975"/>
      <c r="I17" s="975"/>
      <c r="J17" s="975"/>
      <c r="K17" s="975"/>
      <c r="L17" s="975"/>
      <c r="M17" s="975"/>
      <c r="N17" s="975"/>
      <c r="O17" s="975"/>
      <c r="P17" s="975"/>
      <c r="Q17" s="976"/>
      <c r="R17" s="975"/>
      <c r="S17" s="975"/>
      <c r="T17" s="975"/>
      <c r="U17" s="975"/>
      <c r="V17" s="977"/>
      <c r="W17" s="976"/>
      <c r="X17" s="975">
        <v>0</v>
      </c>
      <c r="Y17" s="976">
        <v>0</v>
      </c>
      <c r="Z17" s="978" t="str">
        <f t="shared" si="0"/>
        <v>-</v>
      </c>
      <c r="AA17" s="979" t="str">
        <f t="shared" si="0"/>
        <v>-</v>
      </c>
    </row>
    <row r="18" spans="1:27" ht="15" customHeight="1">
      <c r="A18" s="1736"/>
      <c r="B18" s="193"/>
      <c r="D18" s="988" t="s">
        <v>154</v>
      </c>
      <c r="E18" s="989">
        <v>17</v>
      </c>
      <c r="F18" s="990">
        <f t="shared" si="2"/>
        <v>0</v>
      </c>
      <c r="G18" s="990">
        <f t="shared" si="1"/>
        <v>0</v>
      </c>
      <c r="H18" s="990"/>
      <c r="I18" s="990"/>
      <c r="J18" s="990"/>
      <c r="K18" s="990"/>
      <c r="L18" s="990"/>
      <c r="M18" s="990"/>
      <c r="N18" s="990"/>
      <c r="O18" s="990"/>
      <c r="P18" s="990"/>
      <c r="Q18" s="991"/>
      <c r="R18" s="990"/>
      <c r="S18" s="990"/>
      <c r="T18" s="990"/>
      <c r="U18" s="990"/>
      <c r="V18" s="992"/>
      <c r="W18" s="991"/>
      <c r="X18" s="990">
        <v>0</v>
      </c>
      <c r="Y18" s="991">
        <v>0</v>
      </c>
      <c r="Z18" s="993" t="str">
        <f t="shared" si="0"/>
        <v>-</v>
      </c>
      <c r="AA18" s="994" t="str">
        <f t="shared" si="0"/>
        <v>-</v>
      </c>
    </row>
    <row r="19" spans="1:27" ht="15" customHeight="1">
      <c r="A19" s="1736"/>
      <c r="B19" s="193"/>
      <c r="D19" s="973" t="s">
        <v>155</v>
      </c>
      <c r="E19" s="980">
        <v>18</v>
      </c>
      <c r="F19" s="975">
        <f>H19+J19+N19+P19+R19+T19+V19</f>
        <v>0</v>
      </c>
      <c r="G19" s="975">
        <f t="shared" si="1"/>
        <v>0</v>
      </c>
      <c r="H19" s="975"/>
      <c r="I19" s="975"/>
      <c r="J19" s="975"/>
      <c r="K19" s="975"/>
      <c r="L19" s="975"/>
      <c r="M19" s="975"/>
      <c r="N19" s="975"/>
      <c r="O19" s="975"/>
      <c r="P19" s="975"/>
      <c r="Q19" s="976"/>
      <c r="R19" s="975"/>
      <c r="S19" s="975"/>
      <c r="T19" s="975"/>
      <c r="U19" s="975"/>
      <c r="V19" s="977"/>
      <c r="W19" s="976"/>
      <c r="X19" s="975">
        <v>0</v>
      </c>
      <c r="Y19" s="976">
        <v>0</v>
      </c>
      <c r="Z19" s="978" t="str">
        <f t="shared" si="0"/>
        <v>-</v>
      </c>
      <c r="AA19" s="979" t="str">
        <f t="shared" si="0"/>
        <v>-</v>
      </c>
    </row>
    <row r="20" spans="1:27" ht="15" customHeight="1">
      <c r="A20" s="1736"/>
      <c r="B20" s="193"/>
      <c r="D20" s="973" t="s">
        <v>156</v>
      </c>
      <c r="E20" s="980">
        <v>19</v>
      </c>
      <c r="F20" s="975">
        <f t="shared" si="2"/>
        <v>0</v>
      </c>
      <c r="G20" s="975">
        <f t="shared" si="1"/>
        <v>0</v>
      </c>
      <c r="H20" s="975"/>
      <c r="I20" s="975"/>
      <c r="J20" s="975"/>
      <c r="K20" s="975"/>
      <c r="L20" s="975"/>
      <c r="M20" s="975"/>
      <c r="N20" s="975"/>
      <c r="O20" s="975"/>
      <c r="P20" s="975"/>
      <c r="Q20" s="976"/>
      <c r="R20" s="975"/>
      <c r="S20" s="975"/>
      <c r="T20" s="975"/>
      <c r="U20" s="975"/>
      <c r="V20" s="977"/>
      <c r="W20" s="976"/>
      <c r="X20" s="975">
        <v>0</v>
      </c>
      <c r="Y20" s="976">
        <v>0</v>
      </c>
      <c r="Z20" s="978" t="str">
        <f t="shared" si="0"/>
        <v>-</v>
      </c>
      <c r="AA20" s="979" t="str">
        <f t="shared" si="0"/>
        <v>-</v>
      </c>
    </row>
    <row r="21" spans="1:27" ht="15" customHeight="1">
      <c r="A21" s="1736"/>
      <c r="B21" s="193"/>
      <c r="D21" s="973" t="s">
        <v>157</v>
      </c>
      <c r="E21" s="980">
        <v>21</v>
      </c>
      <c r="F21" s="975">
        <f t="shared" si="2"/>
        <v>0</v>
      </c>
      <c r="G21" s="975">
        <f t="shared" si="1"/>
        <v>0</v>
      </c>
      <c r="H21" s="975"/>
      <c r="I21" s="975"/>
      <c r="J21" s="975"/>
      <c r="K21" s="975"/>
      <c r="L21" s="975"/>
      <c r="M21" s="975"/>
      <c r="N21" s="975"/>
      <c r="O21" s="975"/>
      <c r="P21" s="975"/>
      <c r="Q21" s="976"/>
      <c r="R21" s="975"/>
      <c r="S21" s="975"/>
      <c r="T21" s="975"/>
      <c r="U21" s="975"/>
      <c r="V21" s="977"/>
      <c r="W21" s="976"/>
      <c r="X21" s="975">
        <v>0</v>
      </c>
      <c r="Y21" s="976">
        <v>0</v>
      </c>
      <c r="Z21" s="978" t="str">
        <f t="shared" si="0"/>
        <v>-</v>
      </c>
      <c r="AA21" s="979" t="str">
        <f t="shared" si="0"/>
        <v>-</v>
      </c>
    </row>
    <row r="22" spans="1:27" ht="15" customHeight="1">
      <c r="A22" s="1736"/>
      <c r="B22" s="193"/>
      <c r="D22" s="973" t="s">
        <v>158</v>
      </c>
      <c r="E22" s="980">
        <v>22</v>
      </c>
      <c r="F22" s="975">
        <f t="shared" si="2"/>
        <v>0</v>
      </c>
      <c r="G22" s="975">
        <f t="shared" si="1"/>
        <v>0</v>
      </c>
      <c r="H22" s="975"/>
      <c r="I22" s="975"/>
      <c r="J22" s="975"/>
      <c r="K22" s="975"/>
      <c r="L22" s="975"/>
      <c r="M22" s="975"/>
      <c r="N22" s="975"/>
      <c r="O22" s="975"/>
      <c r="P22" s="975"/>
      <c r="Q22" s="976"/>
      <c r="R22" s="975"/>
      <c r="S22" s="975"/>
      <c r="T22" s="975"/>
      <c r="U22" s="975"/>
      <c r="V22" s="977"/>
      <c r="W22" s="976"/>
      <c r="X22" s="975">
        <v>0</v>
      </c>
      <c r="Y22" s="976">
        <v>0</v>
      </c>
      <c r="Z22" s="978" t="str">
        <f t="shared" si="0"/>
        <v>-</v>
      </c>
      <c r="AA22" s="979" t="str">
        <f t="shared" si="0"/>
        <v>-</v>
      </c>
    </row>
    <row r="23" spans="1:27" ht="15" customHeight="1">
      <c r="A23" s="1736"/>
      <c r="B23" s="193"/>
      <c r="D23" s="973" t="s">
        <v>159</v>
      </c>
      <c r="E23" s="980">
        <v>23</v>
      </c>
      <c r="F23" s="975">
        <f>H23+J23+N23+P23+R23+T23+V23</f>
        <v>0</v>
      </c>
      <c r="G23" s="975">
        <f t="shared" si="1"/>
        <v>0</v>
      </c>
      <c r="H23" s="975"/>
      <c r="I23" s="975"/>
      <c r="J23" s="975"/>
      <c r="K23" s="975"/>
      <c r="L23" s="975"/>
      <c r="M23" s="975"/>
      <c r="N23" s="975"/>
      <c r="O23" s="975"/>
      <c r="P23" s="975"/>
      <c r="Q23" s="976"/>
      <c r="R23" s="975"/>
      <c r="S23" s="975"/>
      <c r="T23" s="975"/>
      <c r="U23" s="975"/>
      <c r="V23" s="977"/>
      <c r="W23" s="976"/>
      <c r="X23" s="975">
        <v>0</v>
      </c>
      <c r="Y23" s="976">
        <v>0</v>
      </c>
      <c r="Z23" s="978" t="str">
        <f t="shared" ref="Z23:AA38" si="3">IF(ISERROR((F23-X23)/X23*100),"-",(F23-X23)/X23*100)</f>
        <v>-</v>
      </c>
      <c r="AA23" s="979" t="str">
        <f t="shared" si="3"/>
        <v>-</v>
      </c>
    </row>
    <row r="24" spans="1:27" ht="15" customHeight="1">
      <c r="A24" s="1736"/>
      <c r="B24" s="193"/>
      <c r="D24" s="981" t="s">
        <v>160</v>
      </c>
      <c r="E24" s="982">
        <v>24</v>
      </c>
      <c r="F24" s="983">
        <f t="shared" si="2"/>
        <v>0</v>
      </c>
      <c r="G24" s="983">
        <f t="shared" si="1"/>
        <v>0</v>
      </c>
      <c r="H24" s="983"/>
      <c r="I24" s="983"/>
      <c r="J24" s="983"/>
      <c r="K24" s="983"/>
      <c r="L24" s="983"/>
      <c r="M24" s="983"/>
      <c r="N24" s="983"/>
      <c r="O24" s="983"/>
      <c r="P24" s="983"/>
      <c r="Q24" s="984"/>
      <c r="R24" s="983"/>
      <c r="S24" s="983"/>
      <c r="T24" s="983"/>
      <c r="U24" s="983"/>
      <c r="V24" s="985"/>
      <c r="W24" s="984"/>
      <c r="X24" s="983">
        <v>0</v>
      </c>
      <c r="Y24" s="984">
        <v>0</v>
      </c>
      <c r="Z24" s="986" t="str">
        <f t="shared" si="3"/>
        <v>-</v>
      </c>
      <c r="AA24" s="987" t="str">
        <f t="shared" si="3"/>
        <v>-</v>
      </c>
    </row>
    <row r="25" spans="1:27" ht="15" customHeight="1">
      <c r="A25" s="1736"/>
      <c r="B25" s="193"/>
      <c r="D25" s="973" t="s">
        <v>320</v>
      </c>
      <c r="E25" s="980">
        <v>25</v>
      </c>
      <c r="F25" s="975">
        <f t="shared" si="2"/>
        <v>0</v>
      </c>
      <c r="G25" s="975">
        <f t="shared" si="1"/>
        <v>0</v>
      </c>
      <c r="H25" s="975"/>
      <c r="I25" s="975"/>
      <c r="J25" s="975"/>
      <c r="K25" s="975"/>
      <c r="L25" s="975"/>
      <c r="M25" s="975"/>
      <c r="N25" s="975"/>
      <c r="O25" s="975"/>
      <c r="P25" s="975"/>
      <c r="Q25" s="976"/>
      <c r="R25" s="975"/>
      <c r="S25" s="975"/>
      <c r="T25" s="975"/>
      <c r="U25" s="975"/>
      <c r="V25" s="977"/>
      <c r="W25" s="976"/>
      <c r="X25" s="975">
        <v>0</v>
      </c>
      <c r="Y25" s="976">
        <v>0</v>
      </c>
      <c r="Z25" s="978" t="str">
        <f t="shared" si="3"/>
        <v>-</v>
      </c>
      <c r="AA25" s="979" t="str">
        <f t="shared" si="3"/>
        <v>-</v>
      </c>
    </row>
    <row r="26" spans="1:27" ht="15" customHeight="1">
      <c r="A26" s="1736"/>
      <c r="B26" s="193"/>
      <c r="D26" s="973" t="s">
        <v>321</v>
      </c>
      <c r="E26" s="980">
        <v>26</v>
      </c>
      <c r="F26" s="975">
        <f t="shared" si="2"/>
        <v>0</v>
      </c>
      <c r="G26" s="975">
        <f t="shared" si="1"/>
        <v>0</v>
      </c>
      <c r="H26" s="975"/>
      <c r="I26" s="975"/>
      <c r="J26" s="975"/>
      <c r="K26" s="975"/>
      <c r="L26" s="975"/>
      <c r="M26" s="975"/>
      <c r="N26" s="975"/>
      <c r="O26" s="975"/>
      <c r="P26" s="975"/>
      <c r="Q26" s="976"/>
      <c r="R26" s="975"/>
      <c r="S26" s="975"/>
      <c r="T26" s="975"/>
      <c r="U26" s="975"/>
      <c r="V26" s="977"/>
      <c r="W26" s="976"/>
      <c r="X26" s="975">
        <v>0</v>
      </c>
      <c r="Y26" s="976">
        <v>0</v>
      </c>
      <c r="Z26" s="978" t="str">
        <f t="shared" si="3"/>
        <v>-</v>
      </c>
      <c r="AA26" s="979" t="str">
        <f t="shared" si="3"/>
        <v>-</v>
      </c>
    </row>
    <row r="27" spans="1:27" ht="15" customHeight="1">
      <c r="A27" s="1736"/>
      <c r="B27" s="193"/>
      <c r="D27" s="973" t="s">
        <v>322</v>
      </c>
      <c r="E27" s="980">
        <v>27</v>
      </c>
      <c r="F27" s="975">
        <f t="shared" si="2"/>
        <v>0</v>
      </c>
      <c r="G27" s="975">
        <f t="shared" si="1"/>
        <v>0</v>
      </c>
      <c r="H27" s="975"/>
      <c r="I27" s="975"/>
      <c r="J27" s="975"/>
      <c r="K27" s="975"/>
      <c r="L27" s="975"/>
      <c r="M27" s="975"/>
      <c r="N27" s="975"/>
      <c r="O27" s="975"/>
      <c r="P27" s="975"/>
      <c r="Q27" s="976"/>
      <c r="R27" s="975"/>
      <c r="S27" s="975"/>
      <c r="T27" s="975"/>
      <c r="U27" s="975"/>
      <c r="V27" s="977"/>
      <c r="W27" s="976"/>
      <c r="X27" s="975">
        <v>0</v>
      </c>
      <c r="Y27" s="976">
        <v>0</v>
      </c>
      <c r="Z27" s="978" t="str">
        <f t="shared" si="3"/>
        <v>-</v>
      </c>
      <c r="AA27" s="979" t="str">
        <f t="shared" si="3"/>
        <v>-</v>
      </c>
    </row>
    <row r="28" spans="1:27" ht="15" customHeight="1">
      <c r="A28" s="1736"/>
      <c r="B28" s="193"/>
      <c r="D28" s="995" t="s">
        <v>164</v>
      </c>
      <c r="E28" s="989">
        <v>28</v>
      </c>
      <c r="F28" s="990">
        <f t="shared" si="2"/>
        <v>0</v>
      </c>
      <c r="G28" s="990">
        <f t="shared" si="1"/>
        <v>0</v>
      </c>
      <c r="H28" s="990"/>
      <c r="I28" s="990"/>
      <c r="J28" s="990"/>
      <c r="K28" s="990"/>
      <c r="L28" s="990"/>
      <c r="M28" s="990"/>
      <c r="N28" s="990"/>
      <c r="O28" s="990"/>
      <c r="P28" s="990"/>
      <c r="Q28" s="991"/>
      <c r="R28" s="990"/>
      <c r="S28" s="990"/>
      <c r="T28" s="990"/>
      <c r="U28" s="990"/>
      <c r="V28" s="992"/>
      <c r="W28" s="991"/>
      <c r="X28" s="990">
        <v>0</v>
      </c>
      <c r="Y28" s="991">
        <v>0</v>
      </c>
      <c r="Z28" s="993" t="str">
        <f t="shared" si="3"/>
        <v>-</v>
      </c>
      <c r="AA28" s="994" t="str">
        <f t="shared" si="3"/>
        <v>-</v>
      </c>
    </row>
    <row r="29" spans="1:27" ht="15" customHeight="1">
      <c r="A29" s="1736"/>
      <c r="B29" s="193"/>
      <c r="D29" s="973" t="s">
        <v>165</v>
      </c>
      <c r="E29" s="980">
        <v>29</v>
      </c>
      <c r="F29" s="975">
        <f t="shared" si="2"/>
        <v>0</v>
      </c>
      <c r="G29" s="975">
        <f t="shared" si="1"/>
        <v>0</v>
      </c>
      <c r="H29" s="975"/>
      <c r="I29" s="975"/>
      <c r="J29" s="975"/>
      <c r="K29" s="975"/>
      <c r="L29" s="975"/>
      <c r="M29" s="975"/>
      <c r="N29" s="975"/>
      <c r="O29" s="975"/>
      <c r="P29" s="975"/>
      <c r="Q29" s="976"/>
      <c r="R29" s="975"/>
      <c r="S29" s="975"/>
      <c r="T29" s="975"/>
      <c r="U29" s="975"/>
      <c r="V29" s="977"/>
      <c r="W29" s="976"/>
      <c r="X29" s="975">
        <v>0</v>
      </c>
      <c r="Y29" s="976">
        <v>0</v>
      </c>
      <c r="Z29" s="978" t="str">
        <f t="shared" si="3"/>
        <v>-</v>
      </c>
      <c r="AA29" s="979" t="str">
        <f t="shared" si="3"/>
        <v>-</v>
      </c>
    </row>
    <row r="30" spans="1:27" ht="15" customHeight="1">
      <c r="A30" s="1736"/>
      <c r="B30" s="193"/>
      <c r="D30" s="973" t="s">
        <v>166</v>
      </c>
      <c r="E30" s="980">
        <v>30</v>
      </c>
      <c r="F30" s="975">
        <f t="shared" si="2"/>
        <v>0</v>
      </c>
      <c r="G30" s="975">
        <f t="shared" si="1"/>
        <v>0</v>
      </c>
      <c r="H30" s="975"/>
      <c r="I30" s="975"/>
      <c r="J30" s="975"/>
      <c r="K30" s="975"/>
      <c r="L30" s="975"/>
      <c r="M30" s="975"/>
      <c r="N30" s="975"/>
      <c r="O30" s="975"/>
      <c r="P30" s="975"/>
      <c r="Q30" s="976"/>
      <c r="R30" s="975"/>
      <c r="S30" s="975"/>
      <c r="T30" s="975"/>
      <c r="U30" s="975"/>
      <c r="V30" s="977"/>
      <c r="W30" s="976"/>
      <c r="X30" s="975">
        <v>0</v>
      </c>
      <c r="Y30" s="976">
        <v>0</v>
      </c>
      <c r="Z30" s="978" t="str">
        <f t="shared" si="3"/>
        <v>-</v>
      </c>
      <c r="AA30" s="979" t="str">
        <f t="shared" si="3"/>
        <v>-</v>
      </c>
    </row>
    <row r="31" spans="1:27" ht="15" customHeight="1">
      <c r="A31" s="1736"/>
      <c r="B31" s="193"/>
      <c r="D31" s="973" t="s">
        <v>167</v>
      </c>
      <c r="E31" s="980">
        <v>31</v>
      </c>
      <c r="F31" s="975">
        <f t="shared" si="2"/>
        <v>0</v>
      </c>
      <c r="G31" s="975">
        <f t="shared" si="1"/>
        <v>0</v>
      </c>
      <c r="H31" s="975"/>
      <c r="I31" s="975"/>
      <c r="J31" s="975"/>
      <c r="K31" s="975"/>
      <c r="L31" s="975"/>
      <c r="M31" s="975"/>
      <c r="N31" s="975"/>
      <c r="O31" s="975"/>
      <c r="P31" s="975"/>
      <c r="Q31" s="975"/>
      <c r="R31" s="975"/>
      <c r="S31" s="975"/>
      <c r="T31" s="975"/>
      <c r="U31" s="975"/>
      <c r="V31" s="975"/>
      <c r="W31" s="976"/>
      <c r="X31" s="975">
        <v>0</v>
      </c>
      <c r="Y31" s="976">
        <v>0</v>
      </c>
      <c r="Z31" s="978" t="str">
        <f t="shared" si="3"/>
        <v>-</v>
      </c>
      <c r="AA31" s="979" t="str">
        <f t="shared" si="3"/>
        <v>-</v>
      </c>
    </row>
    <row r="32" spans="1:27" ht="15" customHeight="1">
      <c r="A32" s="1736"/>
      <c r="B32" s="251"/>
      <c r="C32" s="437"/>
      <c r="D32" s="379" t="s">
        <v>168</v>
      </c>
      <c r="E32" s="996" t="s">
        <v>169</v>
      </c>
      <c r="F32" s="990">
        <f t="shared" si="2"/>
        <v>0</v>
      </c>
      <c r="G32" s="990">
        <f t="shared" si="1"/>
        <v>0</v>
      </c>
      <c r="H32" s="990"/>
      <c r="I32" s="990"/>
      <c r="J32" s="990"/>
      <c r="K32" s="990"/>
      <c r="L32" s="990"/>
      <c r="M32" s="990"/>
      <c r="N32" s="990"/>
      <c r="O32" s="990"/>
      <c r="P32" s="990"/>
      <c r="Q32" s="990"/>
      <c r="R32" s="990"/>
      <c r="S32" s="990"/>
      <c r="T32" s="990"/>
      <c r="U32" s="990"/>
      <c r="V32" s="990"/>
      <c r="W32" s="991"/>
      <c r="X32" s="990">
        <v>0</v>
      </c>
      <c r="Y32" s="991">
        <v>0</v>
      </c>
      <c r="Z32" s="993" t="str">
        <f t="shared" si="3"/>
        <v>-</v>
      </c>
      <c r="AA32" s="994" t="str">
        <f t="shared" si="3"/>
        <v>-</v>
      </c>
    </row>
    <row r="33" spans="1:27" ht="15" customHeight="1">
      <c r="A33" s="1736"/>
      <c r="B33" s="478" t="s">
        <v>646</v>
      </c>
      <c r="C33" s="1995" t="s">
        <v>647</v>
      </c>
      <c r="D33" s="1995"/>
      <c r="E33" s="256" t="s">
        <v>172</v>
      </c>
      <c r="F33" s="188">
        <f t="shared" si="2"/>
        <v>0</v>
      </c>
      <c r="G33" s="188">
        <f t="shared" si="1"/>
        <v>0</v>
      </c>
      <c r="H33" s="188"/>
      <c r="I33" s="188"/>
      <c r="J33" s="188"/>
      <c r="K33" s="188"/>
      <c r="L33" s="220"/>
      <c r="M33" s="220"/>
      <c r="N33" s="188"/>
      <c r="O33" s="188"/>
      <c r="P33" s="188"/>
      <c r="Q33" s="188"/>
      <c r="R33" s="188"/>
      <c r="S33" s="188"/>
      <c r="T33" s="188"/>
      <c r="U33" s="188"/>
      <c r="V33" s="188"/>
      <c r="W33" s="195"/>
      <c r="X33" s="188">
        <v>0</v>
      </c>
      <c r="Y33" s="195">
        <v>0</v>
      </c>
      <c r="Z33" s="969" t="str">
        <f t="shared" si="3"/>
        <v>-</v>
      </c>
      <c r="AA33" s="970" t="str">
        <f t="shared" si="3"/>
        <v>-</v>
      </c>
    </row>
    <row r="34" spans="1:27" ht="15" customHeight="1">
      <c r="A34" s="1736"/>
      <c r="B34" s="478" t="s">
        <v>648</v>
      </c>
      <c r="C34" s="1787" t="s">
        <v>649</v>
      </c>
      <c r="D34" s="1787"/>
      <c r="E34" s="256" t="s">
        <v>175</v>
      </c>
      <c r="F34" s="188">
        <f t="shared" si="2"/>
        <v>0</v>
      </c>
      <c r="G34" s="188">
        <f t="shared" si="1"/>
        <v>0</v>
      </c>
      <c r="H34" s="188"/>
      <c r="I34" s="188"/>
      <c r="J34" s="188"/>
      <c r="K34" s="188"/>
      <c r="L34" s="220"/>
      <c r="M34" s="220"/>
      <c r="N34" s="188"/>
      <c r="O34" s="188"/>
      <c r="P34" s="188"/>
      <c r="Q34" s="188"/>
      <c r="R34" s="188"/>
      <c r="S34" s="188"/>
      <c r="T34" s="188"/>
      <c r="U34" s="188"/>
      <c r="V34" s="188"/>
      <c r="W34" s="195"/>
      <c r="X34" s="188">
        <v>0</v>
      </c>
      <c r="Y34" s="195">
        <v>0</v>
      </c>
      <c r="Z34" s="969" t="str">
        <f t="shared" si="3"/>
        <v>-</v>
      </c>
      <c r="AA34" s="970" t="str">
        <f t="shared" si="3"/>
        <v>-</v>
      </c>
    </row>
    <row r="35" spans="1:27" ht="15" customHeight="1">
      <c r="A35" s="1736"/>
      <c r="B35" s="478" t="s">
        <v>650</v>
      </c>
      <c r="C35" s="1787" t="s">
        <v>534</v>
      </c>
      <c r="D35" s="1787"/>
      <c r="E35" s="256" t="s">
        <v>178</v>
      </c>
      <c r="F35" s="188">
        <f t="shared" si="2"/>
        <v>0</v>
      </c>
      <c r="G35" s="188">
        <f t="shared" si="1"/>
        <v>0</v>
      </c>
      <c r="H35" s="188"/>
      <c r="I35" s="188"/>
      <c r="J35" s="188"/>
      <c r="K35" s="188"/>
      <c r="L35" s="220"/>
      <c r="M35" s="220"/>
      <c r="N35" s="188"/>
      <c r="O35" s="188"/>
      <c r="P35" s="188"/>
      <c r="Q35" s="188"/>
      <c r="R35" s="188"/>
      <c r="S35" s="188"/>
      <c r="T35" s="188"/>
      <c r="U35" s="188"/>
      <c r="V35" s="188"/>
      <c r="W35" s="195"/>
      <c r="X35" s="188">
        <v>0</v>
      </c>
      <c r="Y35" s="195">
        <v>0</v>
      </c>
      <c r="Z35" s="969" t="str">
        <f t="shared" si="3"/>
        <v>-</v>
      </c>
      <c r="AA35" s="970" t="str">
        <f t="shared" si="3"/>
        <v>-</v>
      </c>
    </row>
    <row r="36" spans="1:27" ht="15" customHeight="1">
      <c r="A36" s="1736"/>
      <c r="B36" s="505" t="s">
        <v>535</v>
      </c>
      <c r="C36" s="1787" t="s">
        <v>254</v>
      </c>
      <c r="D36" s="1787"/>
      <c r="E36" s="256" t="s">
        <v>181</v>
      </c>
      <c r="F36" s="188">
        <f t="shared" si="2"/>
        <v>0</v>
      </c>
      <c r="G36" s="188">
        <f t="shared" si="1"/>
        <v>0</v>
      </c>
      <c r="H36" s="188"/>
      <c r="I36" s="188"/>
      <c r="J36" s="188"/>
      <c r="K36" s="188"/>
      <c r="L36" s="220"/>
      <c r="M36" s="220"/>
      <c r="N36" s="188"/>
      <c r="O36" s="188"/>
      <c r="P36" s="188"/>
      <c r="Q36" s="188"/>
      <c r="R36" s="188"/>
      <c r="S36" s="188"/>
      <c r="T36" s="188"/>
      <c r="U36" s="188"/>
      <c r="V36" s="188"/>
      <c r="W36" s="195"/>
      <c r="X36" s="188">
        <v>0</v>
      </c>
      <c r="Y36" s="195">
        <v>0</v>
      </c>
      <c r="Z36" s="969" t="str">
        <f t="shared" si="3"/>
        <v>-</v>
      </c>
      <c r="AA36" s="970" t="str">
        <f t="shared" si="3"/>
        <v>-</v>
      </c>
    </row>
    <row r="37" spans="1:27" ht="15" customHeight="1">
      <c r="A37" s="1736"/>
      <c r="B37" s="505" t="s">
        <v>651</v>
      </c>
      <c r="C37" s="1787" t="s">
        <v>537</v>
      </c>
      <c r="D37" s="1787"/>
      <c r="E37" s="256" t="s">
        <v>184</v>
      </c>
      <c r="F37" s="188">
        <f t="shared" si="2"/>
        <v>0</v>
      </c>
      <c r="G37" s="188">
        <f t="shared" si="1"/>
        <v>0</v>
      </c>
      <c r="H37" s="188"/>
      <c r="I37" s="188"/>
      <c r="J37" s="188"/>
      <c r="K37" s="188"/>
      <c r="L37" s="220"/>
      <c r="M37" s="220"/>
      <c r="N37" s="188"/>
      <c r="O37" s="188"/>
      <c r="P37" s="188"/>
      <c r="Q37" s="188"/>
      <c r="R37" s="188"/>
      <c r="S37" s="188"/>
      <c r="T37" s="188"/>
      <c r="U37" s="188"/>
      <c r="V37" s="188"/>
      <c r="W37" s="195"/>
      <c r="X37" s="188">
        <v>0</v>
      </c>
      <c r="Y37" s="195">
        <v>0</v>
      </c>
      <c r="Z37" s="969" t="str">
        <f t="shared" si="3"/>
        <v>-</v>
      </c>
      <c r="AA37" s="970" t="str">
        <f t="shared" si="3"/>
        <v>-</v>
      </c>
    </row>
    <row r="38" spans="1:27" ht="15" customHeight="1">
      <c r="A38" s="1736"/>
      <c r="B38" s="476" t="s">
        <v>652</v>
      </c>
      <c r="C38" s="1996" t="s">
        <v>538</v>
      </c>
      <c r="D38" s="1996"/>
      <c r="E38" s="259" t="s">
        <v>187</v>
      </c>
      <c r="F38" s="209">
        <f t="shared" si="2"/>
        <v>0</v>
      </c>
      <c r="G38" s="209">
        <f t="shared" si="1"/>
        <v>0</v>
      </c>
      <c r="H38" s="209"/>
      <c r="I38" s="209"/>
      <c r="J38" s="209"/>
      <c r="K38" s="209"/>
      <c r="L38" s="236"/>
      <c r="M38" s="236"/>
      <c r="N38" s="209"/>
      <c r="O38" s="209"/>
      <c r="P38" s="209"/>
      <c r="Q38" s="209"/>
      <c r="R38" s="209"/>
      <c r="S38" s="209"/>
      <c r="T38" s="209"/>
      <c r="U38" s="209"/>
      <c r="V38" s="209"/>
      <c r="W38" s="207"/>
      <c r="X38" s="209">
        <v>0</v>
      </c>
      <c r="Y38" s="207">
        <v>0</v>
      </c>
      <c r="Z38" s="971" t="str">
        <f t="shared" si="3"/>
        <v>-</v>
      </c>
      <c r="AA38" s="972" t="str">
        <f t="shared" si="3"/>
        <v>-</v>
      </c>
    </row>
    <row r="39" spans="1:27" ht="15" customHeight="1">
      <c r="A39" s="1736"/>
      <c r="B39" s="478" t="s">
        <v>653</v>
      </c>
      <c r="C39" s="1997" t="s">
        <v>331</v>
      </c>
      <c r="D39" s="1997"/>
      <c r="E39" s="256" t="s">
        <v>190</v>
      </c>
      <c r="F39" s="188">
        <f t="shared" si="2"/>
        <v>0</v>
      </c>
      <c r="G39" s="188">
        <f t="shared" si="1"/>
        <v>0</v>
      </c>
      <c r="H39" s="188"/>
      <c r="I39" s="188"/>
      <c r="J39" s="188"/>
      <c r="K39" s="188"/>
      <c r="L39" s="220"/>
      <c r="M39" s="220"/>
      <c r="N39" s="188"/>
      <c r="O39" s="188"/>
      <c r="P39" s="188"/>
      <c r="Q39" s="188"/>
      <c r="R39" s="188"/>
      <c r="S39" s="188"/>
      <c r="T39" s="188"/>
      <c r="U39" s="188"/>
      <c r="V39" s="188"/>
      <c r="W39" s="195"/>
      <c r="X39" s="188">
        <v>0</v>
      </c>
      <c r="Y39" s="195">
        <v>0</v>
      </c>
      <c r="Z39" s="969" t="str">
        <f t="shared" ref="Z39:AA53" si="4">IF(ISERROR((F39-X39)/X39*100),"-",(F39-X39)/X39*100)</f>
        <v>-</v>
      </c>
      <c r="AA39" s="970" t="str">
        <f t="shared" si="4"/>
        <v>-</v>
      </c>
    </row>
    <row r="40" spans="1:27" ht="15" customHeight="1">
      <c r="A40" s="1736"/>
      <c r="B40" s="478" t="s">
        <v>654</v>
      </c>
      <c r="C40" s="1787" t="s">
        <v>333</v>
      </c>
      <c r="D40" s="1787"/>
      <c r="E40" s="256" t="s">
        <v>193</v>
      </c>
      <c r="F40" s="188">
        <f t="shared" si="2"/>
        <v>0</v>
      </c>
      <c r="G40" s="188">
        <f t="shared" si="1"/>
        <v>0</v>
      </c>
      <c r="H40" s="188"/>
      <c r="I40" s="188"/>
      <c r="J40" s="188"/>
      <c r="K40" s="188"/>
      <c r="L40" s="220"/>
      <c r="M40" s="220"/>
      <c r="N40" s="188"/>
      <c r="O40" s="188"/>
      <c r="P40" s="188"/>
      <c r="Q40" s="188"/>
      <c r="R40" s="188"/>
      <c r="S40" s="188"/>
      <c r="T40" s="188"/>
      <c r="U40" s="188"/>
      <c r="V40" s="188"/>
      <c r="W40" s="195"/>
      <c r="X40" s="188">
        <v>0</v>
      </c>
      <c r="Y40" s="195">
        <v>0</v>
      </c>
      <c r="Z40" s="969" t="str">
        <f t="shared" si="4"/>
        <v>-</v>
      </c>
      <c r="AA40" s="970" t="str">
        <f t="shared" si="4"/>
        <v>-</v>
      </c>
    </row>
    <row r="41" spans="1:27" ht="15" customHeight="1">
      <c r="A41" s="1736"/>
      <c r="B41" s="478" t="s">
        <v>655</v>
      </c>
      <c r="C41" s="1998" t="s">
        <v>335</v>
      </c>
      <c r="D41" s="1998"/>
      <c r="E41" s="256" t="s">
        <v>196</v>
      </c>
      <c r="F41" s="188">
        <f t="shared" si="2"/>
        <v>5</v>
      </c>
      <c r="G41" s="188">
        <f t="shared" si="1"/>
        <v>0</v>
      </c>
      <c r="H41" s="188">
        <v>5</v>
      </c>
      <c r="I41" s="188"/>
      <c r="J41" s="188"/>
      <c r="K41" s="188"/>
      <c r="L41" s="220"/>
      <c r="M41" s="220"/>
      <c r="N41" s="188"/>
      <c r="O41" s="188"/>
      <c r="P41" s="188"/>
      <c r="Q41" s="188"/>
      <c r="R41" s="188"/>
      <c r="S41" s="188"/>
      <c r="T41" s="188"/>
      <c r="U41" s="188"/>
      <c r="V41" s="188"/>
      <c r="W41" s="195"/>
      <c r="X41" s="188">
        <v>0</v>
      </c>
      <c r="Y41" s="195">
        <v>0</v>
      </c>
      <c r="Z41" s="969" t="str">
        <f t="shared" si="4"/>
        <v>-</v>
      </c>
      <c r="AA41" s="970" t="str">
        <f t="shared" si="4"/>
        <v>-</v>
      </c>
    </row>
    <row r="42" spans="1:27" ht="15" customHeight="1">
      <c r="A42" s="1736"/>
      <c r="B42" s="481" t="s">
        <v>656</v>
      </c>
      <c r="C42" s="1999" t="s">
        <v>337</v>
      </c>
      <c r="D42" s="1999"/>
      <c r="E42" s="261" t="s">
        <v>199</v>
      </c>
      <c r="F42" s="204">
        <f t="shared" si="2"/>
        <v>0</v>
      </c>
      <c r="G42" s="204">
        <f t="shared" si="1"/>
        <v>0</v>
      </c>
      <c r="H42" s="204"/>
      <c r="I42" s="204"/>
      <c r="J42" s="204"/>
      <c r="K42" s="204"/>
      <c r="L42" s="231"/>
      <c r="M42" s="231"/>
      <c r="N42" s="204"/>
      <c r="O42" s="204"/>
      <c r="P42" s="204"/>
      <c r="Q42" s="204"/>
      <c r="R42" s="204"/>
      <c r="S42" s="204"/>
      <c r="T42" s="204"/>
      <c r="U42" s="204"/>
      <c r="V42" s="204"/>
      <c r="W42" s="262"/>
      <c r="X42" s="204">
        <v>0</v>
      </c>
      <c r="Y42" s="262">
        <v>0</v>
      </c>
      <c r="Z42" s="997" t="str">
        <f t="shared" si="4"/>
        <v>-</v>
      </c>
      <c r="AA42" s="998" t="str">
        <f t="shared" si="4"/>
        <v>-</v>
      </c>
    </row>
    <row r="43" spans="1:27" ht="15" customHeight="1">
      <c r="A43" s="1736"/>
      <c r="B43" s="478" t="s">
        <v>657</v>
      </c>
      <c r="C43" s="1787" t="s">
        <v>339</v>
      </c>
      <c r="D43" s="1787"/>
      <c r="E43" s="256" t="s">
        <v>202</v>
      </c>
      <c r="F43" s="188">
        <f t="shared" si="2"/>
        <v>0</v>
      </c>
      <c r="G43" s="188">
        <f t="shared" si="1"/>
        <v>0</v>
      </c>
      <c r="H43" s="188"/>
      <c r="I43" s="188"/>
      <c r="J43" s="188"/>
      <c r="K43" s="188"/>
      <c r="L43" s="220"/>
      <c r="M43" s="220"/>
      <c r="N43" s="188"/>
      <c r="O43" s="188"/>
      <c r="P43" s="188"/>
      <c r="Q43" s="188"/>
      <c r="R43" s="188"/>
      <c r="S43" s="188"/>
      <c r="T43" s="188"/>
      <c r="U43" s="188"/>
      <c r="V43" s="188"/>
      <c r="W43" s="195"/>
      <c r="X43" s="188">
        <v>0</v>
      </c>
      <c r="Y43" s="195">
        <v>0</v>
      </c>
      <c r="Z43" s="969" t="str">
        <f t="shared" si="4"/>
        <v>-</v>
      </c>
      <c r="AA43" s="970" t="str">
        <f t="shared" si="4"/>
        <v>-</v>
      </c>
    </row>
    <row r="44" spans="1:27" ht="15" customHeight="1">
      <c r="A44" s="1736"/>
      <c r="B44" s="478" t="s">
        <v>658</v>
      </c>
      <c r="C44" s="1787" t="s">
        <v>256</v>
      </c>
      <c r="D44" s="1787"/>
      <c r="E44" s="256" t="s">
        <v>205</v>
      </c>
      <c r="F44" s="188">
        <f t="shared" si="2"/>
        <v>0</v>
      </c>
      <c r="G44" s="188">
        <f t="shared" si="1"/>
        <v>0</v>
      </c>
      <c r="H44" s="188"/>
      <c r="I44" s="188"/>
      <c r="J44" s="188"/>
      <c r="K44" s="188"/>
      <c r="L44" s="220"/>
      <c r="M44" s="220"/>
      <c r="N44" s="188"/>
      <c r="O44" s="188"/>
      <c r="P44" s="188"/>
      <c r="Q44" s="188"/>
      <c r="R44" s="188"/>
      <c r="S44" s="188"/>
      <c r="T44" s="188"/>
      <c r="U44" s="188"/>
      <c r="V44" s="188"/>
      <c r="W44" s="195"/>
      <c r="X44" s="188">
        <v>0</v>
      </c>
      <c r="Y44" s="195">
        <v>0</v>
      </c>
      <c r="Z44" s="969" t="str">
        <f t="shared" si="4"/>
        <v>-</v>
      </c>
      <c r="AA44" s="970" t="str">
        <f t="shared" si="4"/>
        <v>-</v>
      </c>
    </row>
    <row r="45" spans="1:27" ht="15" customHeight="1">
      <c r="A45" s="1736"/>
      <c r="B45" s="478" t="s">
        <v>659</v>
      </c>
      <c r="C45" s="1785" t="s">
        <v>207</v>
      </c>
      <c r="D45" s="1785"/>
      <c r="E45" s="256" t="s">
        <v>208</v>
      </c>
      <c r="F45" s="188">
        <f t="shared" si="2"/>
        <v>0</v>
      </c>
      <c r="G45" s="188">
        <f t="shared" si="1"/>
        <v>0</v>
      </c>
      <c r="H45" s="188"/>
      <c r="I45" s="188"/>
      <c r="J45" s="188"/>
      <c r="K45" s="188"/>
      <c r="L45" s="220"/>
      <c r="M45" s="220"/>
      <c r="N45" s="188"/>
      <c r="O45" s="188"/>
      <c r="P45" s="188"/>
      <c r="Q45" s="188"/>
      <c r="R45" s="188"/>
      <c r="S45" s="188"/>
      <c r="T45" s="188"/>
      <c r="U45" s="188"/>
      <c r="V45" s="188"/>
      <c r="W45" s="195"/>
      <c r="X45" s="188">
        <v>3</v>
      </c>
      <c r="Y45" s="195">
        <v>0</v>
      </c>
      <c r="Z45" s="969">
        <f t="shared" si="4"/>
        <v>-100</v>
      </c>
      <c r="AA45" s="970" t="str">
        <f t="shared" si="4"/>
        <v>-</v>
      </c>
    </row>
    <row r="46" spans="1:27" ht="15" customHeight="1">
      <c r="A46" s="1737"/>
      <c r="B46" s="1788" t="s">
        <v>660</v>
      </c>
      <c r="C46" s="1789"/>
      <c r="D46" s="1789"/>
      <c r="E46" s="507" t="s">
        <v>210</v>
      </c>
      <c r="F46" s="275">
        <f t="shared" si="2"/>
        <v>0</v>
      </c>
      <c r="G46" s="275">
        <f t="shared" si="1"/>
        <v>0</v>
      </c>
      <c r="H46" s="275"/>
      <c r="I46" s="275"/>
      <c r="J46" s="275"/>
      <c r="K46" s="275"/>
      <c r="L46" s="999"/>
      <c r="M46" s="999"/>
      <c r="N46" s="275"/>
      <c r="O46" s="275"/>
      <c r="P46" s="275"/>
      <c r="Q46" s="275"/>
      <c r="R46" s="275"/>
      <c r="S46" s="275"/>
      <c r="T46" s="275"/>
      <c r="U46" s="275"/>
      <c r="V46" s="275"/>
      <c r="W46" s="273"/>
      <c r="X46" s="275">
        <v>0</v>
      </c>
      <c r="Y46" s="273">
        <v>0</v>
      </c>
      <c r="Z46" s="1000" t="str">
        <f t="shared" si="4"/>
        <v>-</v>
      </c>
      <c r="AA46" s="1001" t="str">
        <f t="shared" si="4"/>
        <v>-</v>
      </c>
    </row>
    <row r="47" spans="1:27" ht="15" customHeight="1">
      <c r="A47" s="1744" t="s">
        <v>211</v>
      </c>
      <c r="B47" s="1745"/>
      <c r="C47" s="1745"/>
      <c r="D47" s="1773"/>
      <c r="E47" s="1774"/>
      <c r="F47" s="281">
        <f>H47+J47+N47+P47+R47+T47+V47</f>
        <v>6</v>
      </c>
      <c r="G47" s="281">
        <f>I47+K47+O47+Q47+S47+U47+W47</f>
        <v>0</v>
      </c>
      <c r="H47" s="281">
        <v>6</v>
      </c>
      <c r="I47" s="281"/>
      <c r="J47" s="281">
        <v>0</v>
      </c>
      <c r="K47" s="281"/>
      <c r="L47" s="1002">
        <v>0</v>
      </c>
      <c r="M47" s="1002">
        <v>0</v>
      </c>
      <c r="N47" s="281">
        <v>0</v>
      </c>
      <c r="O47" s="281">
        <v>0</v>
      </c>
      <c r="P47" s="281">
        <v>0</v>
      </c>
      <c r="Q47" s="281">
        <v>0</v>
      </c>
      <c r="R47" s="281">
        <v>0</v>
      </c>
      <c r="S47" s="281">
        <v>0</v>
      </c>
      <c r="T47" s="281">
        <v>0</v>
      </c>
      <c r="U47" s="281">
        <v>0</v>
      </c>
      <c r="V47" s="281">
        <v>0</v>
      </c>
      <c r="W47" s="322"/>
      <c r="X47" s="281">
        <v>0</v>
      </c>
      <c r="Y47" s="322">
        <v>0</v>
      </c>
      <c r="Z47" s="1003" t="str">
        <f t="shared" si="4"/>
        <v>-</v>
      </c>
      <c r="AA47" s="1004" t="str">
        <f t="shared" si="4"/>
        <v>-</v>
      </c>
    </row>
    <row r="48" spans="1:27" ht="15" customHeight="1">
      <c r="A48" s="1735" t="s">
        <v>212</v>
      </c>
      <c r="B48" s="1750" t="s">
        <v>661</v>
      </c>
      <c r="C48" s="1775"/>
      <c r="D48" s="1775"/>
      <c r="E48" s="1776"/>
      <c r="F48" s="185">
        <f>H48+J48+N48+P48+R48+T48+V48</f>
        <v>1</v>
      </c>
      <c r="G48" s="185">
        <f>I48+K48+O48+Q48+S48+U48+W48</f>
        <v>0</v>
      </c>
      <c r="H48" s="188">
        <v>1</v>
      </c>
      <c r="I48" s="188"/>
      <c r="J48" s="188"/>
      <c r="K48" s="188"/>
      <c r="L48" s="220"/>
      <c r="M48" s="220"/>
      <c r="N48" s="185"/>
      <c r="O48" s="185"/>
      <c r="P48" s="185"/>
      <c r="Q48" s="185"/>
      <c r="R48" s="185"/>
      <c r="S48" s="185"/>
      <c r="T48" s="185"/>
      <c r="U48" s="185"/>
      <c r="V48" s="185"/>
      <c r="W48" s="183"/>
      <c r="X48" s="185">
        <v>10</v>
      </c>
      <c r="Y48" s="183">
        <v>0</v>
      </c>
      <c r="Z48" s="967">
        <f t="shared" si="4"/>
        <v>-90</v>
      </c>
      <c r="AA48" s="968" t="str">
        <f t="shared" si="4"/>
        <v>-</v>
      </c>
    </row>
    <row r="49" spans="1:27" ht="15" customHeight="1">
      <c r="A49" s="1748"/>
      <c r="B49" s="1753" t="s">
        <v>662</v>
      </c>
      <c r="C49" s="1754"/>
      <c r="D49" s="1754"/>
      <c r="E49" s="1755"/>
      <c r="F49" s="188">
        <f t="shared" si="2"/>
        <v>5</v>
      </c>
      <c r="G49" s="188">
        <f>I49+K49+O49+Q49+S49+U49+W49</f>
        <v>0</v>
      </c>
      <c r="H49" s="188">
        <v>5</v>
      </c>
      <c r="I49" s="188"/>
      <c r="J49" s="188"/>
      <c r="K49" s="188"/>
      <c r="L49" s="220"/>
      <c r="M49" s="220"/>
      <c r="N49" s="188"/>
      <c r="O49" s="188"/>
      <c r="P49" s="188"/>
      <c r="Q49" s="188"/>
      <c r="R49" s="188"/>
      <c r="S49" s="188"/>
      <c r="T49" s="188"/>
      <c r="U49" s="188"/>
      <c r="V49" s="188"/>
      <c r="W49" s="195"/>
      <c r="X49" s="188">
        <v>0</v>
      </c>
      <c r="Y49" s="195">
        <v>0</v>
      </c>
      <c r="Z49" s="969" t="str">
        <f t="shared" si="4"/>
        <v>-</v>
      </c>
      <c r="AA49" s="970" t="str">
        <f t="shared" si="4"/>
        <v>-</v>
      </c>
    </row>
    <row r="50" spans="1:27" ht="15" customHeight="1">
      <c r="A50" s="1748"/>
      <c r="B50" s="1756" t="s">
        <v>663</v>
      </c>
      <c r="C50" s="1757"/>
      <c r="D50" s="1757"/>
      <c r="E50" s="1758"/>
      <c r="F50" s="188">
        <f t="shared" si="2"/>
        <v>0</v>
      </c>
      <c r="G50" s="188">
        <f t="shared" si="1"/>
        <v>0</v>
      </c>
      <c r="H50" s="204"/>
      <c r="I50" s="204"/>
      <c r="J50" s="204"/>
      <c r="K50" s="204"/>
      <c r="L50" s="231"/>
      <c r="M50" s="231"/>
      <c r="N50" s="204"/>
      <c r="O50" s="204"/>
      <c r="P50" s="204"/>
      <c r="Q50" s="204"/>
      <c r="R50" s="204"/>
      <c r="S50" s="204"/>
      <c r="T50" s="204"/>
      <c r="U50" s="204"/>
      <c r="V50" s="204"/>
      <c r="W50" s="262"/>
      <c r="X50" s="204">
        <v>0</v>
      </c>
      <c r="Y50" s="262">
        <v>0</v>
      </c>
      <c r="Z50" s="969" t="str">
        <f t="shared" si="4"/>
        <v>-</v>
      </c>
      <c r="AA50" s="970" t="str">
        <f t="shared" si="4"/>
        <v>-</v>
      </c>
    </row>
    <row r="51" spans="1:27" ht="15" customHeight="1">
      <c r="A51" s="1748"/>
      <c r="B51" s="1753" t="s">
        <v>664</v>
      </c>
      <c r="C51" s="1754"/>
      <c r="D51" s="1754"/>
      <c r="E51" s="1755"/>
      <c r="F51" s="209">
        <f t="shared" si="2"/>
        <v>0</v>
      </c>
      <c r="G51" s="209">
        <f t="shared" si="1"/>
        <v>0</v>
      </c>
      <c r="H51" s="188"/>
      <c r="I51" s="188"/>
      <c r="J51" s="188"/>
      <c r="K51" s="188"/>
      <c r="L51" s="220"/>
      <c r="M51" s="220"/>
      <c r="N51" s="188"/>
      <c r="O51" s="188"/>
      <c r="P51" s="188"/>
      <c r="Q51" s="188"/>
      <c r="R51" s="188"/>
      <c r="S51" s="188"/>
      <c r="T51" s="188"/>
      <c r="U51" s="188"/>
      <c r="V51" s="188"/>
      <c r="W51" s="195"/>
      <c r="X51" s="188">
        <v>0</v>
      </c>
      <c r="Y51" s="195">
        <v>0</v>
      </c>
      <c r="Z51" s="971" t="str">
        <f t="shared" si="4"/>
        <v>-</v>
      </c>
      <c r="AA51" s="972" t="str">
        <f t="shared" si="4"/>
        <v>-</v>
      </c>
    </row>
    <row r="52" spans="1:27" ht="15" customHeight="1">
      <c r="A52" s="1748"/>
      <c r="B52" s="1753" t="s">
        <v>665</v>
      </c>
      <c r="C52" s="1754"/>
      <c r="D52" s="1754"/>
      <c r="E52" s="1755"/>
      <c r="F52" s="188">
        <f t="shared" si="2"/>
        <v>0</v>
      </c>
      <c r="G52" s="188">
        <f t="shared" si="1"/>
        <v>0</v>
      </c>
      <c r="H52" s="188"/>
      <c r="I52" s="188"/>
      <c r="J52" s="188"/>
      <c r="K52" s="188"/>
      <c r="L52" s="220"/>
      <c r="M52" s="220"/>
      <c r="N52" s="188"/>
      <c r="O52" s="188"/>
      <c r="P52" s="188"/>
      <c r="Q52" s="188"/>
      <c r="R52" s="188"/>
      <c r="S52" s="188"/>
      <c r="T52" s="188"/>
      <c r="U52" s="188"/>
      <c r="V52" s="188"/>
      <c r="W52" s="195"/>
      <c r="X52" s="188">
        <v>0</v>
      </c>
      <c r="Y52" s="195">
        <v>0</v>
      </c>
      <c r="Z52" s="969" t="str">
        <f t="shared" si="4"/>
        <v>-</v>
      </c>
      <c r="AA52" s="970" t="str">
        <f t="shared" si="4"/>
        <v>-</v>
      </c>
    </row>
    <row r="53" spans="1:27" ht="15" customHeight="1" thickBot="1">
      <c r="A53" s="1749"/>
      <c r="B53" s="1762" t="s">
        <v>218</v>
      </c>
      <c r="C53" s="1763"/>
      <c r="D53" s="1763"/>
      <c r="E53" s="1764"/>
      <c r="F53" s="287">
        <f t="shared" si="2"/>
        <v>0</v>
      </c>
      <c r="G53" s="287">
        <f t="shared" si="1"/>
        <v>0</v>
      </c>
      <c r="H53" s="287"/>
      <c r="I53" s="287"/>
      <c r="J53" s="287"/>
      <c r="K53" s="287"/>
      <c r="L53" s="1005"/>
      <c r="M53" s="1005"/>
      <c r="N53" s="287"/>
      <c r="O53" s="287"/>
      <c r="P53" s="287"/>
      <c r="Q53" s="287"/>
      <c r="R53" s="287"/>
      <c r="S53" s="287"/>
      <c r="T53" s="287"/>
      <c r="U53" s="287"/>
      <c r="V53" s="287"/>
      <c r="W53" s="326"/>
      <c r="X53" s="287">
        <v>0</v>
      </c>
      <c r="Y53" s="326">
        <v>0</v>
      </c>
      <c r="Z53" s="1006" t="str">
        <f t="shared" si="4"/>
        <v>-</v>
      </c>
      <c r="AA53" s="1007" t="str">
        <f t="shared" si="4"/>
        <v>-</v>
      </c>
    </row>
    <row r="54" spans="1:27">
      <c r="F54" s="160"/>
      <c r="G54" s="160"/>
      <c r="H54" s="160"/>
      <c r="I54" s="160"/>
      <c r="J54" s="160"/>
      <c r="K54" s="160"/>
      <c r="L54" s="160"/>
      <c r="M54" s="160"/>
      <c r="N54" s="160"/>
      <c r="O54" s="160"/>
      <c r="P54" s="160"/>
      <c r="Q54" s="160"/>
      <c r="R54" s="160"/>
      <c r="S54" s="160"/>
      <c r="T54" s="160"/>
      <c r="U54" s="160"/>
      <c r="V54" s="160"/>
      <c r="W54" s="160"/>
      <c r="X54" s="160"/>
      <c r="Y54" s="160"/>
      <c r="Z54" s="160"/>
      <c r="AA54" s="160"/>
    </row>
    <row r="55" spans="1:27">
      <c r="F55" s="160"/>
      <c r="G55" s="160"/>
      <c r="H55" s="160"/>
      <c r="I55" s="160"/>
      <c r="J55" s="160"/>
      <c r="K55" s="160"/>
      <c r="L55" s="160"/>
      <c r="M55" s="160"/>
      <c r="N55" s="160"/>
      <c r="O55" s="160"/>
      <c r="P55" s="160"/>
      <c r="Q55" s="160"/>
      <c r="R55" s="160"/>
      <c r="S55" s="160"/>
      <c r="T55" s="160"/>
      <c r="U55" s="160"/>
      <c r="V55" s="160"/>
      <c r="W55" s="160"/>
      <c r="X55" s="160"/>
      <c r="Y55" s="160"/>
      <c r="Z55" s="160"/>
      <c r="AA55" s="160"/>
    </row>
  </sheetData>
  <mergeCells count="46">
    <mergeCell ref="A1:AA1"/>
    <mergeCell ref="P4:Q4"/>
    <mergeCell ref="U2:W2"/>
    <mergeCell ref="Y2:AA2"/>
    <mergeCell ref="D3:E3"/>
    <mergeCell ref="F3:G3"/>
    <mergeCell ref="H3:W3"/>
    <mergeCell ref="X3:Y3"/>
    <mergeCell ref="Z3:AA3"/>
    <mergeCell ref="F4:G4"/>
    <mergeCell ref="H4:I4"/>
    <mergeCell ref="J4:K4"/>
    <mergeCell ref="L4:M4"/>
    <mergeCell ref="N4:O4"/>
    <mergeCell ref="R4:S4"/>
    <mergeCell ref="T4:U4"/>
    <mergeCell ref="V4:W4"/>
    <mergeCell ref="X4:Y4"/>
    <mergeCell ref="Z4:AA4"/>
    <mergeCell ref="C44:D44"/>
    <mergeCell ref="C33:D33"/>
    <mergeCell ref="C34:D34"/>
    <mergeCell ref="C35:D35"/>
    <mergeCell ref="C36:D36"/>
    <mergeCell ref="C37:D37"/>
    <mergeCell ref="C38:D38"/>
    <mergeCell ref="C39:D39"/>
    <mergeCell ref="C40:D40"/>
    <mergeCell ref="C41:D41"/>
    <mergeCell ref="C42:D42"/>
    <mergeCell ref="C43:D43"/>
    <mergeCell ref="C45:D45"/>
    <mergeCell ref="B46:D46"/>
    <mergeCell ref="A47:E47"/>
    <mergeCell ref="A48:A53"/>
    <mergeCell ref="B48:E48"/>
    <mergeCell ref="B49:E49"/>
    <mergeCell ref="B50:E50"/>
    <mergeCell ref="B51:E51"/>
    <mergeCell ref="B52:E52"/>
    <mergeCell ref="B53:E53"/>
    <mergeCell ref="A6:A46"/>
    <mergeCell ref="B6:C6"/>
    <mergeCell ref="C7:D7"/>
    <mergeCell ref="C8:D8"/>
    <mergeCell ref="C9:D9"/>
  </mergeCells>
  <phoneticPr fontId="3"/>
  <printOptions horizontalCentered="1"/>
  <pageMargins left="0" right="0" top="0.51181102362204722" bottom="0.39370078740157483" header="0.51181102362204722" footer="0.31496062992125984"/>
  <pageSetup paperSize="9" scale="66" firstPageNumber="86" orientation="landscape"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showGridLines="0" view="pageBreakPreview" zoomScaleNormal="75" zoomScaleSheetLayoutView="100" workbookViewId="0">
      <pane xSplit="5" ySplit="5" topLeftCell="F6" activePane="bottomRight" state="frozen"/>
      <selection sqref="A1:M1"/>
      <selection pane="topRight" sqref="A1:M1"/>
      <selection pane="bottomLeft" sqref="A1:M1"/>
      <selection pane="bottomRight" sqref="A1:AA1"/>
    </sheetView>
  </sheetViews>
  <sheetFormatPr defaultRowHeight="13.5"/>
  <cols>
    <col min="1" max="1" width="3.25" style="163" customWidth="1"/>
    <col min="2" max="2" width="4.5" style="163" customWidth="1"/>
    <col min="3" max="3" width="2.75" style="163" customWidth="1"/>
    <col min="4" max="4" width="22" style="163" customWidth="1"/>
    <col min="5" max="5" width="7.75" style="163" customWidth="1"/>
    <col min="6" max="7" width="6.625" style="163" customWidth="1"/>
    <col min="8" max="8" width="6.375" style="163" customWidth="1"/>
    <col min="9" max="9" width="6.75" style="163" customWidth="1"/>
    <col min="10" max="13" width="6.375" style="163" customWidth="1"/>
    <col min="14" max="14" width="6.625" style="163" customWidth="1"/>
    <col min="15" max="15" width="6.125" style="163" customWidth="1"/>
    <col min="16" max="16" width="6.5" style="163" customWidth="1"/>
    <col min="17" max="17" width="6.25" style="163" customWidth="1"/>
    <col min="18" max="25" width="6.625" style="163" customWidth="1"/>
    <col min="26" max="26" width="7" style="163" customWidth="1"/>
    <col min="27" max="27" width="6.625" style="163" customWidth="1"/>
    <col min="28" max="248" width="9" style="163"/>
    <col min="249" max="249" width="3.25" style="163" customWidth="1"/>
    <col min="250" max="250" width="4.5" style="163" customWidth="1"/>
    <col min="251" max="251" width="2.75" style="163" customWidth="1"/>
    <col min="252" max="252" width="22" style="163" customWidth="1"/>
    <col min="253" max="253" width="7.75" style="163" customWidth="1"/>
    <col min="254" max="255" width="6.625" style="163" customWidth="1"/>
    <col min="256" max="256" width="6.375" style="163" customWidth="1"/>
    <col min="257" max="257" width="6.75" style="163" customWidth="1"/>
    <col min="258" max="261" width="6.375" style="163" customWidth="1"/>
    <col min="262" max="262" width="6.625" style="163" customWidth="1"/>
    <col min="263" max="263" width="6.125" style="163" customWidth="1"/>
    <col min="264" max="264" width="6.5" style="163" customWidth="1"/>
    <col min="265" max="265" width="6.25" style="163" customWidth="1"/>
    <col min="266" max="273" width="6.625" style="163" customWidth="1"/>
    <col min="274" max="274" width="7" style="163" customWidth="1"/>
    <col min="275" max="275" width="6.625" style="163" customWidth="1"/>
    <col min="276" max="276" width="9" style="163"/>
    <col min="277" max="282" width="7.125" style="163" customWidth="1"/>
    <col min="283" max="504" width="9" style="163"/>
    <col min="505" max="505" width="3.25" style="163" customWidth="1"/>
    <col min="506" max="506" width="4.5" style="163" customWidth="1"/>
    <col min="507" max="507" width="2.75" style="163" customWidth="1"/>
    <col min="508" max="508" width="22" style="163" customWidth="1"/>
    <col min="509" max="509" width="7.75" style="163" customWidth="1"/>
    <col min="510" max="511" width="6.625" style="163" customWidth="1"/>
    <col min="512" max="512" width="6.375" style="163" customWidth="1"/>
    <col min="513" max="513" width="6.75" style="163" customWidth="1"/>
    <col min="514" max="517" width="6.375" style="163" customWidth="1"/>
    <col min="518" max="518" width="6.625" style="163" customWidth="1"/>
    <col min="519" max="519" width="6.125" style="163" customWidth="1"/>
    <col min="520" max="520" width="6.5" style="163" customWidth="1"/>
    <col min="521" max="521" width="6.25" style="163" customWidth="1"/>
    <col min="522" max="529" width="6.625" style="163" customWidth="1"/>
    <col min="530" max="530" width="7" style="163" customWidth="1"/>
    <col min="531" max="531" width="6.625" style="163" customWidth="1"/>
    <col min="532" max="532" width="9" style="163"/>
    <col min="533" max="538" width="7.125" style="163" customWidth="1"/>
    <col min="539" max="760" width="9" style="163"/>
    <col min="761" max="761" width="3.25" style="163" customWidth="1"/>
    <col min="762" max="762" width="4.5" style="163" customWidth="1"/>
    <col min="763" max="763" width="2.75" style="163" customWidth="1"/>
    <col min="764" max="764" width="22" style="163" customWidth="1"/>
    <col min="765" max="765" width="7.75" style="163" customWidth="1"/>
    <col min="766" max="767" width="6.625" style="163" customWidth="1"/>
    <col min="768" max="768" width="6.375" style="163" customWidth="1"/>
    <col min="769" max="769" width="6.75" style="163" customWidth="1"/>
    <col min="770" max="773" width="6.375" style="163" customWidth="1"/>
    <col min="774" max="774" width="6.625" style="163" customWidth="1"/>
    <col min="775" max="775" width="6.125" style="163" customWidth="1"/>
    <col min="776" max="776" width="6.5" style="163" customWidth="1"/>
    <col min="777" max="777" width="6.25" style="163" customWidth="1"/>
    <col min="778" max="785" width="6.625" style="163" customWidth="1"/>
    <col min="786" max="786" width="7" style="163" customWidth="1"/>
    <col min="787" max="787" width="6.625" style="163" customWidth="1"/>
    <col min="788" max="788" width="9" style="163"/>
    <col min="789" max="794" width="7.125" style="163" customWidth="1"/>
    <col min="795" max="1016" width="9" style="163"/>
    <col min="1017" max="1017" width="3.25" style="163" customWidth="1"/>
    <col min="1018" max="1018" width="4.5" style="163" customWidth="1"/>
    <col min="1019" max="1019" width="2.75" style="163" customWidth="1"/>
    <col min="1020" max="1020" width="22" style="163" customWidth="1"/>
    <col min="1021" max="1021" width="7.75" style="163" customWidth="1"/>
    <col min="1022" max="1023" width="6.625" style="163" customWidth="1"/>
    <col min="1024" max="1024" width="6.375" style="163" customWidth="1"/>
    <col min="1025" max="1025" width="6.75" style="163" customWidth="1"/>
    <col min="1026" max="1029" width="6.375" style="163" customWidth="1"/>
    <col min="1030" max="1030" width="6.625" style="163" customWidth="1"/>
    <col min="1031" max="1031" width="6.125" style="163" customWidth="1"/>
    <col min="1032" max="1032" width="6.5" style="163" customWidth="1"/>
    <col min="1033" max="1033" width="6.25" style="163" customWidth="1"/>
    <col min="1034" max="1041" width="6.625" style="163" customWidth="1"/>
    <col min="1042" max="1042" width="7" style="163" customWidth="1"/>
    <col min="1043" max="1043" width="6.625" style="163" customWidth="1"/>
    <col min="1044" max="1044" width="9" style="163"/>
    <col min="1045" max="1050" width="7.125" style="163" customWidth="1"/>
    <col min="1051" max="1272" width="9" style="163"/>
    <col min="1273" max="1273" width="3.25" style="163" customWidth="1"/>
    <col min="1274" max="1274" width="4.5" style="163" customWidth="1"/>
    <col min="1275" max="1275" width="2.75" style="163" customWidth="1"/>
    <col min="1276" max="1276" width="22" style="163" customWidth="1"/>
    <col min="1277" max="1277" width="7.75" style="163" customWidth="1"/>
    <col min="1278" max="1279" width="6.625" style="163" customWidth="1"/>
    <col min="1280" max="1280" width="6.375" style="163" customWidth="1"/>
    <col min="1281" max="1281" width="6.75" style="163" customWidth="1"/>
    <col min="1282" max="1285" width="6.375" style="163" customWidth="1"/>
    <col min="1286" max="1286" width="6.625" style="163" customWidth="1"/>
    <col min="1287" max="1287" width="6.125" style="163" customWidth="1"/>
    <col min="1288" max="1288" width="6.5" style="163" customWidth="1"/>
    <col min="1289" max="1289" width="6.25" style="163" customWidth="1"/>
    <col min="1290" max="1297" width="6.625" style="163" customWidth="1"/>
    <col min="1298" max="1298" width="7" style="163" customWidth="1"/>
    <col min="1299" max="1299" width="6.625" style="163" customWidth="1"/>
    <col min="1300" max="1300" width="9" style="163"/>
    <col min="1301" max="1306" width="7.125" style="163" customWidth="1"/>
    <col min="1307" max="1528" width="9" style="163"/>
    <col min="1529" max="1529" width="3.25" style="163" customWidth="1"/>
    <col min="1530" max="1530" width="4.5" style="163" customWidth="1"/>
    <col min="1531" max="1531" width="2.75" style="163" customWidth="1"/>
    <col min="1532" max="1532" width="22" style="163" customWidth="1"/>
    <col min="1533" max="1533" width="7.75" style="163" customWidth="1"/>
    <col min="1534" max="1535" width="6.625" style="163" customWidth="1"/>
    <col min="1536" max="1536" width="6.375" style="163" customWidth="1"/>
    <col min="1537" max="1537" width="6.75" style="163" customWidth="1"/>
    <col min="1538" max="1541" width="6.375" style="163" customWidth="1"/>
    <col min="1542" max="1542" width="6.625" style="163" customWidth="1"/>
    <col min="1543" max="1543" width="6.125" style="163" customWidth="1"/>
    <col min="1544" max="1544" width="6.5" style="163" customWidth="1"/>
    <col min="1545" max="1545" width="6.25" style="163" customWidth="1"/>
    <col min="1546" max="1553" width="6.625" style="163" customWidth="1"/>
    <col min="1554" max="1554" width="7" style="163" customWidth="1"/>
    <col min="1555" max="1555" width="6.625" style="163" customWidth="1"/>
    <col min="1556" max="1556" width="9" style="163"/>
    <col min="1557" max="1562" width="7.125" style="163" customWidth="1"/>
    <col min="1563" max="1784" width="9" style="163"/>
    <col min="1785" max="1785" width="3.25" style="163" customWidth="1"/>
    <col min="1786" max="1786" width="4.5" style="163" customWidth="1"/>
    <col min="1787" max="1787" width="2.75" style="163" customWidth="1"/>
    <col min="1788" max="1788" width="22" style="163" customWidth="1"/>
    <col min="1789" max="1789" width="7.75" style="163" customWidth="1"/>
    <col min="1790" max="1791" width="6.625" style="163" customWidth="1"/>
    <col min="1792" max="1792" width="6.375" style="163" customWidth="1"/>
    <col min="1793" max="1793" width="6.75" style="163" customWidth="1"/>
    <col min="1794" max="1797" width="6.375" style="163" customWidth="1"/>
    <col min="1798" max="1798" width="6.625" style="163" customWidth="1"/>
    <col min="1799" max="1799" width="6.125" style="163" customWidth="1"/>
    <col min="1800" max="1800" width="6.5" style="163" customWidth="1"/>
    <col min="1801" max="1801" width="6.25" style="163" customWidth="1"/>
    <col min="1802" max="1809" width="6.625" style="163" customWidth="1"/>
    <col min="1810" max="1810" width="7" style="163" customWidth="1"/>
    <col min="1811" max="1811" width="6.625" style="163" customWidth="1"/>
    <col min="1812" max="1812" width="9" style="163"/>
    <col min="1813" max="1818" width="7.125" style="163" customWidth="1"/>
    <col min="1819" max="2040" width="9" style="163"/>
    <col min="2041" max="2041" width="3.25" style="163" customWidth="1"/>
    <col min="2042" max="2042" width="4.5" style="163" customWidth="1"/>
    <col min="2043" max="2043" width="2.75" style="163" customWidth="1"/>
    <col min="2044" max="2044" width="22" style="163" customWidth="1"/>
    <col min="2045" max="2045" width="7.75" style="163" customWidth="1"/>
    <col min="2046" max="2047" width="6.625" style="163" customWidth="1"/>
    <col min="2048" max="2048" width="6.375" style="163" customWidth="1"/>
    <col min="2049" max="2049" width="6.75" style="163" customWidth="1"/>
    <col min="2050" max="2053" width="6.375" style="163" customWidth="1"/>
    <col min="2054" max="2054" width="6.625" style="163" customWidth="1"/>
    <col min="2055" max="2055" width="6.125" style="163" customWidth="1"/>
    <col min="2056" max="2056" width="6.5" style="163" customWidth="1"/>
    <col min="2057" max="2057" width="6.25" style="163" customWidth="1"/>
    <col min="2058" max="2065" width="6.625" style="163" customWidth="1"/>
    <col min="2066" max="2066" width="7" style="163" customWidth="1"/>
    <col min="2067" max="2067" width="6.625" style="163" customWidth="1"/>
    <col min="2068" max="2068" width="9" style="163"/>
    <col min="2069" max="2074" width="7.125" style="163" customWidth="1"/>
    <col min="2075" max="2296" width="9" style="163"/>
    <col min="2297" max="2297" width="3.25" style="163" customWidth="1"/>
    <col min="2298" max="2298" width="4.5" style="163" customWidth="1"/>
    <col min="2299" max="2299" width="2.75" style="163" customWidth="1"/>
    <col min="2300" max="2300" width="22" style="163" customWidth="1"/>
    <col min="2301" max="2301" width="7.75" style="163" customWidth="1"/>
    <col min="2302" max="2303" width="6.625" style="163" customWidth="1"/>
    <col min="2304" max="2304" width="6.375" style="163" customWidth="1"/>
    <col min="2305" max="2305" width="6.75" style="163" customWidth="1"/>
    <col min="2306" max="2309" width="6.375" style="163" customWidth="1"/>
    <col min="2310" max="2310" width="6.625" style="163" customWidth="1"/>
    <col min="2311" max="2311" width="6.125" style="163" customWidth="1"/>
    <col min="2312" max="2312" width="6.5" style="163" customWidth="1"/>
    <col min="2313" max="2313" width="6.25" style="163" customWidth="1"/>
    <col min="2314" max="2321" width="6.625" style="163" customWidth="1"/>
    <col min="2322" max="2322" width="7" style="163" customWidth="1"/>
    <col min="2323" max="2323" width="6.625" style="163" customWidth="1"/>
    <col min="2324" max="2324" width="9" style="163"/>
    <col min="2325" max="2330" width="7.125" style="163" customWidth="1"/>
    <col min="2331" max="2552" width="9" style="163"/>
    <col min="2553" max="2553" width="3.25" style="163" customWidth="1"/>
    <col min="2554" max="2554" width="4.5" style="163" customWidth="1"/>
    <col min="2555" max="2555" width="2.75" style="163" customWidth="1"/>
    <col min="2556" max="2556" width="22" style="163" customWidth="1"/>
    <col min="2557" max="2557" width="7.75" style="163" customWidth="1"/>
    <col min="2558" max="2559" width="6.625" style="163" customWidth="1"/>
    <col min="2560" max="2560" width="6.375" style="163" customWidth="1"/>
    <col min="2561" max="2561" width="6.75" style="163" customWidth="1"/>
    <col min="2562" max="2565" width="6.375" style="163" customWidth="1"/>
    <col min="2566" max="2566" width="6.625" style="163" customWidth="1"/>
    <col min="2567" max="2567" width="6.125" style="163" customWidth="1"/>
    <col min="2568" max="2568" width="6.5" style="163" customWidth="1"/>
    <col min="2569" max="2569" width="6.25" style="163" customWidth="1"/>
    <col min="2570" max="2577" width="6.625" style="163" customWidth="1"/>
    <col min="2578" max="2578" width="7" style="163" customWidth="1"/>
    <col min="2579" max="2579" width="6.625" style="163" customWidth="1"/>
    <col min="2580" max="2580" width="9" style="163"/>
    <col min="2581" max="2586" width="7.125" style="163" customWidth="1"/>
    <col min="2587" max="2808" width="9" style="163"/>
    <col min="2809" max="2809" width="3.25" style="163" customWidth="1"/>
    <col min="2810" max="2810" width="4.5" style="163" customWidth="1"/>
    <col min="2811" max="2811" width="2.75" style="163" customWidth="1"/>
    <col min="2812" max="2812" width="22" style="163" customWidth="1"/>
    <col min="2813" max="2813" width="7.75" style="163" customWidth="1"/>
    <col min="2814" max="2815" width="6.625" style="163" customWidth="1"/>
    <col min="2816" max="2816" width="6.375" style="163" customWidth="1"/>
    <col min="2817" max="2817" width="6.75" style="163" customWidth="1"/>
    <col min="2818" max="2821" width="6.375" style="163" customWidth="1"/>
    <col min="2822" max="2822" width="6.625" style="163" customWidth="1"/>
    <col min="2823" max="2823" width="6.125" style="163" customWidth="1"/>
    <col min="2824" max="2824" width="6.5" style="163" customWidth="1"/>
    <col min="2825" max="2825" width="6.25" style="163" customWidth="1"/>
    <col min="2826" max="2833" width="6.625" style="163" customWidth="1"/>
    <col min="2834" max="2834" width="7" style="163" customWidth="1"/>
    <col min="2835" max="2835" width="6.625" style="163" customWidth="1"/>
    <col min="2836" max="2836" width="9" style="163"/>
    <col min="2837" max="2842" width="7.125" style="163" customWidth="1"/>
    <col min="2843" max="3064" width="9" style="163"/>
    <col min="3065" max="3065" width="3.25" style="163" customWidth="1"/>
    <col min="3066" max="3066" width="4.5" style="163" customWidth="1"/>
    <col min="3067" max="3067" width="2.75" style="163" customWidth="1"/>
    <col min="3068" max="3068" width="22" style="163" customWidth="1"/>
    <col min="3069" max="3069" width="7.75" style="163" customWidth="1"/>
    <col min="3070" max="3071" width="6.625" style="163" customWidth="1"/>
    <col min="3072" max="3072" width="6.375" style="163" customWidth="1"/>
    <col min="3073" max="3073" width="6.75" style="163" customWidth="1"/>
    <col min="3074" max="3077" width="6.375" style="163" customWidth="1"/>
    <col min="3078" max="3078" width="6.625" style="163" customWidth="1"/>
    <col min="3079" max="3079" width="6.125" style="163" customWidth="1"/>
    <col min="3080" max="3080" width="6.5" style="163" customWidth="1"/>
    <col min="3081" max="3081" width="6.25" style="163" customWidth="1"/>
    <col min="3082" max="3089" width="6.625" style="163" customWidth="1"/>
    <col min="3090" max="3090" width="7" style="163" customWidth="1"/>
    <col min="3091" max="3091" width="6.625" style="163" customWidth="1"/>
    <col min="3092" max="3092" width="9" style="163"/>
    <col min="3093" max="3098" width="7.125" style="163" customWidth="1"/>
    <col min="3099" max="3320" width="9" style="163"/>
    <col min="3321" max="3321" width="3.25" style="163" customWidth="1"/>
    <col min="3322" max="3322" width="4.5" style="163" customWidth="1"/>
    <col min="3323" max="3323" width="2.75" style="163" customWidth="1"/>
    <col min="3324" max="3324" width="22" style="163" customWidth="1"/>
    <col min="3325" max="3325" width="7.75" style="163" customWidth="1"/>
    <col min="3326" max="3327" width="6.625" style="163" customWidth="1"/>
    <col min="3328" max="3328" width="6.375" style="163" customWidth="1"/>
    <col min="3329" max="3329" width="6.75" style="163" customWidth="1"/>
    <col min="3330" max="3333" width="6.375" style="163" customWidth="1"/>
    <col min="3334" max="3334" width="6.625" style="163" customWidth="1"/>
    <col min="3335" max="3335" width="6.125" style="163" customWidth="1"/>
    <col min="3336" max="3336" width="6.5" style="163" customWidth="1"/>
    <col min="3337" max="3337" width="6.25" style="163" customWidth="1"/>
    <col min="3338" max="3345" width="6.625" style="163" customWidth="1"/>
    <col min="3346" max="3346" width="7" style="163" customWidth="1"/>
    <col min="3347" max="3347" width="6.625" style="163" customWidth="1"/>
    <col min="3348" max="3348" width="9" style="163"/>
    <col min="3349" max="3354" width="7.125" style="163" customWidth="1"/>
    <col min="3355" max="3576" width="9" style="163"/>
    <col min="3577" max="3577" width="3.25" style="163" customWidth="1"/>
    <col min="3578" max="3578" width="4.5" style="163" customWidth="1"/>
    <col min="3579" max="3579" width="2.75" style="163" customWidth="1"/>
    <col min="3580" max="3580" width="22" style="163" customWidth="1"/>
    <col min="3581" max="3581" width="7.75" style="163" customWidth="1"/>
    <col min="3582" max="3583" width="6.625" style="163" customWidth="1"/>
    <col min="3584" max="3584" width="6.375" style="163" customWidth="1"/>
    <col min="3585" max="3585" width="6.75" style="163" customWidth="1"/>
    <col min="3586" max="3589" width="6.375" style="163" customWidth="1"/>
    <col min="3590" max="3590" width="6.625" style="163" customWidth="1"/>
    <col min="3591" max="3591" width="6.125" style="163" customWidth="1"/>
    <col min="3592" max="3592" width="6.5" style="163" customWidth="1"/>
    <col min="3593" max="3593" width="6.25" style="163" customWidth="1"/>
    <col min="3594" max="3601" width="6.625" style="163" customWidth="1"/>
    <col min="3602" max="3602" width="7" style="163" customWidth="1"/>
    <col min="3603" max="3603" width="6.625" style="163" customWidth="1"/>
    <col min="3604" max="3604" width="9" style="163"/>
    <col min="3605" max="3610" width="7.125" style="163" customWidth="1"/>
    <col min="3611" max="3832" width="9" style="163"/>
    <col min="3833" max="3833" width="3.25" style="163" customWidth="1"/>
    <col min="3834" max="3834" width="4.5" style="163" customWidth="1"/>
    <col min="3835" max="3835" width="2.75" style="163" customWidth="1"/>
    <col min="3836" max="3836" width="22" style="163" customWidth="1"/>
    <col min="3837" max="3837" width="7.75" style="163" customWidth="1"/>
    <col min="3838" max="3839" width="6.625" style="163" customWidth="1"/>
    <col min="3840" max="3840" width="6.375" style="163" customWidth="1"/>
    <col min="3841" max="3841" width="6.75" style="163" customWidth="1"/>
    <col min="3842" max="3845" width="6.375" style="163" customWidth="1"/>
    <col min="3846" max="3846" width="6.625" style="163" customWidth="1"/>
    <col min="3847" max="3847" width="6.125" style="163" customWidth="1"/>
    <col min="3848" max="3848" width="6.5" style="163" customWidth="1"/>
    <col min="3849" max="3849" width="6.25" style="163" customWidth="1"/>
    <col min="3850" max="3857" width="6.625" style="163" customWidth="1"/>
    <col min="3858" max="3858" width="7" style="163" customWidth="1"/>
    <col min="3859" max="3859" width="6.625" style="163" customWidth="1"/>
    <col min="3860" max="3860" width="9" style="163"/>
    <col min="3861" max="3866" width="7.125" style="163" customWidth="1"/>
    <col min="3867" max="4088" width="9" style="163"/>
    <col min="4089" max="4089" width="3.25" style="163" customWidth="1"/>
    <col min="4090" max="4090" width="4.5" style="163" customWidth="1"/>
    <col min="4091" max="4091" width="2.75" style="163" customWidth="1"/>
    <col min="4092" max="4092" width="22" style="163" customWidth="1"/>
    <col min="4093" max="4093" width="7.75" style="163" customWidth="1"/>
    <col min="4094" max="4095" width="6.625" style="163" customWidth="1"/>
    <col min="4096" max="4096" width="6.375" style="163" customWidth="1"/>
    <col min="4097" max="4097" width="6.75" style="163" customWidth="1"/>
    <col min="4098" max="4101" width="6.375" style="163" customWidth="1"/>
    <col min="4102" max="4102" width="6.625" style="163" customWidth="1"/>
    <col min="4103" max="4103" width="6.125" style="163" customWidth="1"/>
    <col min="4104" max="4104" width="6.5" style="163" customWidth="1"/>
    <col min="4105" max="4105" width="6.25" style="163" customWidth="1"/>
    <col min="4106" max="4113" width="6.625" style="163" customWidth="1"/>
    <col min="4114" max="4114" width="7" style="163" customWidth="1"/>
    <col min="4115" max="4115" width="6.625" style="163" customWidth="1"/>
    <col min="4116" max="4116" width="9" style="163"/>
    <col min="4117" max="4122" width="7.125" style="163" customWidth="1"/>
    <col min="4123" max="4344" width="9" style="163"/>
    <col min="4345" max="4345" width="3.25" style="163" customWidth="1"/>
    <col min="4346" max="4346" width="4.5" style="163" customWidth="1"/>
    <col min="4347" max="4347" width="2.75" style="163" customWidth="1"/>
    <col min="4348" max="4348" width="22" style="163" customWidth="1"/>
    <col min="4349" max="4349" width="7.75" style="163" customWidth="1"/>
    <col min="4350" max="4351" width="6.625" style="163" customWidth="1"/>
    <col min="4352" max="4352" width="6.375" style="163" customWidth="1"/>
    <col min="4353" max="4353" width="6.75" style="163" customWidth="1"/>
    <col min="4354" max="4357" width="6.375" style="163" customWidth="1"/>
    <col min="4358" max="4358" width="6.625" style="163" customWidth="1"/>
    <col min="4359" max="4359" width="6.125" style="163" customWidth="1"/>
    <col min="4360" max="4360" width="6.5" style="163" customWidth="1"/>
    <col min="4361" max="4361" width="6.25" style="163" customWidth="1"/>
    <col min="4362" max="4369" width="6.625" style="163" customWidth="1"/>
    <col min="4370" max="4370" width="7" style="163" customWidth="1"/>
    <col min="4371" max="4371" width="6.625" style="163" customWidth="1"/>
    <col min="4372" max="4372" width="9" style="163"/>
    <col min="4373" max="4378" width="7.125" style="163" customWidth="1"/>
    <col min="4379" max="4600" width="9" style="163"/>
    <col min="4601" max="4601" width="3.25" style="163" customWidth="1"/>
    <col min="4602" max="4602" width="4.5" style="163" customWidth="1"/>
    <col min="4603" max="4603" width="2.75" style="163" customWidth="1"/>
    <col min="4604" max="4604" width="22" style="163" customWidth="1"/>
    <col min="4605" max="4605" width="7.75" style="163" customWidth="1"/>
    <col min="4606" max="4607" width="6.625" style="163" customWidth="1"/>
    <col min="4608" max="4608" width="6.375" style="163" customWidth="1"/>
    <col min="4609" max="4609" width="6.75" style="163" customWidth="1"/>
    <col min="4610" max="4613" width="6.375" style="163" customWidth="1"/>
    <col min="4614" max="4614" width="6.625" style="163" customWidth="1"/>
    <col min="4615" max="4615" width="6.125" style="163" customWidth="1"/>
    <col min="4616" max="4616" width="6.5" style="163" customWidth="1"/>
    <col min="4617" max="4617" width="6.25" style="163" customWidth="1"/>
    <col min="4618" max="4625" width="6.625" style="163" customWidth="1"/>
    <col min="4626" max="4626" width="7" style="163" customWidth="1"/>
    <col min="4627" max="4627" width="6.625" style="163" customWidth="1"/>
    <col min="4628" max="4628" width="9" style="163"/>
    <col min="4629" max="4634" width="7.125" style="163" customWidth="1"/>
    <col min="4635" max="4856" width="9" style="163"/>
    <col min="4857" max="4857" width="3.25" style="163" customWidth="1"/>
    <col min="4858" max="4858" width="4.5" style="163" customWidth="1"/>
    <col min="4859" max="4859" width="2.75" style="163" customWidth="1"/>
    <col min="4860" max="4860" width="22" style="163" customWidth="1"/>
    <col min="4861" max="4861" width="7.75" style="163" customWidth="1"/>
    <col min="4862" max="4863" width="6.625" style="163" customWidth="1"/>
    <col min="4864" max="4864" width="6.375" style="163" customWidth="1"/>
    <col min="4865" max="4865" width="6.75" style="163" customWidth="1"/>
    <col min="4866" max="4869" width="6.375" style="163" customWidth="1"/>
    <col min="4870" max="4870" width="6.625" style="163" customWidth="1"/>
    <col min="4871" max="4871" width="6.125" style="163" customWidth="1"/>
    <col min="4872" max="4872" width="6.5" style="163" customWidth="1"/>
    <col min="4873" max="4873" width="6.25" style="163" customWidth="1"/>
    <col min="4874" max="4881" width="6.625" style="163" customWidth="1"/>
    <col min="4882" max="4882" width="7" style="163" customWidth="1"/>
    <col min="4883" max="4883" width="6.625" style="163" customWidth="1"/>
    <col min="4884" max="4884" width="9" style="163"/>
    <col min="4885" max="4890" width="7.125" style="163" customWidth="1"/>
    <col min="4891" max="5112" width="9" style="163"/>
    <col min="5113" max="5113" width="3.25" style="163" customWidth="1"/>
    <col min="5114" max="5114" width="4.5" style="163" customWidth="1"/>
    <col min="5115" max="5115" width="2.75" style="163" customWidth="1"/>
    <col min="5116" max="5116" width="22" style="163" customWidth="1"/>
    <col min="5117" max="5117" width="7.75" style="163" customWidth="1"/>
    <col min="5118" max="5119" width="6.625" style="163" customWidth="1"/>
    <col min="5120" max="5120" width="6.375" style="163" customWidth="1"/>
    <col min="5121" max="5121" width="6.75" style="163" customWidth="1"/>
    <col min="5122" max="5125" width="6.375" style="163" customWidth="1"/>
    <col min="5126" max="5126" width="6.625" style="163" customWidth="1"/>
    <col min="5127" max="5127" width="6.125" style="163" customWidth="1"/>
    <col min="5128" max="5128" width="6.5" style="163" customWidth="1"/>
    <col min="5129" max="5129" width="6.25" style="163" customWidth="1"/>
    <col min="5130" max="5137" width="6.625" style="163" customWidth="1"/>
    <col min="5138" max="5138" width="7" style="163" customWidth="1"/>
    <col min="5139" max="5139" width="6.625" style="163" customWidth="1"/>
    <col min="5140" max="5140" width="9" style="163"/>
    <col min="5141" max="5146" width="7.125" style="163" customWidth="1"/>
    <col min="5147" max="5368" width="9" style="163"/>
    <col min="5369" max="5369" width="3.25" style="163" customWidth="1"/>
    <col min="5370" max="5370" width="4.5" style="163" customWidth="1"/>
    <col min="5371" max="5371" width="2.75" style="163" customWidth="1"/>
    <col min="5372" max="5372" width="22" style="163" customWidth="1"/>
    <col min="5373" max="5373" width="7.75" style="163" customWidth="1"/>
    <col min="5374" max="5375" width="6.625" style="163" customWidth="1"/>
    <col min="5376" max="5376" width="6.375" style="163" customWidth="1"/>
    <col min="5377" max="5377" width="6.75" style="163" customWidth="1"/>
    <col min="5378" max="5381" width="6.375" style="163" customWidth="1"/>
    <col min="5382" max="5382" width="6.625" style="163" customWidth="1"/>
    <col min="5383" max="5383" width="6.125" style="163" customWidth="1"/>
    <col min="5384" max="5384" width="6.5" style="163" customWidth="1"/>
    <col min="5385" max="5385" width="6.25" style="163" customWidth="1"/>
    <col min="5386" max="5393" width="6.625" style="163" customWidth="1"/>
    <col min="5394" max="5394" width="7" style="163" customWidth="1"/>
    <col min="5395" max="5395" width="6.625" style="163" customWidth="1"/>
    <col min="5396" max="5396" width="9" style="163"/>
    <col min="5397" max="5402" width="7.125" style="163" customWidth="1"/>
    <col min="5403" max="5624" width="9" style="163"/>
    <col min="5625" max="5625" width="3.25" style="163" customWidth="1"/>
    <col min="5626" max="5626" width="4.5" style="163" customWidth="1"/>
    <col min="5627" max="5627" width="2.75" style="163" customWidth="1"/>
    <col min="5628" max="5628" width="22" style="163" customWidth="1"/>
    <col min="5629" max="5629" width="7.75" style="163" customWidth="1"/>
    <col min="5630" max="5631" width="6.625" style="163" customWidth="1"/>
    <col min="5632" max="5632" width="6.375" style="163" customWidth="1"/>
    <col min="5633" max="5633" width="6.75" style="163" customWidth="1"/>
    <col min="5634" max="5637" width="6.375" style="163" customWidth="1"/>
    <col min="5638" max="5638" width="6.625" style="163" customWidth="1"/>
    <col min="5639" max="5639" width="6.125" style="163" customWidth="1"/>
    <col min="5640" max="5640" width="6.5" style="163" customWidth="1"/>
    <col min="5641" max="5641" width="6.25" style="163" customWidth="1"/>
    <col min="5642" max="5649" width="6.625" style="163" customWidth="1"/>
    <col min="5650" max="5650" width="7" style="163" customWidth="1"/>
    <col min="5651" max="5651" width="6.625" style="163" customWidth="1"/>
    <col min="5652" max="5652" width="9" style="163"/>
    <col min="5653" max="5658" width="7.125" style="163" customWidth="1"/>
    <col min="5659" max="5880" width="9" style="163"/>
    <col min="5881" max="5881" width="3.25" style="163" customWidth="1"/>
    <col min="5882" max="5882" width="4.5" style="163" customWidth="1"/>
    <col min="5883" max="5883" width="2.75" style="163" customWidth="1"/>
    <col min="5884" max="5884" width="22" style="163" customWidth="1"/>
    <col min="5885" max="5885" width="7.75" style="163" customWidth="1"/>
    <col min="5886" max="5887" width="6.625" style="163" customWidth="1"/>
    <col min="5888" max="5888" width="6.375" style="163" customWidth="1"/>
    <col min="5889" max="5889" width="6.75" style="163" customWidth="1"/>
    <col min="5890" max="5893" width="6.375" style="163" customWidth="1"/>
    <col min="5894" max="5894" width="6.625" style="163" customWidth="1"/>
    <col min="5895" max="5895" width="6.125" style="163" customWidth="1"/>
    <col min="5896" max="5896" width="6.5" style="163" customWidth="1"/>
    <col min="5897" max="5897" width="6.25" style="163" customWidth="1"/>
    <col min="5898" max="5905" width="6.625" style="163" customWidth="1"/>
    <col min="5906" max="5906" width="7" style="163" customWidth="1"/>
    <col min="5907" max="5907" width="6.625" style="163" customWidth="1"/>
    <col min="5908" max="5908" width="9" style="163"/>
    <col min="5909" max="5914" width="7.125" style="163" customWidth="1"/>
    <col min="5915" max="6136" width="9" style="163"/>
    <col min="6137" max="6137" width="3.25" style="163" customWidth="1"/>
    <col min="6138" max="6138" width="4.5" style="163" customWidth="1"/>
    <col min="6139" max="6139" width="2.75" style="163" customWidth="1"/>
    <col min="6140" max="6140" width="22" style="163" customWidth="1"/>
    <col min="6141" max="6141" width="7.75" style="163" customWidth="1"/>
    <col min="6142" max="6143" width="6.625" style="163" customWidth="1"/>
    <col min="6144" max="6144" width="6.375" style="163" customWidth="1"/>
    <col min="6145" max="6145" width="6.75" style="163" customWidth="1"/>
    <col min="6146" max="6149" width="6.375" style="163" customWidth="1"/>
    <col min="6150" max="6150" width="6.625" style="163" customWidth="1"/>
    <col min="6151" max="6151" width="6.125" style="163" customWidth="1"/>
    <col min="6152" max="6152" width="6.5" style="163" customWidth="1"/>
    <col min="6153" max="6153" width="6.25" style="163" customWidth="1"/>
    <col min="6154" max="6161" width="6.625" style="163" customWidth="1"/>
    <col min="6162" max="6162" width="7" style="163" customWidth="1"/>
    <col min="6163" max="6163" width="6.625" style="163" customWidth="1"/>
    <col min="6164" max="6164" width="9" style="163"/>
    <col min="6165" max="6170" width="7.125" style="163" customWidth="1"/>
    <col min="6171" max="6392" width="9" style="163"/>
    <col min="6393" max="6393" width="3.25" style="163" customWidth="1"/>
    <col min="6394" max="6394" width="4.5" style="163" customWidth="1"/>
    <col min="6395" max="6395" width="2.75" style="163" customWidth="1"/>
    <col min="6396" max="6396" width="22" style="163" customWidth="1"/>
    <col min="6397" max="6397" width="7.75" style="163" customWidth="1"/>
    <col min="6398" max="6399" width="6.625" style="163" customWidth="1"/>
    <col min="6400" max="6400" width="6.375" style="163" customWidth="1"/>
    <col min="6401" max="6401" width="6.75" style="163" customWidth="1"/>
    <col min="6402" max="6405" width="6.375" style="163" customWidth="1"/>
    <col min="6406" max="6406" width="6.625" style="163" customWidth="1"/>
    <col min="6407" max="6407" width="6.125" style="163" customWidth="1"/>
    <col min="6408" max="6408" width="6.5" style="163" customWidth="1"/>
    <col min="6409" max="6409" width="6.25" style="163" customWidth="1"/>
    <col min="6410" max="6417" width="6.625" style="163" customWidth="1"/>
    <col min="6418" max="6418" width="7" style="163" customWidth="1"/>
    <col min="6419" max="6419" width="6.625" style="163" customWidth="1"/>
    <col min="6420" max="6420" width="9" style="163"/>
    <col min="6421" max="6426" width="7.125" style="163" customWidth="1"/>
    <col min="6427" max="6648" width="9" style="163"/>
    <col min="6649" max="6649" width="3.25" style="163" customWidth="1"/>
    <col min="6650" max="6650" width="4.5" style="163" customWidth="1"/>
    <col min="6651" max="6651" width="2.75" style="163" customWidth="1"/>
    <col min="6652" max="6652" width="22" style="163" customWidth="1"/>
    <col min="6653" max="6653" width="7.75" style="163" customWidth="1"/>
    <col min="6654" max="6655" width="6.625" style="163" customWidth="1"/>
    <col min="6656" max="6656" width="6.375" style="163" customWidth="1"/>
    <col min="6657" max="6657" width="6.75" style="163" customWidth="1"/>
    <col min="6658" max="6661" width="6.375" style="163" customWidth="1"/>
    <col min="6662" max="6662" width="6.625" style="163" customWidth="1"/>
    <col min="6663" max="6663" width="6.125" style="163" customWidth="1"/>
    <col min="6664" max="6664" width="6.5" style="163" customWidth="1"/>
    <col min="6665" max="6665" width="6.25" style="163" customWidth="1"/>
    <col min="6666" max="6673" width="6.625" style="163" customWidth="1"/>
    <col min="6674" max="6674" width="7" style="163" customWidth="1"/>
    <col min="6675" max="6675" width="6.625" style="163" customWidth="1"/>
    <col min="6676" max="6676" width="9" style="163"/>
    <col min="6677" max="6682" width="7.125" style="163" customWidth="1"/>
    <col min="6683" max="6904" width="9" style="163"/>
    <col min="6905" max="6905" width="3.25" style="163" customWidth="1"/>
    <col min="6906" max="6906" width="4.5" style="163" customWidth="1"/>
    <col min="6907" max="6907" width="2.75" style="163" customWidth="1"/>
    <col min="6908" max="6908" width="22" style="163" customWidth="1"/>
    <col min="6909" max="6909" width="7.75" style="163" customWidth="1"/>
    <col min="6910" max="6911" width="6.625" style="163" customWidth="1"/>
    <col min="6912" max="6912" width="6.375" style="163" customWidth="1"/>
    <col min="6913" max="6913" width="6.75" style="163" customWidth="1"/>
    <col min="6914" max="6917" width="6.375" style="163" customWidth="1"/>
    <col min="6918" max="6918" width="6.625" style="163" customWidth="1"/>
    <col min="6919" max="6919" width="6.125" style="163" customWidth="1"/>
    <col min="6920" max="6920" width="6.5" style="163" customWidth="1"/>
    <col min="6921" max="6921" width="6.25" style="163" customWidth="1"/>
    <col min="6922" max="6929" width="6.625" style="163" customWidth="1"/>
    <col min="6930" max="6930" width="7" style="163" customWidth="1"/>
    <col min="6931" max="6931" width="6.625" style="163" customWidth="1"/>
    <col min="6932" max="6932" width="9" style="163"/>
    <col min="6933" max="6938" width="7.125" style="163" customWidth="1"/>
    <col min="6939" max="7160" width="9" style="163"/>
    <col min="7161" max="7161" width="3.25" style="163" customWidth="1"/>
    <col min="7162" max="7162" width="4.5" style="163" customWidth="1"/>
    <col min="7163" max="7163" width="2.75" style="163" customWidth="1"/>
    <col min="7164" max="7164" width="22" style="163" customWidth="1"/>
    <col min="7165" max="7165" width="7.75" style="163" customWidth="1"/>
    <col min="7166" max="7167" width="6.625" style="163" customWidth="1"/>
    <col min="7168" max="7168" width="6.375" style="163" customWidth="1"/>
    <col min="7169" max="7169" width="6.75" style="163" customWidth="1"/>
    <col min="7170" max="7173" width="6.375" style="163" customWidth="1"/>
    <col min="7174" max="7174" width="6.625" style="163" customWidth="1"/>
    <col min="7175" max="7175" width="6.125" style="163" customWidth="1"/>
    <col min="7176" max="7176" width="6.5" style="163" customWidth="1"/>
    <col min="7177" max="7177" width="6.25" style="163" customWidth="1"/>
    <col min="7178" max="7185" width="6.625" style="163" customWidth="1"/>
    <col min="7186" max="7186" width="7" style="163" customWidth="1"/>
    <col min="7187" max="7187" width="6.625" style="163" customWidth="1"/>
    <col min="7188" max="7188" width="9" style="163"/>
    <col min="7189" max="7194" width="7.125" style="163" customWidth="1"/>
    <col min="7195" max="7416" width="9" style="163"/>
    <col min="7417" max="7417" width="3.25" style="163" customWidth="1"/>
    <col min="7418" max="7418" width="4.5" style="163" customWidth="1"/>
    <col min="7419" max="7419" width="2.75" style="163" customWidth="1"/>
    <col min="7420" max="7420" width="22" style="163" customWidth="1"/>
    <col min="7421" max="7421" width="7.75" style="163" customWidth="1"/>
    <col min="7422" max="7423" width="6.625" style="163" customWidth="1"/>
    <col min="7424" max="7424" width="6.375" style="163" customWidth="1"/>
    <col min="7425" max="7425" width="6.75" style="163" customWidth="1"/>
    <col min="7426" max="7429" width="6.375" style="163" customWidth="1"/>
    <col min="7430" max="7430" width="6.625" style="163" customWidth="1"/>
    <col min="7431" max="7431" width="6.125" style="163" customWidth="1"/>
    <col min="7432" max="7432" width="6.5" style="163" customWidth="1"/>
    <col min="7433" max="7433" width="6.25" style="163" customWidth="1"/>
    <col min="7434" max="7441" width="6.625" style="163" customWidth="1"/>
    <col min="7442" max="7442" width="7" style="163" customWidth="1"/>
    <col min="7443" max="7443" width="6.625" style="163" customWidth="1"/>
    <col min="7444" max="7444" width="9" style="163"/>
    <col min="7445" max="7450" width="7.125" style="163" customWidth="1"/>
    <col min="7451" max="7672" width="9" style="163"/>
    <col min="7673" max="7673" width="3.25" style="163" customWidth="1"/>
    <col min="7674" max="7674" width="4.5" style="163" customWidth="1"/>
    <col min="7675" max="7675" width="2.75" style="163" customWidth="1"/>
    <col min="7676" max="7676" width="22" style="163" customWidth="1"/>
    <col min="7677" max="7677" width="7.75" style="163" customWidth="1"/>
    <col min="7678" max="7679" width="6.625" style="163" customWidth="1"/>
    <col min="7680" max="7680" width="6.375" style="163" customWidth="1"/>
    <col min="7681" max="7681" width="6.75" style="163" customWidth="1"/>
    <col min="7682" max="7685" width="6.375" style="163" customWidth="1"/>
    <col min="7686" max="7686" width="6.625" style="163" customWidth="1"/>
    <col min="7687" max="7687" width="6.125" style="163" customWidth="1"/>
    <col min="7688" max="7688" width="6.5" style="163" customWidth="1"/>
    <col min="7689" max="7689" width="6.25" style="163" customWidth="1"/>
    <col min="7690" max="7697" width="6.625" style="163" customWidth="1"/>
    <col min="7698" max="7698" width="7" style="163" customWidth="1"/>
    <col min="7699" max="7699" width="6.625" style="163" customWidth="1"/>
    <col min="7700" max="7700" width="9" style="163"/>
    <col min="7701" max="7706" width="7.125" style="163" customWidth="1"/>
    <col min="7707" max="7928" width="9" style="163"/>
    <col min="7929" max="7929" width="3.25" style="163" customWidth="1"/>
    <col min="7930" max="7930" width="4.5" style="163" customWidth="1"/>
    <col min="7931" max="7931" width="2.75" style="163" customWidth="1"/>
    <col min="7932" max="7932" width="22" style="163" customWidth="1"/>
    <col min="7933" max="7933" width="7.75" style="163" customWidth="1"/>
    <col min="7934" max="7935" width="6.625" style="163" customWidth="1"/>
    <col min="7936" max="7936" width="6.375" style="163" customWidth="1"/>
    <col min="7937" max="7937" width="6.75" style="163" customWidth="1"/>
    <col min="7938" max="7941" width="6.375" style="163" customWidth="1"/>
    <col min="7942" max="7942" width="6.625" style="163" customWidth="1"/>
    <col min="7943" max="7943" width="6.125" style="163" customWidth="1"/>
    <col min="7944" max="7944" width="6.5" style="163" customWidth="1"/>
    <col min="7945" max="7945" width="6.25" style="163" customWidth="1"/>
    <col min="7946" max="7953" width="6.625" style="163" customWidth="1"/>
    <col min="7954" max="7954" width="7" style="163" customWidth="1"/>
    <col min="7955" max="7955" width="6.625" style="163" customWidth="1"/>
    <col min="7956" max="7956" width="9" style="163"/>
    <col min="7957" max="7962" width="7.125" style="163" customWidth="1"/>
    <col min="7963" max="8184" width="9" style="163"/>
    <col min="8185" max="8185" width="3.25" style="163" customWidth="1"/>
    <col min="8186" max="8186" width="4.5" style="163" customWidth="1"/>
    <col min="8187" max="8187" width="2.75" style="163" customWidth="1"/>
    <col min="8188" max="8188" width="22" style="163" customWidth="1"/>
    <col min="8189" max="8189" width="7.75" style="163" customWidth="1"/>
    <col min="8190" max="8191" width="6.625" style="163" customWidth="1"/>
    <col min="8192" max="8192" width="6.375" style="163" customWidth="1"/>
    <col min="8193" max="8193" width="6.75" style="163" customWidth="1"/>
    <col min="8194" max="8197" width="6.375" style="163" customWidth="1"/>
    <col min="8198" max="8198" width="6.625" style="163" customWidth="1"/>
    <col min="8199" max="8199" width="6.125" style="163" customWidth="1"/>
    <col min="8200" max="8200" width="6.5" style="163" customWidth="1"/>
    <col min="8201" max="8201" width="6.25" style="163" customWidth="1"/>
    <col min="8202" max="8209" width="6.625" style="163" customWidth="1"/>
    <col min="8210" max="8210" width="7" style="163" customWidth="1"/>
    <col min="8211" max="8211" width="6.625" style="163" customWidth="1"/>
    <col min="8212" max="8212" width="9" style="163"/>
    <col min="8213" max="8218" width="7.125" style="163" customWidth="1"/>
    <col min="8219" max="8440" width="9" style="163"/>
    <col min="8441" max="8441" width="3.25" style="163" customWidth="1"/>
    <col min="8442" max="8442" width="4.5" style="163" customWidth="1"/>
    <col min="8443" max="8443" width="2.75" style="163" customWidth="1"/>
    <col min="8444" max="8444" width="22" style="163" customWidth="1"/>
    <col min="8445" max="8445" width="7.75" style="163" customWidth="1"/>
    <col min="8446" max="8447" width="6.625" style="163" customWidth="1"/>
    <col min="8448" max="8448" width="6.375" style="163" customWidth="1"/>
    <col min="8449" max="8449" width="6.75" style="163" customWidth="1"/>
    <col min="8450" max="8453" width="6.375" style="163" customWidth="1"/>
    <col min="8454" max="8454" width="6.625" style="163" customWidth="1"/>
    <col min="8455" max="8455" width="6.125" style="163" customWidth="1"/>
    <col min="8456" max="8456" width="6.5" style="163" customWidth="1"/>
    <col min="8457" max="8457" width="6.25" style="163" customWidth="1"/>
    <col min="8458" max="8465" width="6.625" style="163" customWidth="1"/>
    <col min="8466" max="8466" width="7" style="163" customWidth="1"/>
    <col min="8467" max="8467" width="6.625" style="163" customWidth="1"/>
    <col min="8468" max="8468" width="9" style="163"/>
    <col min="8469" max="8474" width="7.125" style="163" customWidth="1"/>
    <col min="8475" max="8696" width="9" style="163"/>
    <col min="8697" max="8697" width="3.25" style="163" customWidth="1"/>
    <col min="8698" max="8698" width="4.5" style="163" customWidth="1"/>
    <col min="8699" max="8699" width="2.75" style="163" customWidth="1"/>
    <col min="8700" max="8700" width="22" style="163" customWidth="1"/>
    <col min="8701" max="8701" width="7.75" style="163" customWidth="1"/>
    <col min="8702" max="8703" width="6.625" style="163" customWidth="1"/>
    <col min="8704" max="8704" width="6.375" style="163" customWidth="1"/>
    <col min="8705" max="8705" width="6.75" style="163" customWidth="1"/>
    <col min="8706" max="8709" width="6.375" style="163" customWidth="1"/>
    <col min="8710" max="8710" width="6.625" style="163" customWidth="1"/>
    <col min="8711" max="8711" width="6.125" style="163" customWidth="1"/>
    <col min="8712" max="8712" width="6.5" style="163" customWidth="1"/>
    <col min="8713" max="8713" width="6.25" style="163" customWidth="1"/>
    <col min="8714" max="8721" width="6.625" style="163" customWidth="1"/>
    <col min="8722" max="8722" width="7" style="163" customWidth="1"/>
    <col min="8723" max="8723" width="6.625" style="163" customWidth="1"/>
    <col min="8724" max="8724" width="9" style="163"/>
    <col min="8725" max="8730" width="7.125" style="163" customWidth="1"/>
    <col min="8731" max="8952" width="9" style="163"/>
    <col min="8953" max="8953" width="3.25" style="163" customWidth="1"/>
    <col min="8954" max="8954" width="4.5" style="163" customWidth="1"/>
    <col min="8955" max="8955" width="2.75" style="163" customWidth="1"/>
    <col min="8956" max="8956" width="22" style="163" customWidth="1"/>
    <col min="8957" max="8957" width="7.75" style="163" customWidth="1"/>
    <col min="8958" max="8959" width="6.625" style="163" customWidth="1"/>
    <col min="8960" max="8960" width="6.375" style="163" customWidth="1"/>
    <col min="8961" max="8961" width="6.75" style="163" customWidth="1"/>
    <col min="8962" max="8965" width="6.375" style="163" customWidth="1"/>
    <col min="8966" max="8966" width="6.625" style="163" customWidth="1"/>
    <col min="8967" max="8967" width="6.125" style="163" customWidth="1"/>
    <col min="8968" max="8968" width="6.5" style="163" customWidth="1"/>
    <col min="8969" max="8969" width="6.25" style="163" customWidth="1"/>
    <col min="8970" max="8977" width="6.625" style="163" customWidth="1"/>
    <col min="8978" max="8978" width="7" style="163" customWidth="1"/>
    <col min="8979" max="8979" width="6.625" style="163" customWidth="1"/>
    <col min="8980" max="8980" width="9" style="163"/>
    <col min="8981" max="8986" width="7.125" style="163" customWidth="1"/>
    <col min="8987" max="9208" width="9" style="163"/>
    <col min="9209" max="9209" width="3.25" style="163" customWidth="1"/>
    <col min="9210" max="9210" width="4.5" style="163" customWidth="1"/>
    <col min="9211" max="9211" width="2.75" style="163" customWidth="1"/>
    <col min="9212" max="9212" width="22" style="163" customWidth="1"/>
    <col min="9213" max="9213" width="7.75" style="163" customWidth="1"/>
    <col min="9214" max="9215" width="6.625" style="163" customWidth="1"/>
    <col min="9216" max="9216" width="6.375" style="163" customWidth="1"/>
    <col min="9217" max="9217" width="6.75" style="163" customWidth="1"/>
    <col min="9218" max="9221" width="6.375" style="163" customWidth="1"/>
    <col min="9222" max="9222" width="6.625" style="163" customWidth="1"/>
    <col min="9223" max="9223" width="6.125" style="163" customWidth="1"/>
    <col min="9224" max="9224" width="6.5" style="163" customWidth="1"/>
    <col min="9225" max="9225" width="6.25" style="163" customWidth="1"/>
    <col min="9226" max="9233" width="6.625" style="163" customWidth="1"/>
    <col min="9234" max="9234" width="7" style="163" customWidth="1"/>
    <col min="9235" max="9235" width="6.625" style="163" customWidth="1"/>
    <col min="9236" max="9236" width="9" style="163"/>
    <col min="9237" max="9242" width="7.125" style="163" customWidth="1"/>
    <col min="9243" max="9464" width="9" style="163"/>
    <col min="9465" max="9465" width="3.25" style="163" customWidth="1"/>
    <col min="9466" max="9466" width="4.5" style="163" customWidth="1"/>
    <col min="9467" max="9467" width="2.75" style="163" customWidth="1"/>
    <col min="9468" max="9468" width="22" style="163" customWidth="1"/>
    <col min="9469" max="9469" width="7.75" style="163" customWidth="1"/>
    <col min="9470" max="9471" width="6.625" style="163" customWidth="1"/>
    <col min="9472" max="9472" width="6.375" style="163" customWidth="1"/>
    <col min="9473" max="9473" width="6.75" style="163" customWidth="1"/>
    <col min="9474" max="9477" width="6.375" style="163" customWidth="1"/>
    <col min="9478" max="9478" width="6.625" style="163" customWidth="1"/>
    <col min="9479" max="9479" width="6.125" style="163" customWidth="1"/>
    <col min="9480" max="9480" width="6.5" style="163" customWidth="1"/>
    <col min="9481" max="9481" width="6.25" style="163" customWidth="1"/>
    <col min="9482" max="9489" width="6.625" style="163" customWidth="1"/>
    <col min="9490" max="9490" width="7" style="163" customWidth="1"/>
    <col min="9491" max="9491" width="6.625" style="163" customWidth="1"/>
    <col min="9492" max="9492" width="9" style="163"/>
    <col min="9493" max="9498" width="7.125" style="163" customWidth="1"/>
    <col min="9499" max="9720" width="9" style="163"/>
    <col min="9721" max="9721" width="3.25" style="163" customWidth="1"/>
    <col min="9722" max="9722" width="4.5" style="163" customWidth="1"/>
    <col min="9723" max="9723" width="2.75" style="163" customWidth="1"/>
    <col min="9724" max="9724" width="22" style="163" customWidth="1"/>
    <col min="9725" max="9725" width="7.75" style="163" customWidth="1"/>
    <col min="9726" max="9727" width="6.625" style="163" customWidth="1"/>
    <col min="9728" max="9728" width="6.375" style="163" customWidth="1"/>
    <col min="9729" max="9729" width="6.75" style="163" customWidth="1"/>
    <col min="9730" max="9733" width="6.375" style="163" customWidth="1"/>
    <col min="9734" max="9734" width="6.625" style="163" customWidth="1"/>
    <col min="9735" max="9735" width="6.125" style="163" customWidth="1"/>
    <col min="9736" max="9736" width="6.5" style="163" customWidth="1"/>
    <col min="9737" max="9737" width="6.25" style="163" customWidth="1"/>
    <col min="9738" max="9745" width="6.625" style="163" customWidth="1"/>
    <col min="9746" max="9746" width="7" style="163" customWidth="1"/>
    <col min="9747" max="9747" width="6.625" style="163" customWidth="1"/>
    <col min="9748" max="9748" width="9" style="163"/>
    <col min="9749" max="9754" width="7.125" style="163" customWidth="1"/>
    <col min="9755" max="9976" width="9" style="163"/>
    <col min="9977" max="9977" width="3.25" style="163" customWidth="1"/>
    <col min="9978" max="9978" width="4.5" style="163" customWidth="1"/>
    <col min="9979" max="9979" width="2.75" style="163" customWidth="1"/>
    <col min="9980" max="9980" width="22" style="163" customWidth="1"/>
    <col min="9981" max="9981" width="7.75" style="163" customWidth="1"/>
    <col min="9982" max="9983" width="6.625" style="163" customWidth="1"/>
    <col min="9984" max="9984" width="6.375" style="163" customWidth="1"/>
    <col min="9985" max="9985" width="6.75" style="163" customWidth="1"/>
    <col min="9986" max="9989" width="6.375" style="163" customWidth="1"/>
    <col min="9990" max="9990" width="6.625" style="163" customWidth="1"/>
    <col min="9991" max="9991" width="6.125" style="163" customWidth="1"/>
    <col min="9992" max="9992" width="6.5" style="163" customWidth="1"/>
    <col min="9993" max="9993" width="6.25" style="163" customWidth="1"/>
    <col min="9994" max="10001" width="6.625" style="163" customWidth="1"/>
    <col min="10002" max="10002" width="7" style="163" customWidth="1"/>
    <col min="10003" max="10003" width="6.625" style="163" customWidth="1"/>
    <col min="10004" max="10004" width="9" style="163"/>
    <col min="10005" max="10010" width="7.125" style="163" customWidth="1"/>
    <col min="10011" max="10232" width="9" style="163"/>
    <col min="10233" max="10233" width="3.25" style="163" customWidth="1"/>
    <col min="10234" max="10234" width="4.5" style="163" customWidth="1"/>
    <col min="10235" max="10235" width="2.75" style="163" customWidth="1"/>
    <col min="10236" max="10236" width="22" style="163" customWidth="1"/>
    <col min="10237" max="10237" width="7.75" style="163" customWidth="1"/>
    <col min="10238" max="10239" width="6.625" style="163" customWidth="1"/>
    <col min="10240" max="10240" width="6.375" style="163" customWidth="1"/>
    <col min="10241" max="10241" width="6.75" style="163" customWidth="1"/>
    <col min="10242" max="10245" width="6.375" style="163" customWidth="1"/>
    <col min="10246" max="10246" width="6.625" style="163" customWidth="1"/>
    <col min="10247" max="10247" width="6.125" style="163" customWidth="1"/>
    <col min="10248" max="10248" width="6.5" style="163" customWidth="1"/>
    <col min="10249" max="10249" width="6.25" style="163" customWidth="1"/>
    <col min="10250" max="10257" width="6.625" style="163" customWidth="1"/>
    <col min="10258" max="10258" width="7" style="163" customWidth="1"/>
    <col min="10259" max="10259" width="6.625" style="163" customWidth="1"/>
    <col min="10260" max="10260" width="9" style="163"/>
    <col min="10261" max="10266" width="7.125" style="163" customWidth="1"/>
    <col min="10267" max="10488" width="9" style="163"/>
    <col min="10489" max="10489" width="3.25" style="163" customWidth="1"/>
    <col min="10490" max="10490" width="4.5" style="163" customWidth="1"/>
    <col min="10491" max="10491" width="2.75" style="163" customWidth="1"/>
    <col min="10492" max="10492" width="22" style="163" customWidth="1"/>
    <col min="10493" max="10493" width="7.75" style="163" customWidth="1"/>
    <col min="10494" max="10495" width="6.625" style="163" customWidth="1"/>
    <col min="10496" max="10496" width="6.375" style="163" customWidth="1"/>
    <col min="10497" max="10497" width="6.75" style="163" customWidth="1"/>
    <col min="10498" max="10501" width="6.375" style="163" customWidth="1"/>
    <col min="10502" max="10502" width="6.625" style="163" customWidth="1"/>
    <col min="10503" max="10503" width="6.125" style="163" customWidth="1"/>
    <col min="10504" max="10504" width="6.5" style="163" customWidth="1"/>
    <col min="10505" max="10505" width="6.25" style="163" customWidth="1"/>
    <col min="10506" max="10513" width="6.625" style="163" customWidth="1"/>
    <col min="10514" max="10514" width="7" style="163" customWidth="1"/>
    <col min="10515" max="10515" width="6.625" style="163" customWidth="1"/>
    <col min="10516" max="10516" width="9" style="163"/>
    <col min="10517" max="10522" width="7.125" style="163" customWidth="1"/>
    <col min="10523" max="10744" width="9" style="163"/>
    <col min="10745" max="10745" width="3.25" style="163" customWidth="1"/>
    <col min="10746" max="10746" width="4.5" style="163" customWidth="1"/>
    <col min="10747" max="10747" width="2.75" style="163" customWidth="1"/>
    <col min="10748" max="10748" width="22" style="163" customWidth="1"/>
    <col min="10749" max="10749" width="7.75" style="163" customWidth="1"/>
    <col min="10750" max="10751" width="6.625" style="163" customWidth="1"/>
    <col min="10752" max="10752" width="6.375" style="163" customWidth="1"/>
    <col min="10753" max="10753" width="6.75" style="163" customWidth="1"/>
    <col min="10754" max="10757" width="6.375" style="163" customWidth="1"/>
    <col min="10758" max="10758" width="6.625" style="163" customWidth="1"/>
    <col min="10759" max="10759" width="6.125" style="163" customWidth="1"/>
    <col min="10760" max="10760" width="6.5" style="163" customWidth="1"/>
    <col min="10761" max="10761" width="6.25" style="163" customWidth="1"/>
    <col min="10762" max="10769" width="6.625" style="163" customWidth="1"/>
    <col min="10770" max="10770" width="7" style="163" customWidth="1"/>
    <col min="10771" max="10771" width="6.625" style="163" customWidth="1"/>
    <col min="10772" max="10772" width="9" style="163"/>
    <col min="10773" max="10778" width="7.125" style="163" customWidth="1"/>
    <col min="10779" max="11000" width="9" style="163"/>
    <col min="11001" max="11001" width="3.25" style="163" customWidth="1"/>
    <col min="11002" max="11002" width="4.5" style="163" customWidth="1"/>
    <col min="11003" max="11003" width="2.75" style="163" customWidth="1"/>
    <col min="11004" max="11004" width="22" style="163" customWidth="1"/>
    <col min="11005" max="11005" width="7.75" style="163" customWidth="1"/>
    <col min="11006" max="11007" width="6.625" style="163" customWidth="1"/>
    <col min="11008" max="11008" width="6.375" style="163" customWidth="1"/>
    <col min="11009" max="11009" width="6.75" style="163" customWidth="1"/>
    <col min="11010" max="11013" width="6.375" style="163" customWidth="1"/>
    <col min="11014" max="11014" width="6.625" style="163" customWidth="1"/>
    <col min="11015" max="11015" width="6.125" style="163" customWidth="1"/>
    <col min="11016" max="11016" width="6.5" style="163" customWidth="1"/>
    <col min="11017" max="11017" width="6.25" style="163" customWidth="1"/>
    <col min="11018" max="11025" width="6.625" style="163" customWidth="1"/>
    <col min="11026" max="11026" width="7" style="163" customWidth="1"/>
    <col min="11027" max="11027" width="6.625" style="163" customWidth="1"/>
    <col min="11028" max="11028" width="9" style="163"/>
    <col min="11029" max="11034" width="7.125" style="163" customWidth="1"/>
    <col min="11035" max="11256" width="9" style="163"/>
    <col min="11257" max="11257" width="3.25" style="163" customWidth="1"/>
    <col min="11258" max="11258" width="4.5" style="163" customWidth="1"/>
    <col min="11259" max="11259" width="2.75" style="163" customWidth="1"/>
    <col min="11260" max="11260" width="22" style="163" customWidth="1"/>
    <col min="11261" max="11261" width="7.75" style="163" customWidth="1"/>
    <col min="11262" max="11263" width="6.625" style="163" customWidth="1"/>
    <col min="11264" max="11264" width="6.375" style="163" customWidth="1"/>
    <col min="11265" max="11265" width="6.75" style="163" customWidth="1"/>
    <col min="11266" max="11269" width="6.375" style="163" customWidth="1"/>
    <col min="11270" max="11270" width="6.625" style="163" customWidth="1"/>
    <col min="11271" max="11271" width="6.125" style="163" customWidth="1"/>
    <col min="11272" max="11272" width="6.5" style="163" customWidth="1"/>
    <col min="11273" max="11273" width="6.25" style="163" customWidth="1"/>
    <col min="11274" max="11281" width="6.625" style="163" customWidth="1"/>
    <col min="11282" max="11282" width="7" style="163" customWidth="1"/>
    <col min="11283" max="11283" width="6.625" style="163" customWidth="1"/>
    <col min="11284" max="11284" width="9" style="163"/>
    <col min="11285" max="11290" width="7.125" style="163" customWidth="1"/>
    <col min="11291" max="11512" width="9" style="163"/>
    <col min="11513" max="11513" width="3.25" style="163" customWidth="1"/>
    <col min="11514" max="11514" width="4.5" style="163" customWidth="1"/>
    <col min="11515" max="11515" width="2.75" style="163" customWidth="1"/>
    <col min="11516" max="11516" width="22" style="163" customWidth="1"/>
    <col min="11517" max="11517" width="7.75" style="163" customWidth="1"/>
    <col min="11518" max="11519" width="6.625" style="163" customWidth="1"/>
    <col min="11520" max="11520" width="6.375" style="163" customWidth="1"/>
    <col min="11521" max="11521" width="6.75" style="163" customWidth="1"/>
    <col min="11522" max="11525" width="6.375" style="163" customWidth="1"/>
    <col min="11526" max="11526" width="6.625" style="163" customWidth="1"/>
    <col min="11527" max="11527" width="6.125" style="163" customWidth="1"/>
    <col min="11528" max="11528" width="6.5" style="163" customWidth="1"/>
    <col min="11529" max="11529" width="6.25" style="163" customWidth="1"/>
    <col min="11530" max="11537" width="6.625" style="163" customWidth="1"/>
    <col min="11538" max="11538" width="7" style="163" customWidth="1"/>
    <col min="11539" max="11539" width="6.625" style="163" customWidth="1"/>
    <col min="11540" max="11540" width="9" style="163"/>
    <col min="11541" max="11546" width="7.125" style="163" customWidth="1"/>
    <col min="11547" max="11768" width="9" style="163"/>
    <col min="11769" max="11769" width="3.25" style="163" customWidth="1"/>
    <col min="11770" max="11770" width="4.5" style="163" customWidth="1"/>
    <col min="11771" max="11771" width="2.75" style="163" customWidth="1"/>
    <col min="11772" max="11772" width="22" style="163" customWidth="1"/>
    <col min="11773" max="11773" width="7.75" style="163" customWidth="1"/>
    <col min="11774" max="11775" width="6.625" style="163" customWidth="1"/>
    <col min="11776" max="11776" width="6.375" style="163" customWidth="1"/>
    <col min="11777" max="11777" width="6.75" style="163" customWidth="1"/>
    <col min="11778" max="11781" width="6.375" style="163" customWidth="1"/>
    <col min="11782" max="11782" width="6.625" style="163" customWidth="1"/>
    <col min="11783" max="11783" width="6.125" style="163" customWidth="1"/>
    <col min="11784" max="11784" width="6.5" style="163" customWidth="1"/>
    <col min="11785" max="11785" width="6.25" style="163" customWidth="1"/>
    <col min="11786" max="11793" width="6.625" style="163" customWidth="1"/>
    <col min="11794" max="11794" width="7" style="163" customWidth="1"/>
    <col min="11795" max="11795" width="6.625" style="163" customWidth="1"/>
    <col min="11796" max="11796" width="9" style="163"/>
    <col min="11797" max="11802" width="7.125" style="163" customWidth="1"/>
    <col min="11803" max="12024" width="9" style="163"/>
    <col min="12025" max="12025" width="3.25" style="163" customWidth="1"/>
    <col min="12026" max="12026" width="4.5" style="163" customWidth="1"/>
    <col min="12027" max="12027" width="2.75" style="163" customWidth="1"/>
    <col min="12028" max="12028" width="22" style="163" customWidth="1"/>
    <col min="12029" max="12029" width="7.75" style="163" customWidth="1"/>
    <col min="12030" max="12031" width="6.625" style="163" customWidth="1"/>
    <col min="12032" max="12032" width="6.375" style="163" customWidth="1"/>
    <col min="12033" max="12033" width="6.75" style="163" customWidth="1"/>
    <col min="12034" max="12037" width="6.375" style="163" customWidth="1"/>
    <col min="12038" max="12038" width="6.625" style="163" customWidth="1"/>
    <col min="12039" max="12039" width="6.125" style="163" customWidth="1"/>
    <col min="12040" max="12040" width="6.5" style="163" customWidth="1"/>
    <col min="12041" max="12041" width="6.25" style="163" customWidth="1"/>
    <col min="12042" max="12049" width="6.625" style="163" customWidth="1"/>
    <col min="12050" max="12050" width="7" style="163" customWidth="1"/>
    <col min="12051" max="12051" width="6.625" style="163" customWidth="1"/>
    <col min="12052" max="12052" width="9" style="163"/>
    <col min="12053" max="12058" width="7.125" style="163" customWidth="1"/>
    <col min="12059" max="12280" width="9" style="163"/>
    <col min="12281" max="12281" width="3.25" style="163" customWidth="1"/>
    <col min="12282" max="12282" width="4.5" style="163" customWidth="1"/>
    <col min="12283" max="12283" width="2.75" style="163" customWidth="1"/>
    <col min="12284" max="12284" width="22" style="163" customWidth="1"/>
    <col min="12285" max="12285" width="7.75" style="163" customWidth="1"/>
    <col min="12286" max="12287" width="6.625" style="163" customWidth="1"/>
    <col min="12288" max="12288" width="6.375" style="163" customWidth="1"/>
    <col min="12289" max="12289" width="6.75" style="163" customWidth="1"/>
    <col min="12290" max="12293" width="6.375" style="163" customWidth="1"/>
    <col min="12294" max="12294" width="6.625" style="163" customWidth="1"/>
    <col min="12295" max="12295" width="6.125" style="163" customWidth="1"/>
    <col min="12296" max="12296" width="6.5" style="163" customWidth="1"/>
    <col min="12297" max="12297" width="6.25" style="163" customWidth="1"/>
    <col min="12298" max="12305" width="6.625" style="163" customWidth="1"/>
    <col min="12306" max="12306" width="7" style="163" customWidth="1"/>
    <col min="12307" max="12307" width="6.625" style="163" customWidth="1"/>
    <col min="12308" max="12308" width="9" style="163"/>
    <col min="12309" max="12314" width="7.125" style="163" customWidth="1"/>
    <col min="12315" max="12536" width="9" style="163"/>
    <col min="12537" max="12537" width="3.25" style="163" customWidth="1"/>
    <col min="12538" max="12538" width="4.5" style="163" customWidth="1"/>
    <col min="12539" max="12539" width="2.75" style="163" customWidth="1"/>
    <col min="12540" max="12540" width="22" style="163" customWidth="1"/>
    <col min="12541" max="12541" width="7.75" style="163" customWidth="1"/>
    <col min="12542" max="12543" width="6.625" style="163" customWidth="1"/>
    <col min="12544" max="12544" width="6.375" style="163" customWidth="1"/>
    <col min="12545" max="12545" width="6.75" style="163" customWidth="1"/>
    <col min="12546" max="12549" width="6.375" style="163" customWidth="1"/>
    <col min="12550" max="12550" width="6.625" style="163" customWidth="1"/>
    <col min="12551" max="12551" width="6.125" style="163" customWidth="1"/>
    <col min="12552" max="12552" width="6.5" style="163" customWidth="1"/>
    <col min="12553" max="12553" width="6.25" style="163" customWidth="1"/>
    <col min="12554" max="12561" width="6.625" style="163" customWidth="1"/>
    <col min="12562" max="12562" width="7" style="163" customWidth="1"/>
    <col min="12563" max="12563" width="6.625" style="163" customWidth="1"/>
    <col min="12564" max="12564" width="9" style="163"/>
    <col min="12565" max="12570" width="7.125" style="163" customWidth="1"/>
    <col min="12571" max="12792" width="9" style="163"/>
    <col min="12793" max="12793" width="3.25" style="163" customWidth="1"/>
    <col min="12794" max="12794" width="4.5" style="163" customWidth="1"/>
    <col min="12795" max="12795" width="2.75" style="163" customWidth="1"/>
    <col min="12796" max="12796" width="22" style="163" customWidth="1"/>
    <col min="12797" max="12797" width="7.75" style="163" customWidth="1"/>
    <col min="12798" max="12799" width="6.625" style="163" customWidth="1"/>
    <col min="12800" max="12800" width="6.375" style="163" customWidth="1"/>
    <col min="12801" max="12801" width="6.75" style="163" customWidth="1"/>
    <col min="12802" max="12805" width="6.375" style="163" customWidth="1"/>
    <col min="12806" max="12806" width="6.625" style="163" customWidth="1"/>
    <col min="12807" max="12807" width="6.125" style="163" customWidth="1"/>
    <col min="12808" max="12808" width="6.5" style="163" customWidth="1"/>
    <col min="12809" max="12809" width="6.25" style="163" customWidth="1"/>
    <col min="12810" max="12817" width="6.625" style="163" customWidth="1"/>
    <col min="12818" max="12818" width="7" style="163" customWidth="1"/>
    <col min="12819" max="12819" width="6.625" style="163" customWidth="1"/>
    <col min="12820" max="12820" width="9" style="163"/>
    <col min="12821" max="12826" width="7.125" style="163" customWidth="1"/>
    <col min="12827" max="13048" width="9" style="163"/>
    <col min="13049" max="13049" width="3.25" style="163" customWidth="1"/>
    <col min="13050" max="13050" width="4.5" style="163" customWidth="1"/>
    <col min="13051" max="13051" width="2.75" style="163" customWidth="1"/>
    <col min="13052" max="13052" width="22" style="163" customWidth="1"/>
    <col min="13053" max="13053" width="7.75" style="163" customWidth="1"/>
    <col min="13054" max="13055" width="6.625" style="163" customWidth="1"/>
    <col min="13056" max="13056" width="6.375" style="163" customWidth="1"/>
    <col min="13057" max="13057" width="6.75" style="163" customWidth="1"/>
    <col min="13058" max="13061" width="6.375" style="163" customWidth="1"/>
    <col min="13062" max="13062" width="6.625" style="163" customWidth="1"/>
    <col min="13063" max="13063" width="6.125" style="163" customWidth="1"/>
    <col min="13064" max="13064" width="6.5" style="163" customWidth="1"/>
    <col min="13065" max="13065" width="6.25" style="163" customWidth="1"/>
    <col min="13066" max="13073" width="6.625" style="163" customWidth="1"/>
    <col min="13074" max="13074" width="7" style="163" customWidth="1"/>
    <col min="13075" max="13075" width="6.625" style="163" customWidth="1"/>
    <col min="13076" max="13076" width="9" style="163"/>
    <col min="13077" max="13082" width="7.125" style="163" customWidth="1"/>
    <col min="13083" max="13304" width="9" style="163"/>
    <col min="13305" max="13305" width="3.25" style="163" customWidth="1"/>
    <col min="13306" max="13306" width="4.5" style="163" customWidth="1"/>
    <col min="13307" max="13307" width="2.75" style="163" customWidth="1"/>
    <col min="13308" max="13308" width="22" style="163" customWidth="1"/>
    <col min="13309" max="13309" width="7.75" style="163" customWidth="1"/>
    <col min="13310" max="13311" width="6.625" style="163" customWidth="1"/>
    <col min="13312" max="13312" width="6.375" style="163" customWidth="1"/>
    <col min="13313" max="13313" width="6.75" style="163" customWidth="1"/>
    <col min="13314" max="13317" width="6.375" style="163" customWidth="1"/>
    <col min="13318" max="13318" width="6.625" style="163" customWidth="1"/>
    <col min="13319" max="13319" width="6.125" style="163" customWidth="1"/>
    <col min="13320" max="13320" width="6.5" style="163" customWidth="1"/>
    <col min="13321" max="13321" width="6.25" style="163" customWidth="1"/>
    <col min="13322" max="13329" width="6.625" style="163" customWidth="1"/>
    <col min="13330" max="13330" width="7" style="163" customWidth="1"/>
    <col min="13331" max="13331" width="6.625" style="163" customWidth="1"/>
    <col min="13332" max="13332" width="9" style="163"/>
    <col min="13333" max="13338" width="7.125" style="163" customWidth="1"/>
    <col min="13339" max="13560" width="9" style="163"/>
    <col min="13561" max="13561" width="3.25" style="163" customWidth="1"/>
    <col min="13562" max="13562" width="4.5" style="163" customWidth="1"/>
    <col min="13563" max="13563" width="2.75" style="163" customWidth="1"/>
    <col min="13564" max="13564" width="22" style="163" customWidth="1"/>
    <col min="13565" max="13565" width="7.75" style="163" customWidth="1"/>
    <col min="13566" max="13567" width="6.625" style="163" customWidth="1"/>
    <col min="13568" max="13568" width="6.375" style="163" customWidth="1"/>
    <col min="13569" max="13569" width="6.75" style="163" customWidth="1"/>
    <col min="13570" max="13573" width="6.375" style="163" customWidth="1"/>
    <col min="13574" max="13574" width="6.625" style="163" customWidth="1"/>
    <col min="13575" max="13575" width="6.125" style="163" customWidth="1"/>
    <col min="13576" max="13576" width="6.5" style="163" customWidth="1"/>
    <col min="13577" max="13577" width="6.25" style="163" customWidth="1"/>
    <col min="13578" max="13585" width="6.625" style="163" customWidth="1"/>
    <col min="13586" max="13586" width="7" style="163" customWidth="1"/>
    <col min="13587" max="13587" width="6.625" style="163" customWidth="1"/>
    <col min="13588" max="13588" width="9" style="163"/>
    <col min="13589" max="13594" width="7.125" style="163" customWidth="1"/>
    <col min="13595" max="13816" width="9" style="163"/>
    <col min="13817" max="13817" width="3.25" style="163" customWidth="1"/>
    <col min="13818" max="13818" width="4.5" style="163" customWidth="1"/>
    <col min="13819" max="13819" width="2.75" style="163" customWidth="1"/>
    <col min="13820" max="13820" width="22" style="163" customWidth="1"/>
    <col min="13821" max="13821" width="7.75" style="163" customWidth="1"/>
    <col min="13822" max="13823" width="6.625" style="163" customWidth="1"/>
    <col min="13824" max="13824" width="6.375" style="163" customWidth="1"/>
    <col min="13825" max="13825" width="6.75" style="163" customWidth="1"/>
    <col min="13826" max="13829" width="6.375" style="163" customWidth="1"/>
    <col min="13830" max="13830" width="6.625" style="163" customWidth="1"/>
    <col min="13831" max="13831" width="6.125" style="163" customWidth="1"/>
    <col min="13832" max="13832" width="6.5" style="163" customWidth="1"/>
    <col min="13833" max="13833" width="6.25" style="163" customWidth="1"/>
    <col min="13834" max="13841" width="6.625" style="163" customWidth="1"/>
    <col min="13842" max="13842" width="7" style="163" customWidth="1"/>
    <col min="13843" max="13843" width="6.625" style="163" customWidth="1"/>
    <col min="13844" max="13844" width="9" style="163"/>
    <col min="13845" max="13850" width="7.125" style="163" customWidth="1"/>
    <col min="13851" max="14072" width="9" style="163"/>
    <col min="14073" max="14073" width="3.25" style="163" customWidth="1"/>
    <col min="14074" max="14074" width="4.5" style="163" customWidth="1"/>
    <col min="14075" max="14075" width="2.75" style="163" customWidth="1"/>
    <col min="14076" max="14076" width="22" style="163" customWidth="1"/>
    <col min="14077" max="14077" width="7.75" style="163" customWidth="1"/>
    <col min="14078" max="14079" width="6.625" style="163" customWidth="1"/>
    <col min="14080" max="14080" width="6.375" style="163" customWidth="1"/>
    <col min="14081" max="14081" width="6.75" style="163" customWidth="1"/>
    <col min="14082" max="14085" width="6.375" style="163" customWidth="1"/>
    <col min="14086" max="14086" width="6.625" style="163" customWidth="1"/>
    <col min="14087" max="14087" width="6.125" style="163" customWidth="1"/>
    <col min="14088" max="14088" width="6.5" style="163" customWidth="1"/>
    <col min="14089" max="14089" width="6.25" style="163" customWidth="1"/>
    <col min="14090" max="14097" width="6.625" style="163" customWidth="1"/>
    <col min="14098" max="14098" width="7" style="163" customWidth="1"/>
    <col min="14099" max="14099" width="6.625" style="163" customWidth="1"/>
    <col min="14100" max="14100" width="9" style="163"/>
    <col min="14101" max="14106" width="7.125" style="163" customWidth="1"/>
    <col min="14107" max="14328" width="9" style="163"/>
    <col min="14329" max="14329" width="3.25" style="163" customWidth="1"/>
    <col min="14330" max="14330" width="4.5" style="163" customWidth="1"/>
    <col min="14331" max="14331" width="2.75" style="163" customWidth="1"/>
    <col min="14332" max="14332" width="22" style="163" customWidth="1"/>
    <col min="14333" max="14333" width="7.75" style="163" customWidth="1"/>
    <col min="14334" max="14335" width="6.625" style="163" customWidth="1"/>
    <col min="14336" max="14336" width="6.375" style="163" customWidth="1"/>
    <col min="14337" max="14337" width="6.75" style="163" customWidth="1"/>
    <col min="14338" max="14341" width="6.375" style="163" customWidth="1"/>
    <col min="14342" max="14342" width="6.625" style="163" customWidth="1"/>
    <col min="14343" max="14343" width="6.125" style="163" customWidth="1"/>
    <col min="14344" max="14344" width="6.5" style="163" customWidth="1"/>
    <col min="14345" max="14345" width="6.25" style="163" customWidth="1"/>
    <col min="14346" max="14353" width="6.625" style="163" customWidth="1"/>
    <col min="14354" max="14354" width="7" style="163" customWidth="1"/>
    <col min="14355" max="14355" width="6.625" style="163" customWidth="1"/>
    <col min="14356" max="14356" width="9" style="163"/>
    <col min="14357" max="14362" width="7.125" style="163" customWidth="1"/>
    <col min="14363" max="14584" width="9" style="163"/>
    <col min="14585" max="14585" width="3.25" style="163" customWidth="1"/>
    <col min="14586" max="14586" width="4.5" style="163" customWidth="1"/>
    <col min="14587" max="14587" width="2.75" style="163" customWidth="1"/>
    <col min="14588" max="14588" width="22" style="163" customWidth="1"/>
    <col min="14589" max="14589" width="7.75" style="163" customWidth="1"/>
    <col min="14590" max="14591" width="6.625" style="163" customWidth="1"/>
    <col min="14592" max="14592" width="6.375" style="163" customWidth="1"/>
    <col min="14593" max="14593" width="6.75" style="163" customWidth="1"/>
    <col min="14594" max="14597" width="6.375" style="163" customWidth="1"/>
    <col min="14598" max="14598" width="6.625" style="163" customWidth="1"/>
    <col min="14599" max="14599" width="6.125" style="163" customWidth="1"/>
    <col min="14600" max="14600" width="6.5" style="163" customWidth="1"/>
    <col min="14601" max="14601" width="6.25" style="163" customWidth="1"/>
    <col min="14602" max="14609" width="6.625" style="163" customWidth="1"/>
    <col min="14610" max="14610" width="7" style="163" customWidth="1"/>
    <col min="14611" max="14611" width="6.625" style="163" customWidth="1"/>
    <col min="14612" max="14612" width="9" style="163"/>
    <col min="14613" max="14618" width="7.125" style="163" customWidth="1"/>
    <col min="14619" max="14840" width="9" style="163"/>
    <col min="14841" max="14841" width="3.25" style="163" customWidth="1"/>
    <col min="14842" max="14842" width="4.5" style="163" customWidth="1"/>
    <col min="14843" max="14843" width="2.75" style="163" customWidth="1"/>
    <col min="14844" max="14844" width="22" style="163" customWidth="1"/>
    <col min="14845" max="14845" width="7.75" style="163" customWidth="1"/>
    <col min="14846" max="14847" width="6.625" style="163" customWidth="1"/>
    <col min="14848" max="14848" width="6.375" style="163" customWidth="1"/>
    <col min="14849" max="14849" width="6.75" style="163" customWidth="1"/>
    <col min="14850" max="14853" width="6.375" style="163" customWidth="1"/>
    <col min="14854" max="14854" width="6.625" style="163" customWidth="1"/>
    <col min="14855" max="14855" width="6.125" style="163" customWidth="1"/>
    <col min="14856" max="14856" width="6.5" style="163" customWidth="1"/>
    <col min="14857" max="14857" width="6.25" style="163" customWidth="1"/>
    <col min="14858" max="14865" width="6.625" style="163" customWidth="1"/>
    <col min="14866" max="14866" width="7" style="163" customWidth="1"/>
    <col min="14867" max="14867" width="6.625" style="163" customWidth="1"/>
    <col min="14868" max="14868" width="9" style="163"/>
    <col min="14869" max="14874" width="7.125" style="163" customWidth="1"/>
    <col min="14875" max="15096" width="9" style="163"/>
    <col min="15097" max="15097" width="3.25" style="163" customWidth="1"/>
    <col min="15098" max="15098" width="4.5" style="163" customWidth="1"/>
    <col min="15099" max="15099" width="2.75" style="163" customWidth="1"/>
    <col min="15100" max="15100" width="22" style="163" customWidth="1"/>
    <col min="15101" max="15101" width="7.75" style="163" customWidth="1"/>
    <col min="15102" max="15103" width="6.625" style="163" customWidth="1"/>
    <col min="15104" max="15104" width="6.375" style="163" customWidth="1"/>
    <col min="15105" max="15105" width="6.75" style="163" customWidth="1"/>
    <col min="15106" max="15109" width="6.375" style="163" customWidth="1"/>
    <col min="15110" max="15110" width="6.625" style="163" customWidth="1"/>
    <col min="15111" max="15111" width="6.125" style="163" customWidth="1"/>
    <col min="15112" max="15112" width="6.5" style="163" customWidth="1"/>
    <col min="15113" max="15113" width="6.25" style="163" customWidth="1"/>
    <col min="15114" max="15121" width="6.625" style="163" customWidth="1"/>
    <col min="15122" max="15122" width="7" style="163" customWidth="1"/>
    <col min="15123" max="15123" width="6.625" style="163" customWidth="1"/>
    <col min="15124" max="15124" width="9" style="163"/>
    <col min="15125" max="15130" width="7.125" style="163" customWidth="1"/>
    <col min="15131" max="15352" width="9" style="163"/>
    <col min="15353" max="15353" width="3.25" style="163" customWidth="1"/>
    <col min="15354" max="15354" width="4.5" style="163" customWidth="1"/>
    <col min="15355" max="15355" width="2.75" style="163" customWidth="1"/>
    <col min="15356" max="15356" width="22" style="163" customWidth="1"/>
    <col min="15357" max="15357" width="7.75" style="163" customWidth="1"/>
    <col min="15358" max="15359" width="6.625" style="163" customWidth="1"/>
    <col min="15360" max="15360" width="6.375" style="163" customWidth="1"/>
    <col min="15361" max="15361" width="6.75" style="163" customWidth="1"/>
    <col min="15362" max="15365" width="6.375" style="163" customWidth="1"/>
    <col min="15366" max="15366" width="6.625" style="163" customWidth="1"/>
    <col min="15367" max="15367" width="6.125" style="163" customWidth="1"/>
    <col min="15368" max="15368" width="6.5" style="163" customWidth="1"/>
    <col min="15369" max="15369" width="6.25" style="163" customWidth="1"/>
    <col min="15370" max="15377" width="6.625" style="163" customWidth="1"/>
    <col min="15378" max="15378" width="7" style="163" customWidth="1"/>
    <col min="15379" max="15379" width="6.625" style="163" customWidth="1"/>
    <col min="15380" max="15380" width="9" style="163"/>
    <col min="15381" max="15386" width="7.125" style="163" customWidth="1"/>
    <col min="15387" max="15608" width="9" style="163"/>
    <col min="15609" max="15609" width="3.25" style="163" customWidth="1"/>
    <col min="15610" max="15610" width="4.5" style="163" customWidth="1"/>
    <col min="15611" max="15611" width="2.75" style="163" customWidth="1"/>
    <col min="15612" max="15612" width="22" style="163" customWidth="1"/>
    <col min="15613" max="15613" width="7.75" style="163" customWidth="1"/>
    <col min="15614" max="15615" width="6.625" style="163" customWidth="1"/>
    <col min="15616" max="15616" width="6.375" style="163" customWidth="1"/>
    <col min="15617" max="15617" width="6.75" style="163" customWidth="1"/>
    <col min="15618" max="15621" width="6.375" style="163" customWidth="1"/>
    <col min="15622" max="15622" width="6.625" style="163" customWidth="1"/>
    <col min="15623" max="15623" width="6.125" style="163" customWidth="1"/>
    <col min="15624" max="15624" width="6.5" style="163" customWidth="1"/>
    <col min="15625" max="15625" width="6.25" style="163" customWidth="1"/>
    <col min="15626" max="15633" width="6.625" style="163" customWidth="1"/>
    <col min="15634" max="15634" width="7" style="163" customWidth="1"/>
    <col min="15635" max="15635" width="6.625" style="163" customWidth="1"/>
    <col min="15636" max="15636" width="9" style="163"/>
    <col min="15637" max="15642" width="7.125" style="163" customWidth="1"/>
    <col min="15643" max="15864" width="9" style="163"/>
    <col min="15865" max="15865" width="3.25" style="163" customWidth="1"/>
    <col min="15866" max="15866" width="4.5" style="163" customWidth="1"/>
    <col min="15867" max="15867" width="2.75" style="163" customWidth="1"/>
    <col min="15868" max="15868" width="22" style="163" customWidth="1"/>
    <col min="15869" max="15869" width="7.75" style="163" customWidth="1"/>
    <col min="15870" max="15871" width="6.625" style="163" customWidth="1"/>
    <col min="15872" max="15872" width="6.375" style="163" customWidth="1"/>
    <col min="15873" max="15873" width="6.75" style="163" customWidth="1"/>
    <col min="15874" max="15877" width="6.375" style="163" customWidth="1"/>
    <col min="15878" max="15878" width="6.625" style="163" customWidth="1"/>
    <col min="15879" max="15879" width="6.125" style="163" customWidth="1"/>
    <col min="15880" max="15880" width="6.5" style="163" customWidth="1"/>
    <col min="15881" max="15881" width="6.25" style="163" customWidth="1"/>
    <col min="15882" max="15889" width="6.625" style="163" customWidth="1"/>
    <col min="15890" max="15890" width="7" style="163" customWidth="1"/>
    <col min="15891" max="15891" width="6.625" style="163" customWidth="1"/>
    <col min="15892" max="15892" width="9" style="163"/>
    <col min="15893" max="15898" width="7.125" style="163" customWidth="1"/>
    <col min="15899" max="16120" width="9" style="163"/>
    <col min="16121" max="16121" width="3.25" style="163" customWidth="1"/>
    <col min="16122" max="16122" width="4.5" style="163" customWidth="1"/>
    <col min="16123" max="16123" width="2.75" style="163" customWidth="1"/>
    <col min="16124" max="16124" width="22" style="163" customWidth="1"/>
    <col min="16125" max="16125" width="7.75" style="163" customWidth="1"/>
    <col min="16126" max="16127" width="6.625" style="163" customWidth="1"/>
    <col min="16128" max="16128" width="6.375" style="163" customWidth="1"/>
    <col min="16129" max="16129" width="6.75" style="163" customWidth="1"/>
    <col min="16130" max="16133" width="6.375" style="163" customWidth="1"/>
    <col min="16134" max="16134" width="6.625" style="163" customWidth="1"/>
    <col min="16135" max="16135" width="6.125" style="163" customWidth="1"/>
    <col min="16136" max="16136" width="6.5" style="163" customWidth="1"/>
    <col min="16137" max="16137" width="6.25" style="163" customWidth="1"/>
    <col min="16138" max="16145" width="6.625" style="163" customWidth="1"/>
    <col min="16146" max="16146" width="7" style="163" customWidth="1"/>
    <col min="16147" max="16147" width="6.625" style="163" customWidth="1"/>
    <col min="16148" max="16148" width="9" style="163"/>
    <col min="16149" max="16154" width="7.125" style="163" customWidth="1"/>
    <col min="16155" max="16384" width="9" style="163"/>
  </cols>
  <sheetData>
    <row r="1" spans="1:27" ht="37.5" customHeight="1">
      <c r="A1" s="1721" t="s">
        <v>628</v>
      </c>
      <c r="B1" s="1721"/>
      <c r="C1" s="1721"/>
      <c r="D1" s="1721"/>
      <c r="E1" s="1721"/>
      <c r="F1" s="1721"/>
      <c r="G1" s="1721"/>
      <c r="H1" s="1721"/>
      <c r="I1" s="1721"/>
      <c r="J1" s="1721"/>
      <c r="K1" s="1721"/>
      <c r="L1" s="1721"/>
      <c r="M1" s="1721"/>
      <c r="N1" s="1721"/>
      <c r="O1" s="1721"/>
      <c r="P1" s="1721"/>
      <c r="Q1" s="1721"/>
      <c r="R1" s="1721"/>
      <c r="S1" s="1721"/>
      <c r="T1" s="1721"/>
      <c r="U1" s="1721"/>
      <c r="V1" s="1721"/>
      <c r="W1" s="1721"/>
      <c r="X1" s="1721"/>
      <c r="Y1" s="1721"/>
      <c r="Z1" s="1721"/>
      <c r="AA1" s="1721"/>
    </row>
    <row r="2" spans="1:27" ht="18.75" customHeight="1" thickBot="1">
      <c r="A2" s="1060" t="s">
        <v>666</v>
      </c>
      <c r="B2" s="951"/>
      <c r="C2" s="951"/>
      <c r="N2" s="951"/>
      <c r="U2" s="2001"/>
      <c r="V2" s="2001"/>
      <c r="W2" s="2001"/>
      <c r="Y2" s="2001" t="s">
        <v>591</v>
      </c>
      <c r="Z2" s="2001"/>
      <c r="AA2" s="2001"/>
    </row>
    <row r="3" spans="1:27" ht="15" customHeight="1">
      <c r="A3" s="952"/>
      <c r="B3" s="953"/>
      <c r="C3" s="953"/>
      <c r="D3" s="2002" t="s">
        <v>1</v>
      </c>
      <c r="E3" s="2003"/>
      <c r="F3" s="2004" t="s">
        <v>114</v>
      </c>
      <c r="G3" s="2005"/>
      <c r="H3" s="1854" t="s">
        <v>667</v>
      </c>
      <c r="I3" s="2006"/>
      <c r="J3" s="2006"/>
      <c r="K3" s="2006"/>
      <c r="L3" s="2006"/>
      <c r="M3" s="2006"/>
      <c r="N3" s="2006"/>
      <c r="O3" s="2006"/>
      <c r="P3" s="2006"/>
      <c r="Q3" s="2006"/>
      <c r="R3" s="2006"/>
      <c r="S3" s="2006"/>
      <c r="T3" s="2006"/>
      <c r="U3" s="2006"/>
      <c r="V3" s="2006"/>
      <c r="W3" s="2006"/>
      <c r="X3" s="2007" t="s">
        <v>668</v>
      </c>
      <c r="Y3" s="2008"/>
      <c r="Z3" s="2007" t="s">
        <v>631</v>
      </c>
      <c r="AA3" s="2009"/>
    </row>
    <row r="4" spans="1:27" ht="15" customHeight="1">
      <c r="A4" s="954"/>
      <c r="D4" s="270"/>
      <c r="E4" s="955"/>
      <c r="F4" s="1992" t="s">
        <v>632</v>
      </c>
      <c r="G4" s="2010"/>
      <c r="H4" s="1992" t="s">
        <v>3</v>
      </c>
      <c r="I4" s="2010"/>
      <c r="J4" s="1992" t="s">
        <v>633</v>
      </c>
      <c r="K4" s="2010"/>
      <c r="L4" s="1874" t="s">
        <v>634</v>
      </c>
      <c r="M4" s="2011"/>
      <c r="N4" s="1990" t="s">
        <v>5</v>
      </c>
      <c r="O4" s="2000"/>
      <c r="P4" s="1990" t="s">
        <v>6</v>
      </c>
      <c r="Q4" s="2000"/>
      <c r="R4" s="1990" t="s">
        <v>7</v>
      </c>
      <c r="S4" s="2012"/>
      <c r="T4" s="1990" t="s">
        <v>8</v>
      </c>
      <c r="U4" s="2012"/>
      <c r="V4" s="1990" t="s">
        <v>9</v>
      </c>
      <c r="W4" s="1991"/>
      <c r="X4" s="1992" t="s">
        <v>635</v>
      </c>
      <c r="Y4" s="1993"/>
      <c r="Z4" s="1992" t="s">
        <v>636</v>
      </c>
      <c r="AA4" s="1994"/>
    </row>
    <row r="5" spans="1:27" ht="15" customHeight="1">
      <c r="A5" s="956" t="s">
        <v>637</v>
      </c>
      <c r="B5" s="957"/>
      <c r="C5" s="957"/>
      <c r="D5" s="958"/>
      <c r="E5" s="959"/>
      <c r="F5" s="960" t="s">
        <v>118</v>
      </c>
      <c r="G5" s="960" t="s">
        <v>638</v>
      </c>
      <c r="H5" s="960" t="s">
        <v>118</v>
      </c>
      <c r="I5" s="960" t="s">
        <v>638</v>
      </c>
      <c r="J5" s="960" t="s">
        <v>118</v>
      </c>
      <c r="K5" s="960" t="s">
        <v>638</v>
      </c>
      <c r="L5" s="961" t="s">
        <v>118</v>
      </c>
      <c r="M5" s="962" t="s">
        <v>638</v>
      </c>
      <c r="N5" s="963" t="s">
        <v>118</v>
      </c>
      <c r="O5" s="960" t="s">
        <v>638</v>
      </c>
      <c r="P5" s="960" t="s">
        <v>118</v>
      </c>
      <c r="Q5" s="960" t="s">
        <v>638</v>
      </c>
      <c r="R5" s="960" t="s">
        <v>118</v>
      </c>
      <c r="S5" s="960" t="s">
        <v>638</v>
      </c>
      <c r="T5" s="960" t="s">
        <v>118</v>
      </c>
      <c r="U5" s="960" t="s">
        <v>638</v>
      </c>
      <c r="V5" s="960" t="s">
        <v>118</v>
      </c>
      <c r="W5" s="964" t="s">
        <v>638</v>
      </c>
      <c r="X5" s="960" t="s">
        <v>118</v>
      </c>
      <c r="Y5" s="964" t="s">
        <v>638</v>
      </c>
      <c r="Z5" s="960" t="s">
        <v>118</v>
      </c>
      <c r="AA5" s="965" t="s">
        <v>638</v>
      </c>
    </row>
    <row r="6" spans="1:27" ht="15" customHeight="1">
      <c r="A6" s="1735" t="s">
        <v>132</v>
      </c>
      <c r="B6" s="2013" t="s">
        <v>669</v>
      </c>
      <c r="C6" s="2014"/>
      <c r="D6" s="329" t="s">
        <v>315</v>
      </c>
      <c r="E6" s="182" t="s">
        <v>640</v>
      </c>
      <c r="F6" s="185">
        <f>H6+J6+N6+P6+R6+T6+V6</f>
        <v>8</v>
      </c>
      <c r="G6" s="185">
        <f>I6+K6+O6+Q6+S6+U6+W6</f>
        <v>2</v>
      </c>
      <c r="H6" s="185">
        <v>0</v>
      </c>
      <c r="I6" s="185">
        <v>0</v>
      </c>
      <c r="J6" s="185">
        <v>2</v>
      </c>
      <c r="K6" s="185">
        <v>1</v>
      </c>
      <c r="L6" s="1008">
        <v>2</v>
      </c>
      <c r="M6" s="1008">
        <v>0</v>
      </c>
      <c r="N6" s="185">
        <v>2</v>
      </c>
      <c r="O6" s="185">
        <v>0</v>
      </c>
      <c r="P6" s="185">
        <v>1</v>
      </c>
      <c r="Q6" s="185">
        <v>0</v>
      </c>
      <c r="R6" s="185">
        <v>1</v>
      </c>
      <c r="S6" s="185">
        <v>0</v>
      </c>
      <c r="T6" s="185">
        <v>2</v>
      </c>
      <c r="U6" s="185">
        <v>0</v>
      </c>
      <c r="V6" s="185">
        <v>0</v>
      </c>
      <c r="W6" s="183">
        <v>1</v>
      </c>
      <c r="X6" s="185">
        <v>13</v>
      </c>
      <c r="Y6" s="183">
        <v>4</v>
      </c>
      <c r="Z6" s="967">
        <f>IF(ISERROR((F6-X6)/X6*100),"-",(F6-X6)/X6*100)</f>
        <v>-38.461538461538467</v>
      </c>
      <c r="AA6" s="968">
        <f>IF(ISERROR((G6-Y6)/Y6*100),"-",(G6-Y6)/Y6*100)</f>
        <v>-50</v>
      </c>
    </row>
    <row r="7" spans="1:27" ht="15" customHeight="1">
      <c r="A7" s="1736"/>
      <c r="B7" s="505" t="s">
        <v>641</v>
      </c>
      <c r="C7" s="1785" t="s">
        <v>137</v>
      </c>
      <c r="D7" s="1785"/>
      <c r="E7" s="194" t="s">
        <v>138</v>
      </c>
      <c r="F7" s="188">
        <f>H7+J7+N7+P7+R7+T7+V7</f>
        <v>5</v>
      </c>
      <c r="G7" s="188">
        <f>I7+K7+O7+Q7+S7+U7+W7</f>
        <v>0</v>
      </c>
      <c r="H7" s="188">
        <v>3</v>
      </c>
      <c r="I7" s="188">
        <v>0</v>
      </c>
      <c r="J7" s="188">
        <v>0</v>
      </c>
      <c r="K7" s="188">
        <v>0</v>
      </c>
      <c r="L7" s="975">
        <v>0</v>
      </c>
      <c r="M7" s="975">
        <v>0</v>
      </c>
      <c r="N7" s="188">
        <v>0</v>
      </c>
      <c r="O7" s="188">
        <v>0</v>
      </c>
      <c r="P7" s="188">
        <v>0</v>
      </c>
      <c r="Q7" s="188">
        <v>0</v>
      </c>
      <c r="R7" s="188">
        <v>0</v>
      </c>
      <c r="S7" s="188">
        <v>0</v>
      </c>
      <c r="T7" s="188">
        <v>0</v>
      </c>
      <c r="U7" s="188">
        <v>0</v>
      </c>
      <c r="V7" s="188">
        <v>2</v>
      </c>
      <c r="W7" s="195">
        <v>0</v>
      </c>
      <c r="X7" s="188">
        <v>7</v>
      </c>
      <c r="Y7" s="195">
        <v>2</v>
      </c>
      <c r="Z7" s="969">
        <f t="shared" ref="Z7:AA22" si="0">IF(ISERROR((F7-X7)/X7*100),"-",(F7-X7)/X7*100)</f>
        <v>-28.571428571428569</v>
      </c>
      <c r="AA7" s="970">
        <f t="shared" si="0"/>
        <v>-100</v>
      </c>
    </row>
    <row r="8" spans="1:27" ht="15" customHeight="1">
      <c r="A8" s="1736"/>
      <c r="B8" s="505" t="s">
        <v>642</v>
      </c>
      <c r="C8" s="1771" t="s">
        <v>140</v>
      </c>
      <c r="D8" s="1771"/>
      <c r="E8" s="202" t="s">
        <v>643</v>
      </c>
      <c r="F8" s="188">
        <f>H8+J8+N8+P8+R8+T8+V8</f>
        <v>496</v>
      </c>
      <c r="G8" s="188">
        <f t="shared" ref="G8:G53" si="1">I8+K8+O8+Q8+S8+U8+W8</f>
        <v>93</v>
      </c>
      <c r="H8" s="188">
        <v>261</v>
      </c>
      <c r="I8" s="188">
        <v>60</v>
      </c>
      <c r="J8" s="188">
        <v>33</v>
      </c>
      <c r="K8" s="188">
        <v>3</v>
      </c>
      <c r="L8" s="975">
        <v>7</v>
      </c>
      <c r="M8" s="975">
        <v>2</v>
      </c>
      <c r="N8" s="188">
        <v>58</v>
      </c>
      <c r="O8" s="188">
        <v>11</v>
      </c>
      <c r="P8" s="188">
        <v>21</v>
      </c>
      <c r="Q8" s="188">
        <v>6</v>
      </c>
      <c r="R8" s="188">
        <v>96</v>
      </c>
      <c r="S8" s="188">
        <v>11</v>
      </c>
      <c r="T8" s="188">
        <v>19</v>
      </c>
      <c r="U8" s="188">
        <v>0</v>
      </c>
      <c r="V8" s="188">
        <v>8</v>
      </c>
      <c r="W8" s="195">
        <v>2</v>
      </c>
      <c r="X8" s="188">
        <v>448</v>
      </c>
      <c r="Y8" s="195">
        <v>103</v>
      </c>
      <c r="Z8" s="969">
        <f t="shared" si="0"/>
        <v>10.714285714285714</v>
      </c>
      <c r="AA8" s="970">
        <f t="shared" si="0"/>
        <v>-9.7087378640776691</v>
      </c>
    </row>
    <row r="9" spans="1:27" ht="15" customHeight="1">
      <c r="A9" s="1736"/>
      <c r="B9" s="504" t="s">
        <v>644</v>
      </c>
      <c r="C9" s="1772" t="s">
        <v>143</v>
      </c>
      <c r="D9" s="1772"/>
      <c r="E9" s="206" t="s">
        <v>645</v>
      </c>
      <c r="F9" s="209">
        <f t="shared" ref="F9:F53" si="2">H9+J9+N9+P9+R9+T9+V9</f>
        <v>833</v>
      </c>
      <c r="G9" s="209">
        <f>I9+K9+O9+Q9+S9+U9+W9</f>
        <v>564</v>
      </c>
      <c r="H9" s="209">
        <v>411</v>
      </c>
      <c r="I9" s="209">
        <v>239</v>
      </c>
      <c r="J9" s="209">
        <v>10</v>
      </c>
      <c r="K9" s="209">
        <v>28</v>
      </c>
      <c r="L9" s="983">
        <v>7</v>
      </c>
      <c r="M9" s="983">
        <v>6</v>
      </c>
      <c r="N9" s="209">
        <v>90</v>
      </c>
      <c r="O9" s="209">
        <v>95</v>
      </c>
      <c r="P9" s="209">
        <v>49</v>
      </c>
      <c r="Q9" s="209">
        <v>34</v>
      </c>
      <c r="R9" s="209">
        <v>117</v>
      </c>
      <c r="S9" s="209">
        <v>71</v>
      </c>
      <c r="T9" s="209">
        <v>59</v>
      </c>
      <c r="U9" s="209">
        <v>15</v>
      </c>
      <c r="V9" s="209">
        <v>97</v>
      </c>
      <c r="W9" s="209">
        <v>82</v>
      </c>
      <c r="X9" s="209">
        <v>1124</v>
      </c>
      <c r="Y9" s="207">
        <v>796</v>
      </c>
      <c r="Z9" s="971">
        <f t="shared" si="0"/>
        <v>-25.889679715302492</v>
      </c>
      <c r="AA9" s="972">
        <f t="shared" si="0"/>
        <v>-29.145728643216078</v>
      </c>
    </row>
    <row r="10" spans="1:27" ht="15" customHeight="1">
      <c r="A10" s="1736"/>
      <c r="B10" s="215"/>
      <c r="D10" s="1009" t="s">
        <v>145</v>
      </c>
      <c r="E10" s="1010" t="s">
        <v>146</v>
      </c>
      <c r="F10" s="975">
        <f t="shared" si="2"/>
        <v>112</v>
      </c>
      <c r="G10" s="975">
        <f t="shared" si="1"/>
        <v>65</v>
      </c>
      <c r="H10" s="975">
        <v>34</v>
      </c>
      <c r="I10" s="975">
        <v>21</v>
      </c>
      <c r="J10" s="975">
        <v>4</v>
      </c>
      <c r="K10" s="975">
        <v>5</v>
      </c>
      <c r="L10" s="220">
        <v>3</v>
      </c>
      <c r="M10" s="220">
        <v>0</v>
      </c>
      <c r="N10" s="975">
        <v>53</v>
      </c>
      <c r="O10" s="975">
        <v>22</v>
      </c>
      <c r="P10" s="975">
        <v>2</v>
      </c>
      <c r="Q10" s="976">
        <v>2</v>
      </c>
      <c r="R10" s="975">
        <v>13</v>
      </c>
      <c r="S10" s="975">
        <v>9</v>
      </c>
      <c r="T10" s="975">
        <v>0</v>
      </c>
      <c r="U10" s="975">
        <v>3</v>
      </c>
      <c r="V10" s="977">
        <v>6</v>
      </c>
      <c r="W10" s="976">
        <v>3</v>
      </c>
      <c r="X10" s="975">
        <v>145</v>
      </c>
      <c r="Y10" s="976">
        <v>92</v>
      </c>
      <c r="Z10" s="978">
        <f t="shared" si="0"/>
        <v>-22.758620689655174</v>
      </c>
      <c r="AA10" s="979">
        <f t="shared" si="0"/>
        <v>-29.347826086956523</v>
      </c>
    </row>
    <row r="11" spans="1:27" ht="15" customHeight="1">
      <c r="A11" s="1736"/>
      <c r="B11" s="193"/>
      <c r="D11" s="1009" t="s">
        <v>147</v>
      </c>
      <c r="E11" s="1011">
        <v>10</v>
      </c>
      <c r="F11" s="975">
        <f t="shared" si="2"/>
        <v>19</v>
      </c>
      <c r="G11" s="975">
        <f t="shared" si="1"/>
        <v>26</v>
      </c>
      <c r="H11" s="975">
        <v>3</v>
      </c>
      <c r="I11" s="975">
        <v>20</v>
      </c>
      <c r="J11" s="975">
        <v>0</v>
      </c>
      <c r="K11" s="975">
        <v>0</v>
      </c>
      <c r="L11" s="220">
        <v>0</v>
      </c>
      <c r="M11" s="220">
        <v>0</v>
      </c>
      <c r="N11" s="975">
        <v>1</v>
      </c>
      <c r="O11" s="975">
        <v>1</v>
      </c>
      <c r="P11" s="975">
        <v>0</v>
      </c>
      <c r="Q11" s="976">
        <v>0</v>
      </c>
      <c r="R11" s="975">
        <v>0</v>
      </c>
      <c r="S11" s="975">
        <v>0</v>
      </c>
      <c r="T11" s="975">
        <v>10</v>
      </c>
      <c r="U11" s="975">
        <v>2</v>
      </c>
      <c r="V11" s="977">
        <v>5</v>
      </c>
      <c r="W11" s="976">
        <v>3</v>
      </c>
      <c r="X11" s="975">
        <v>30</v>
      </c>
      <c r="Y11" s="976">
        <v>36</v>
      </c>
      <c r="Z11" s="978">
        <f t="shared" si="0"/>
        <v>-36.666666666666664</v>
      </c>
      <c r="AA11" s="979">
        <f t="shared" si="0"/>
        <v>-27.777777777777779</v>
      </c>
    </row>
    <row r="12" spans="1:27" ht="15" customHeight="1">
      <c r="A12" s="1736"/>
      <c r="B12" s="193"/>
      <c r="D12" s="1009" t="s">
        <v>148</v>
      </c>
      <c r="E12" s="1011">
        <v>11</v>
      </c>
      <c r="F12" s="975">
        <f t="shared" si="2"/>
        <v>45</v>
      </c>
      <c r="G12" s="975">
        <f t="shared" si="1"/>
        <v>14</v>
      </c>
      <c r="H12" s="975">
        <v>20</v>
      </c>
      <c r="I12" s="975">
        <v>0</v>
      </c>
      <c r="J12" s="975">
        <v>0</v>
      </c>
      <c r="K12" s="975">
        <v>0</v>
      </c>
      <c r="L12" s="220">
        <v>0</v>
      </c>
      <c r="M12" s="220">
        <v>0</v>
      </c>
      <c r="N12" s="975">
        <v>8</v>
      </c>
      <c r="O12" s="975">
        <v>8</v>
      </c>
      <c r="P12" s="975">
        <v>0</v>
      </c>
      <c r="Q12" s="976">
        <v>0</v>
      </c>
      <c r="R12" s="975">
        <v>5</v>
      </c>
      <c r="S12" s="975">
        <v>2</v>
      </c>
      <c r="T12" s="975">
        <v>1</v>
      </c>
      <c r="U12" s="975">
        <v>1</v>
      </c>
      <c r="V12" s="977">
        <v>11</v>
      </c>
      <c r="W12" s="976">
        <v>3</v>
      </c>
      <c r="X12" s="975">
        <v>68</v>
      </c>
      <c r="Y12" s="976">
        <v>22</v>
      </c>
      <c r="Z12" s="978">
        <f t="shared" si="0"/>
        <v>-33.82352941176471</v>
      </c>
      <c r="AA12" s="979">
        <f t="shared" si="0"/>
        <v>-36.363636363636367</v>
      </c>
    </row>
    <row r="13" spans="1:27" ht="15" customHeight="1">
      <c r="A13" s="1736"/>
      <c r="B13" s="193"/>
      <c r="D13" s="1009" t="s">
        <v>317</v>
      </c>
      <c r="E13" s="1011">
        <v>12</v>
      </c>
      <c r="F13" s="975">
        <f t="shared" si="2"/>
        <v>23</v>
      </c>
      <c r="G13" s="975">
        <f>I13+K13+O13+Q13+S13+U13+W13</f>
        <v>4</v>
      </c>
      <c r="H13" s="975">
        <v>4</v>
      </c>
      <c r="I13" s="975">
        <v>2</v>
      </c>
      <c r="J13" s="975">
        <v>5</v>
      </c>
      <c r="K13" s="975">
        <v>0</v>
      </c>
      <c r="L13" s="220">
        <v>3</v>
      </c>
      <c r="M13" s="220">
        <v>0</v>
      </c>
      <c r="N13" s="975">
        <v>4</v>
      </c>
      <c r="O13" s="975">
        <v>1</v>
      </c>
      <c r="P13" s="975">
        <v>5</v>
      </c>
      <c r="Q13" s="976">
        <v>0</v>
      </c>
      <c r="R13" s="975">
        <v>3</v>
      </c>
      <c r="S13" s="975">
        <v>0</v>
      </c>
      <c r="T13" s="975">
        <v>0</v>
      </c>
      <c r="U13" s="975">
        <v>0</v>
      </c>
      <c r="V13" s="977">
        <v>2</v>
      </c>
      <c r="W13" s="976">
        <v>1</v>
      </c>
      <c r="X13" s="975">
        <v>24</v>
      </c>
      <c r="Y13" s="976">
        <v>11</v>
      </c>
      <c r="Z13" s="978">
        <f t="shared" si="0"/>
        <v>-4.1666666666666661</v>
      </c>
      <c r="AA13" s="979">
        <f t="shared" si="0"/>
        <v>-63.636363636363633</v>
      </c>
    </row>
    <row r="14" spans="1:27" ht="15" customHeight="1">
      <c r="A14" s="1736"/>
      <c r="B14" s="193"/>
      <c r="D14" s="1012" t="s">
        <v>318</v>
      </c>
      <c r="E14" s="1013">
        <v>13</v>
      </c>
      <c r="F14" s="983">
        <f t="shared" si="2"/>
        <v>20</v>
      </c>
      <c r="G14" s="983">
        <f t="shared" si="1"/>
        <v>5</v>
      </c>
      <c r="H14" s="983">
        <v>6</v>
      </c>
      <c r="I14" s="983">
        <v>4</v>
      </c>
      <c r="J14" s="983">
        <v>0</v>
      </c>
      <c r="K14" s="983">
        <v>0</v>
      </c>
      <c r="L14" s="236">
        <v>0</v>
      </c>
      <c r="M14" s="236">
        <v>0</v>
      </c>
      <c r="N14" s="983">
        <v>0</v>
      </c>
      <c r="O14" s="983">
        <v>0</v>
      </c>
      <c r="P14" s="983">
        <v>0</v>
      </c>
      <c r="Q14" s="984">
        <v>1</v>
      </c>
      <c r="R14" s="983">
        <v>6</v>
      </c>
      <c r="S14" s="983">
        <v>0</v>
      </c>
      <c r="T14" s="983">
        <v>0</v>
      </c>
      <c r="U14" s="983">
        <v>0</v>
      </c>
      <c r="V14" s="985">
        <v>8</v>
      </c>
      <c r="W14" s="984">
        <v>0</v>
      </c>
      <c r="X14" s="983">
        <v>14</v>
      </c>
      <c r="Y14" s="984">
        <v>5</v>
      </c>
      <c r="Z14" s="986">
        <f t="shared" si="0"/>
        <v>42.857142857142854</v>
      </c>
      <c r="AA14" s="987">
        <f t="shared" si="0"/>
        <v>0</v>
      </c>
    </row>
    <row r="15" spans="1:27" ht="15" customHeight="1">
      <c r="A15" s="1736"/>
      <c r="B15" s="193"/>
      <c r="D15" s="1009" t="s">
        <v>319</v>
      </c>
      <c r="E15" s="1011">
        <v>14</v>
      </c>
      <c r="F15" s="975">
        <f>H15+J15+N15+P15+R15+T15+V15</f>
        <v>12</v>
      </c>
      <c r="G15" s="975">
        <f t="shared" si="1"/>
        <v>10</v>
      </c>
      <c r="H15" s="975">
        <v>9</v>
      </c>
      <c r="I15" s="975">
        <v>2</v>
      </c>
      <c r="J15" s="975">
        <v>0</v>
      </c>
      <c r="K15" s="975">
        <v>2</v>
      </c>
      <c r="L15" s="220">
        <v>0</v>
      </c>
      <c r="M15" s="220">
        <v>0</v>
      </c>
      <c r="N15" s="975">
        <v>1</v>
      </c>
      <c r="O15" s="975">
        <v>4</v>
      </c>
      <c r="P15" s="975">
        <v>0</v>
      </c>
      <c r="Q15" s="976">
        <v>0</v>
      </c>
      <c r="R15" s="975">
        <v>0</v>
      </c>
      <c r="S15" s="975">
        <v>1</v>
      </c>
      <c r="T15" s="975">
        <v>2</v>
      </c>
      <c r="U15" s="975">
        <v>1</v>
      </c>
      <c r="V15" s="977">
        <v>0</v>
      </c>
      <c r="W15" s="976">
        <v>0</v>
      </c>
      <c r="X15" s="975">
        <v>15</v>
      </c>
      <c r="Y15" s="976">
        <v>9</v>
      </c>
      <c r="Z15" s="978">
        <f t="shared" si="0"/>
        <v>-20</v>
      </c>
      <c r="AA15" s="979">
        <f t="shared" si="0"/>
        <v>11.111111111111111</v>
      </c>
    </row>
    <row r="16" spans="1:27" ht="15" customHeight="1">
      <c r="A16" s="1736"/>
      <c r="B16" s="193"/>
      <c r="D16" s="1009" t="s">
        <v>152</v>
      </c>
      <c r="E16" s="1011">
        <v>15</v>
      </c>
      <c r="F16" s="975">
        <f t="shared" si="2"/>
        <v>11</v>
      </c>
      <c r="G16" s="975">
        <f t="shared" si="1"/>
        <v>6</v>
      </c>
      <c r="H16" s="975">
        <v>7</v>
      </c>
      <c r="I16" s="975">
        <v>5</v>
      </c>
      <c r="J16" s="975">
        <v>0</v>
      </c>
      <c r="K16" s="975">
        <v>0</v>
      </c>
      <c r="L16" s="220">
        <v>0</v>
      </c>
      <c r="M16" s="220">
        <v>0</v>
      </c>
      <c r="N16" s="975">
        <v>0</v>
      </c>
      <c r="O16" s="975">
        <v>0</v>
      </c>
      <c r="P16" s="975">
        <v>0</v>
      </c>
      <c r="Q16" s="976">
        <v>0</v>
      </c>
      <c r="R16" s="975">
        <v>0</v>
      </c>
      <c r="S16" s="975">
        <v>1</v>
      </c>
      <c r="T16" s="975">
        <v>0</v>
      </c>
      <c r="U16" s="975">
        <v>0</v>
      </c>
      <c r="V16" s="977">
        <v>4</v>
      </c>
      <c r="W16" s="976">
        <v>0</v>
      </c>
      <c r="X16" s="975">
        <v>16</v>
      </c>
      <c r="Y16" s="976">
        <v>8</v>
      </c>
      <c r="Z16" s="978">
        <f t="shared" si="0"/>
        <v>-31.25</v>
      </c>
      <c r="AA16" s="979">
        <f t="shared" si="0"/>
        <v>-25</v>
      </c>
    </row>
    <row r="17" spans="1:27" ht="15" customHeight="1">
      <c r="A17" s="1736"/>
      <c r="B17" s="193"/>
      <c r="D17" s="1009" t="s">
        <v>153</v>
      </c>
      <c r="E17" s="1011">
        <v>16</v>
      </c>
      <c r="F17" s="975">
        <f t="shared" si="2"/>
        <v>125</v>
      </c>
      <c r="G17" s="975">
        <f t="shared" si="1"/>
        <v>108</v>
      </c>
      <c r="H17" s="975">
        <v>78</v>
      </c>
      <c r="I17" s="975">
        <v>65</v>
      </c>
      <c r="J17" s="975">
        <v>0</v>
      </c>
      <c r="K17" s="975">
        <v>0</v>
      </c>
      <c r="L17" s="220">
        <v>0</v>
      </c>
      <c r="M17" s="220">
        <v>0</v>
      </c>
      <c r="N17" s="975">
        <v>1</v>
      </c>
      <c r="O17" s="975">
        <v>5</v>
      </c>
      <c r="P17" s="975">
        <v>0</v>
      </c>
      <c r="Q17" s="976">
        <v>4</v>
      </c>
      <c r="R17" s="975">
        <v>15</v>
      </c>
      <c r="S17" s="975">
        <v>9</v>
      </c>
      <c r="T17" s="975">
        <v>5</v>
      </c>
      <c r="U17" s="975">
        <v>4</v>
      </c>
      <c r="V17" s="977">
        <v>26</v>
      </c>
      <c r="W17" s="976">
        <v>21</v>
      </c>
      <c r="X17" s="975">
        <v>172</v>
      </c>
      <c r="Y17" s="976">
        <v>125</v>
      </c>
      <c r="Z17" s="978">
        <f t="shared" si="0"/>
        <v>-27.325581395348834</v>
      </c>
      <c r="AA17" s="979">
        <f t="shared" si="0"/>
        <v>-13.600000000000001</v>
      </c>
    </row>
    <row r="18" spans="1:27" ht="15" customHeight="1">
      <c r="A18" s="1736"/>
      <c r="B18" s="193"/>
      <c r="D18" s="1014" t="s">
        <v>154</v>
      </c>
      <c r="E18" s="1015">
        <v>17</v>
      </c>
      <c r="F18" s="990">
        <f t="shared" si="2"/>
        <v>19</v>
      </c>
      <c r="G18" s="990">
        <f t="shared" si="1"/>
        <v>20</v>
      </c>
      <c r="H18" s="990">
        <v>0</v>
      </c>
      <c r="I18" s="990">
        <v>5</v>
      </c>
      <c r="J18" s="990">
        <v>0</v>
      </c>
      <c r="K18" s="990">
        <v>0</v>
      </c>
      <c r="L18" s="231">
        <v>0</v>
      </c>
      <c r="M18" s="231">
        <v>0</v>
      </c>
      <c r="N18" s="990">
        <v>0</v>
      </c>
      <c r="O18" s="990">
        <v>0</v>
      </c>
      <c r="P18" s="990">
        <v>0</v>
      </c>
      <c r="Q18" s="991">
        <v>2</v>
      </c>
      <c r="R18" s="990">
        <v>10</v>
      </c>
      <c r="S18" s="990">
        <v>11</v>
      </c>
      <c r="T18" s="990">
        <v>9</v>
      </c>
      <c r="U18" s="990">
        <v>2</v>
      </c>
      <c r="V18" s="992">
        <v>0</v>
      </c>
      <c r="W18" s="991">
        <v>0</v>
      </c>
      <c r="X18" s="990">
        <v>22</v>
      </c>
      <c r="Y18" s="991">
        <v>32</v>
      </c>
      <c r="Z18" s="993">
        <f t="shared" si="0"/>
        <v>-13.636363636363635</v>
      </c>
      <c r="AA18" s="994">
        <f t="shared" si="0"/>
        <v>-37.5</v>
      </c>
    </row>
    <row r="19" spans="1:27" ht="15" customHeight="1">
      <c r="A19" s="1736"/>
      <c r="B19" s="193"/>
      <c r="D19" s="1009" t="s">
        <v>155</v>
      </c>
      <c r="E19" s="1011">
        <v>18</v>
      </c>
      <c r="F19" s="975">
        <f>H19+J19+N19+P19+R19+T19+V19</f>
        <v>15</v>
      </c>
      <c r="G19" s="975">
        <f t="shared" si="1"/>
        <v>22</v>
      </c>
      <c r="H19" s="975">
        <v>7</v>
      </c>
      <c r="I19" s="975">
        <v>9</v>
      </c>
      <c r="J19" s="975">
        <v>0</v>
      </c>
      <c r="K19" s="975">
        <v>2</v>
      </c>
      <c r="L19" s="220">
        <v>0</v>
      </c>
      <c r="M19" s="220">
        <v>0</v>
      </c>
      <c r="N19" s="975">
        <v>1</v>
      </c>
      <c r="O19" s="975">
        <v>5</v>
      </c>
      <c r="P19" s="975">
        <v>1</v>
      </c>
      <c r="Q19" s="976">
        <v>2</v>
      </c>
      <c r="R19" s="975">
        <v>0</v>
      </c>
      <c r="S19" s="975">
        <v>0</v>
      </c>
      <c r="T19" s="975">
        <v>6</v>
      </c>
      <c r="U19" s="975">
        <v>1</v>
      </c>
      <c r="V19" s="977">
        <v>0</v>
      </c>
      <c r="W19" s="976">
        <v>3</v>
      </c>
      <c r="X19" s="975">
        <v>29</v>
      </c>
      <c r="Y19" s="976">
        <v>46</v>
      </c>
      <c r="Z19" s="978">
        <f t="shared" si="0"/>
        <v>-48.275862068965516</v>
      </c>
      <c r="AA19" s="979">
        <f t="shared" si="0"/>
        <v>-52.173913043478258</v>
      </c>
    </row>
    <row r="20" spans="1:27" ht="15" customHeight="1">
      <c r="A20" s="1736"/>
      <c r="B20" s="193"/>
      <c r="D20" s="1009" t="s">
        <v>156</v>
      </c>
      <c r="E20" s="1011">
        <v>19</v>
      </c>
      <c r="F20" s="975">
        <f t="shared" si="2"/>
        <v>8</v>
      </c>
      <c r="G20" s="975">
        <f t="shared" si="1"/>
        <v>12</v>
      </c>
      <c r="H20" s="975">
        <v>1</v>
      </c>
      <c r="I20" s="975">
        <v>6</v>
      </c>
      <c r="J20" s="975">
        <v>0</v>
      </c>
      <c r="K20" s="975">
        <v>0</v>
      </c>
      <c r="L20" s="220">
        <v>0</v>
      </c>
      <c r="M20" s="220">
        <v>0</v>
      </c>
      <c r="N20" s="975">
        <v>0</v>
      </c>
      <c r="O20" s="975">
        <v>0</v>
      </c>
      <c r="P20" s="975">
        <v>0</v>
      </c>
      <c r="Q20" s="976">
        <v>0</v>
      </c>
      <c r="R20" s="975">
        <v>7</v>
      </c>
      <c r="S20" s="975">
        <v>4</v>
      </c>
      <c r="T20" s="975">
        <v>0</v>
      </c>
      <c r="U20" s="975">
        <v>0</v>
      </c>
      <c r="V20" s="977">
        <v>0</v>
      </c>
      <c r="W20" s="976">
        <v>2</v>
      </c>
      <c r="X20" s="975">
        <v>14</v>
      </c>
      <c r="Y20" s="976">
        <v>14</v>
      </c>
      <c r="Z20" s="978">
        <f t="shared" si="0"/>
        <v>-42.857142857142854</v>
      </c>
      <c r="AA20" s="979">
        <f t="shared" si="0"/>
        <v>-14.285714285714285</v>
      </c>
    </row>
    <row r="21" spans="1:27" ht="15" customHeight="1">
      <c r="A21" s="1736"/>
      <c r="B21" s="193"/>
      <c r="D21" s="1009" t="s">
        <v>157</v>
      </c>
      <c r="E21" s="1011">
        <v>21</v>
      </c>
      <c r="F21" s="975">
        <f t="shared" si="2"/>
        <v>18</v>
      </c>
      <c r="G21" s="975">
        <f t="shared" si="1"/>
        <v>2</v>
      </c>
      <c r="H21" s="975">
        <v>11</v>
      </c>
      <c r="I21" s="975">
        <v>1</v>
      </c>
      <c r="J21" s="975">
        <v>0</v>
      </c>
      <c r="K21" s="975">
        <v>0</v>
      </c>
      <c r="L21" s="220">
        <v>0</v>
      </c>
      <c r="M21" s="220">
        <v>0</v>
      </c>
      <c r="N21" s="975">
        <v>2</v>
      </c>
      <c r="O21" s="975">
        <v>0</v>
      </c>
      <c r="P21" s="975">
        <v>0</v>
      </c>
      <c r="Q21" s="976">
        <v>0</v>
      </c>
      <c r="R21" s="975">
        <v>3</v>
      </c>
      <c r="S21" s="975">
        <v>0</v>
      </c>
      <c r="T21" s="975">
        <v>0</v>
      </c>
      <c r="U21" s="975">
        <v>0</v>
      </c>
      <c r="V21" s="977">
        <v>2</v>
      </c>
      <c r="W21" s="976">
        <v>1</v>
      </c>
      <c r="X21" s="975">
        <v>28</v>
      </c>
      <c r="Y21" s="976">
        <v>4</v>
      </c>
      <c r="Z21" s="978">
        <f t="shared" si="0"/>
        <v>-35.714285714285715</v>
      </c>
      <c r="AA21" s="979">
        <f t="shared" si="0"/>
        <v>-50</v>
      </c>
    </row>
    <row r="22" spans="1:27" ht="15" customHeight="1">
      <c r="A22" s="1736"/>
      <c r="B22" s="193"/>
      <c r="D22" s="1009" t="s">
        <v>158</v>
      </c>
      <c r="E22" s="1011">
        <v>22</v>
      </c>
      <c r="F22" s="975">
        <f t="shared" si="2"/>
        <v>65</v>
      </c>
      <c r="G22" s="975">
        <f t="shared" si="1"/>
        <v>29</v>
      </c>
      <c r="H22" s="975">
        <v>54</v>
      </c>
      <c r="I22" s="975">
        <v>13</v>
      </c>
      <c r="J22" s="975">
        <v>0</v>
      </c>
      <c r="K22" s="975">
        <v>1</v>
      </c>
      <c r="L22" s="220">
        <v>0</v>
      </c>
      <c r="M22" s="220">
        <v>1</v>
      </c>
      <c r="N22" s="975">
        <v>0</v>
      </c>
      <c r="O22" s="975">
        <v>2</v>
      </c>
      <c r="P22" s="975">
        <v>0</v>
      </c>
      <c r="Q22" s="976">
        <v>5</v>
      </c>
      <c r="R22" s="975">
        <v>4</v>
      </c>
      <c r="S22" s="975">
        <v>5</v>
      </c>
      <c r="T22" s="975">
        <v>7</v>
      </c>
      <c r="U22" s="975">
        <v>0</v>
      </c>
      <c r="V22" s="977">
        <v>0</v>
      </c>
      <c r="W22" s="976">
        <v>3</v>
      </c>
      <c r="X22" s="975">
        <v>155</v>
      </c>
      <c r="Y22" s="976">
        <v>105</v>
      </c>
      <c r="Z22" s="978">
        <f t="shared" si="0"/>
        <v>-58.064516129032263</v>
      </c>
      <c r="AA22" s="979">
        <f t="shared" si="0"/>
        <v>-72.38095238095238</v>
      </c>
    </row>
    <row r="23" spans="1:27" ht="15" customHeight="1">
      <c r="A23" s="1736"/>
      <c r="B23" s="193"/>
      <c r="D23" s="1009" t="s">
        <v>159</v>
      </c>
      <c r="E23" s="1011">
        <v>23</v>
      </c>
      <c r="F23" s="975">
        <f>H23+J23+N23+P23+R23+T23+V23</f>
        <v>9</v>
      </c>
      <c r="G23" s="975">
        <f t="shared" si="1"/>
        <v>8</v>
      </c>
      <c r="H23" s="975">
        <v>0</v>
      </c>
      <c r="I23" s="975">
        <v>2</v>
      </c>
      <c r="J23" s="975">
        <v>0</v>
      </c>
      <c r="K23" s="975">
        <v>0</v>
      </c>
      <c r="L23" s="220">
        <v>0</v>
      </c>
      <c r="M23" s="220">
        <v>0</v>
      </c>
      <c r="N23" s="975">
        <v>3</v>
      </c>
      <c r="O23" s="975">
        <v>2</v>
      </c>
      <c r="P23" s="975">
        <v>0</v>
      </c>
      <c r="Q23" s="976">
        <v>1</v>
      </c>
      <c r="R23" s="975">
        <v>5</v>
      </c>
      <c r="S23" s="975">
        <v>2</v>
      </c>
      <c r="T23" s="975">
        <v>0</v>
      </c>
      <c r="U23" s="975">
        <v>0</v>
      </c>
      <c r="V23" s="977">
        <v>1</v>
      </c>
      <c r="W23" s="976">
        <v>1</v>
      </c>
      <c r="X23" s="975">
        <v>9</v>
      </c>
      <c r="Y23" s="976">
        <v>7</v>
      </c>
      <c r="Z23" s="978">
        <f t="shared" ref="Z23:AA38" si="3">IF(ISERROR((F23-X23)/X23*100),"-",(F23-X23)/X23*100)</f>
        <v>0</v>
      </c>
      <c r="AA23" s="979">
        <f t="shared" si="3"/>
        <v>14.285714285714285</v>
      </c>
    </row>
    <row r="24" spans="1:27" ht="15" customHeight="1">
      <c r="A24" s="1736"/>
      <c r="B24" s="193"/>
      <c r="D24" s="1012" t="s">
        <v>160</v>
      </c>
      <c r="E24" s="1013">
        <v>24</v>
      </c>
      <c r="F24" s="983">
        <f t="shared" si="2"/>
        <v>112</v>
      </c>
      <c r="G24" s="983">
        <f t="shared" si="1"/>
        <v>46</v>
      </c>
      <c r="H24" s="983">
        <v>44</v>
      </c>
      <c r="I24" s="983">
        <v>10</v>
      </c>
      <c r="J24" s="983">
        <v>0</v>
      </c>
      <c r="K24" s="983">
        <v>0</v>
      </c>
      <c r="L24" s="236">
        <v>0</v>
      </c>
      <c r="M24" s="236">
        <v>0</v>
      </c>
      <c r="N24" s="983">
        <v>4</v>
      </c>
      <c r="O24" s="983">
        <v>9</v>
      </c>
      <c r="P24" s="983">
        <v>17</v>
      </c>
      <c r="Q24" s="984">
        <v>5</v>
      </c>
      <c r="R24" s="983">
        <v>28</v>
      </c>
      <c r="S24" s="983">
        <v>14</v>
      </c>
      <c r="T24" s="983">
        <v>2</v>
      </c>
      <c r="U24" s="983">
        <v>0</v>
      </c>
      <c r="V24" s="985">
        <v>17</v>
      </c>
      <c r="W24" s="984">
        <v>8</v>
      </c>
      <c r="X24" s="983">
        <v>133</v>
      </c>
      <c r="Y24" s="984">
        <v>58</v>
      </c>
      <c r="Z24" s="986">
        <f t="shared" si="3"/>
        <v>-15.789473684210526</v>
      </c>
      <c r="AA24" s="987">
        <f t="shared" si="3"/>
        <v>-20.689655172413794</v>
      </c>
    </row>
    <row r="25" spans="1:27" ht="15" customHeight="1">
      <c r="A25" s="1736"/>
      <c r="B25" s="193"/>
      <c r="D25" s="1009" t="s">
        <v>320</v>
      </c>
      <c r="E25" s="1011">
        <v>25</v>
      </c>
      <c r="F25" s="975">
        <f t="shared" si="2"/>
        <v>46</v>
      </c>
      <c r="G25" s="975">
        <f t="shared" si="1"/>
        <v>42</v>
      </c>
      <c r="H25" s="975">
        <v>34</v>
      </c>
      <c r="I25" s="975">
        <v>17</v>
      </c>
      <c r="J25" s="975">
        <v>0</v>
      </c>
      <c r="K25" s="975">
        <v>0</v>
      </c>
      <c r="L25" s="220">
        <v>0</v>
      </c>
      <c r="M25" s="220">
        <v>0</v>
      </c>
      <c r="N25" s="975">
        <v>6</v>
      </c>
      <c r="O25" s="975">
        <v>9</v>
      </c>
      <c r="P25" s="975">
        <v>0</v>
      </c>
      <c r="Q25" s="976">
        <v>3</v>
      </c>
      <c r="R25" s="975">
        <v>0</v>
      </c>
      <c r="S25" s="975">
        <v>0</v>
      </c>
      <c r="T25" s="975">
        <v>2</v>
      </c>
      <c r="U25" s="975">
        <v>1</v>
      </c>
      <c r="V25" s="977">
        <v>4</v>
      </c>
      <c r="W25" s="976">
        <v>12</v>
      </c>
      <c r="X25" s="975">
        <v>56</v>
      </c>
      <c r="Y25" s="976">
        <v>40</v>
      </c>
      <c r="Z25" s="978">
        <f t="shared" si="3"/>
        <v>-17.857142857142858</v>
      </c>
      <c r="AA25" s="979">
        <f t="shared" si="3"/>
        <v>5</v>
      </c>
    </row>
    <row r="26" spans="1:27" ht="15" customHeight="1">
      <c r="A26" s="1736"/>
      <c r="B26" s="193"/>
      <c r="D26" s="1009" t="s">
        <v>321</v>
      </c>
      <c r="E26" s="1011">
        <v>26</v>
      </c>
      <c r="F26" s="975">
        <f t="shared" si="2"/>
        <v>64</v>
      </c>
      <c r="G26" s="975">
        <f t="shared" si="1"/>
        <v>42</v>
      </c>
      <c r="H26" s="975">
        <v>42</v>
      </c>
      <c r="I26" s="975">
        <v>21</v>
      </c>
      <c r="J26" s="975">
        <v>1</v>
      </c>
      <c r="K26" s="975">
        <v>3</v>
      </c>
      <c r="L26" s="220">
        <v>1</v>
      </c>
      <c r="M26" s="220">
        <v>0</v>
      </c>
      <c r="N26" s="975">
        <v>6</v>
      </c>
      <c r="O26" s="975">
        <v>8</v>
      </c>
      <c r="P26" s="975">
        <v>2</v>
      </c>
      <c r="Q26" s="976">
        <v>2</v>
      </c>
      <c r="R26" s="975">
        <v>8</v>
      </c>
      <c r="S26" s="975">
        <v>3</v>
      </c>
      <c r="T26" s="975">
        <v>5</v>
      </c>
      <c r="U26" s="975">
        <v>0</v>
      </c>
      <c r="V26" s="977">
        <v>0</v>
      </c>
      <c r="W26" s="976">
        <v>5</v>
      </c>
      <c r="X26" s="975">
        <v>71</v>
      </c>
      <c r="Y26" s="976">
        <v>43</v>
      </c>
      <c r="Z26" s="978">
        <f t="shared" si="3"/>
        <v>-9.8591549295774641</v>
      </c>
      <c r="AA26" s="979">
        <f t="shared" si="3"/>
        <v>-2.3255813953488373</v>
      </c>
    </row>
    <row r="27" spans="1:27" ht="15" customHeight="1">
      <c r="A27" s="1736"/>
      <c r="B27" s="193"/>
      <c r="D27" s="1009" t="s">
        <v>322</v>
      </c>
      <c r="E27" s="1011">
        <v>27</v>
      </c>
      <c r="F27" s="975">
        <f t="shared" si="2"/>
        <v>34</v>
      </c>
      <c r="G27" s="975">
        <f t="shared" si="1"/>
        <v>21</v>
      </c>
      <c r="H27" s="975">
        <v>30</v>
      </c>
      <c r="I27" s="975">
        <v>13</v>
      </c>
      <c r="J27" s="975">
        <v>0</v>
      </c>
      <c r="K27" s="975">
        <v>0</v>
      </c>
      <c r="L27" s="220">
        <v>0</v>
      </c>
      <c r="M27" s="220">
        <v>0</v>
      </c>
      <c r="N27" s="975">
        <v>0</v>
      </c>
      <c r="O27" s="975">
        <v>2</v>
      </c>
      <c r="P27" s="975">
        <v>1</v>
      </c>
      <c r="Q27" s="976">
        <v>4</v>
      </c>
      <c r="R27" s="975">
        <v>0</v>
      </c>
      <c r="S27" s="975">
        <v>1</v>
      </c>
      <c r="T27" s="975">
        <v>0</v>
      </c>
      <c r="U27" s="975">
        <v>0</v>
      </c>
      <c r="V27" s="977">
        <v>3</v>
      </c>
      <c r="W27" s="976">
        <v>1</v>
      </c>
      <c r="X27" s="975">
        <v>51</v>
      </c>
      <c r="Y27" s="976">
        <v>41</v>
      </c>
      <c r="Z27" s="978">
        <f t="shared" si="3"/>
        <v>-33.333333333333329</v>
      </c>
      <c r="AA27" s="979">
        <f t="shared" si="3"/>
        <v>-48.780487804878049</v>
      </c>
    </row>
    <row r="28" spans="1:27" ht="15" customHeight="1">
      <c r="A28" s="1736"/>
      <c r="B28" s="193"/>
      <c r="D28" s="472" t="s">
        <v>164</v>
      </c>
      <c r="E28" s="1015">
        <v>28</v>
      </c>
      <c r="F28" s="990">
        <f t="shared" si="2"/>
        <v>6</v>
      </c>
      <c r="G28" s="990">
        <f t="shared" si="1"/>
        <v>12</v>
      </c>
      <c r="H28" s="990">
        <v>0</v>
      </c>
      <c r="I28" s="990">
        <v>3</v>
      </c>
      <c r="J28" s="990">
        <v>0</v>
      </c>
      <c r="K28" s="990">
        <v>1</v>
      </c>
      <c r="L28" s="231">
        <v>0</v>
      </c>
      <c r="M28" s="231">
        <v>0</v>
      </c>
      <c r="N28" s="990">
        <v>0</v>
      </c>
      <c r="O28" s="990">
        <v>4</v>
      </c>
      <c r="P28" s="990">
        <v>3</v>
      </c>
      <c r="Q28" s="991">
        <v>1</v>
      </c>
      <c r="R28" s="990">
        <v>3</v>
      </c>
      <c r="S28" s="990">
        <v>3</v>
      </c>
      <c r="T28" s="990">
        <v>0</v>
      </c>
      <c r="U28" s="990">
        <v>0</v>
      </c>
      <c r="V28" s="992">
        <v>0</v>
      </c>
      <c r="W28" s="991">
        <v>0</v>
      </c>
      <c r="X28" s="990">
        <v>8</v>
      </c>
      <c r="Y28" s="991">
        <v>16</v>
      </c>
      <c r="Z28" s="993">
        <f t="shared" si="3"/>
        <v>-25</v>
      </c>
      <c r="AA28" s="994">
        <f t="shared" si="3"/>
        <v>-25</v>
      </c>
    </row>
    <row r="29" spans="1:27" ht="15" customHeight="1">
      <c r="A29" s="1736"/>
      <c r="B29" s="193"/>
      <c r="D29" s="1009" t="s">
        <v>165</v>
      </c>
      <c r="E29" s="1011">
        <v>29</v>
      </c>
      <c r="F29" s="975">
        <f t="shared" si="2"/>
        <v>22</v>
      </c>
      <c r="G29" s="975">
        <f t="shared" si="1"/>
        <v>28</v>
      </c>
      <c r="H29" s="975">
        <v>15</v>
      </c>
      <c r="I29" s="975">
        <v>13</v>
      </c>
      <c r="J29" s="975">
        <v>0</v>
      </c>
      <c r="K29" s="975">
        <v>2</v>
      </c>
      <c r="L29" s="220">
        <v>0</v>
      </c>
      <c r="M29" s="220">
        <v>0</v>
      </c>
      <c r="N29" s="975">
        <v>0</v>
      </c>
      <c r="O29" s="975">
        <v>6</v>
      </c>
      <c r="P29" s="975">
        <v>0</v>
      </c>
      <c r="Q29" s="976">
        <v>1</v>
      </c>
      <c r="R29" s="975">
        <v>2</v>
      </c>
      <c r="S29" s="975">
        <v>2</v>
      </c>
      <c r="T29" s="975">
        <v>3</v>
      </c>
      <c r="U29" s="975">
        <v>0</v>
      </c>
      <c r="V29" s="977">
        <v>2</v>
      </c>
      <c r="W29" s="976">
        <v>4</v>
      </c>
      <c r="X29" s="975">
        <v>27</v>
      </c>
      <c r="Y29" s="976">
        <v>24</v>
      </c>
      <c r="Z29" s="978">
        <f t="shared" si="3"/>
        <v>-18.518518518518519</v>
      </c>
      <c r="AA29" s="979">
        <f t="shared" si="3"/>
        <v>16.666666666666664</v>
      </c>
    </row>
    <row r="30" spans="1:27" ht="15" customHeight="1">
      <c r="A30" s="1736"/>
      <c r="B30" s="193"/>
      <c r="D30" s="1009" t="s">
        <v>166</v>
      </c>
      <c r="E30" s="1011">
        <v>30</v>
      </c>
      <c r="F30" s="975">
        <f t="shared" si="2"/>
        <v>0</v>
      </c>
      <c r="G30" s="975">
        <f t="shared" si="1"/>
        <v>0</v>
      </c>
      <c r="H30" s="975">
        <v>0</v>
      </c>
      <c r="I30" s="975">
        <v>0</v>
      </c>
      <c r="J30" s="975">
        <v>0</v>
      </c>
      <c r="K30" s="975">
        <v>0</v>
      </c>
      <c r="L30" s="220">
        <v>0</v>
      </c>
      <c r="M30" s="220">
        <v>0</v>
      </c>
      <c r="N30" s="975">
        <v>0</v>
      </c>
      <c r="O30" s="975">
        <v>0</v>
      </c>
      <c r="P30" s="975">
        <v>0</v>
      </c>
      <c r="Q30" s="976">
        <v>0</v>
      </c>
      <c r="R30" s="975">
        <v>0</v>
      </c>
      <c r="S30" s="975">
        <v>0</v>
      </c>
      <c r="T30" s="975">
        <v>0</v>
      </c>
      <c r="U30" s="975">
        <v>0</v>
      </c>
      <c r="V30" s="977">
        <v>0</v>
      </c>
      <c r="W30" s="976">
        <v>0</v>
      </c>
      <c r="X30" s="975">
        <v>2</v>
      </c>
      <c r="Y30" s="976">
        <v>2</v>
      </c>
      <c r="Z30" s="978">
        <f t="shared" si="3"/>
        <v>-100</v>
      </c>
      <c r="AA30" s="979">
        <f t="shared" si="3"/>
        <v>-100</v>
      </c>
    </row>
    <row r="31" spans="1:27" ht="15" customHeight="1">
      <c r="A31" s="1736"/>
      <c r="B31" s="193"/>
      <c r="D31" s="1009" t="s">
        <v>167</v>
      </c>
      <c r="E31" s="1011">
        <v>31</v>
      </c>
      <c r="F31" s="975">
        <f t="shared" si="2"/>
        <v>23</v>
      </c>
      <c r="G31" s="975">
        <f t="shared" si="1"/>
        <v>34</v>
      </c>
      <c r="H31" s="975">
        <v>6</v>
      </c>
      <c r="I31" s="975">
        <v>4</v>
      </c>
      <c r="J31" s="975">
        <v>0</v>
      </c>
      <c r="K31" s="975">
        <v>12</v>
      </c>
      <c r="L31" s="220">
        <v>0</v>
      </c>
      <c r="M31" s="220">
        <v>5</v>
      </c>
      <c r="N31" s="975">
        <v>0</v>
      </c>
      <c r="O31" s="975">
        <v>5</v>
      </c>
      <c r="P31" s="975">
        <v>16</v>
      </c>
      <c r="Q31" s="975">
        <v>1</v>
      </c>
      <c r="R31" s="975">
        <v>0</v>
      </c>
      <c r="S31" s="975">
        <v>3</v>
      </c>
      <c r="T31" s="975">
        <v>0</v>
      </c>
      <c r="U31" s="975">
        <v>0</v>
      </c>
      <c r="V31" s="975">
        <v>1</v>
      </c>
      <c r="W31" s="976">
        <v>9</v>
      </c>
      <c r="X31" s="975">
        <v>17</v>
      </c>
      <c r="Y31" s="976">
        <v>43</v>
      </c>
      <c r="Z31" s="978">
        <f t="shared" si="3"/>
        <v>35.294117647058826</v>
      </c>
      <c r="AA31" s="979">
        <f t="shared" si="3"/>
        <v>-20.930232558139537</v>
      </c>
    </row>
    <row r="32" spans="1:27" ht="15" customHeight="1">
      <c r="A32" s="1736"/>
      <c r="B32" s="251"/>
      <c r="C32" s="437"/>
      <c r="D32" s="379" t="s">
        <v>168</v>
      </c>
      <c r="E32" s="996" t="s">
        <v>169</v>
      </c>
      <c r="F32" s="990">
        <f t="shared" si="2"/>
        <v>25</v>
      </c>
      <c r="G32" s="990">
        <f t="shared" si="1"/>
        <v>8</v>
      </c>
      <c r="H32" s="990">
        <v>6</v>
      </c>
      <c r="I32" s="990">
        <v>3</v>
      </c>
      <c r="J32" s="990">
        <v>0</v>
      </c>
      <c r="K32" s="990">
        <v>0</v>
      </c>
      <c r="L32" s="231">
        <v>0</v>
      </c>
      <c r="M32" s="231">
        <v>0</v>
      </c>
      <c r="N32" s="990">
        <v>0</v>
      </c>
      <c r="O32" s="990">
        <v>2</v>
      </c>
      <c r="P32" s="990">
        <v>2</v>
      </c>
      <c r="Q32" s="990">
        <v>0</v>
      </c>
      <c r="R32" s="990">
        <v>5</v>
      </c>
      <c r="S32" s="990">
        <v>1</v>
      </c>
      <c r="T32" s="990">
        <v>7</v>
      </c>
      <c r="U32" s="990">
        <v>0</v>
      </c>
      <c r="V32" s="990">
        <v>5</v>
      </c>
      <c r="W32" s="991">
        <v>2</v>
      </c>
      <c r="X32" s="990">
        <v>18</v>
      </c>
      <c r="Y32" s="991">
        <v>13</v>
      </c>
      <c r="Z32" s="993">
        <f t="shared" si="3"/>
        <v>38.888888888888893</v>
      </c>
      <c r="AA32" s="994">
        <f t="shared" si="3"/>
        <v>-38.461538461538467</v>
      </c>
    </row>
    <row r="33" spans="1:27" ht="15" customHeight="1">
      <c r="A33" s="1736"/>
      <c r="B33" s="478" t="s">
        <v>646</v>
      </c>
      <c r="C33" s="2015" t="s">
        <v>647</v>
      </c>
      <c r="D33" s="2015"/>
      <c r="E33" s="256" t="s">
        <v>172</v>
      </c>
      <c r="F33" s="188">
        <f t="shared" si="2"/>
        <v>8</v>
      </c>
      <c r="G33" s="188">
        <f t="shared" si="1"/>
        <v>12</v>
      </c>
      <c r="H33" s="188">
        <v>6</v>
      </c>
      <c r="I33" s="188">
        <v>9</v>
      </c>
      <c r="J33" s="188">
        <v>1</v>
      </c>
      <c r="K33" s="188">
        <v>0</v>
      </c>
      <c r="L33" s="975">
        <v>0</v>
      </c>
      <c r="M33" s="975">
        <v>0</v>
      </c>
      <c r="N33" s="188">
        <v>1</v>
      </c>
      <c r="O33" s="188">
        <v>2</v>
      </c>
      <c r="P33" s="188">
        <v>0</v>
      </c>
      <c r="Q33" s="188">
        <v>0</v>
      </c>
      <c r="R33" s="188">
        <v>0</v>
      </c>
      <c r="S33" s="188">
        <v>0</v>
      </c>
      <c r="T33" s="188">
        <v>0</v>
      </c>
      <c r="U33" s="188">
        <v>0</v>
      </c>
      <c r="V33" s="188">
        <v>0</v>
      </c>
      <c r="W33" s="195">
        <v>1</v>
      </c>
      <c r="X33" s="188">
        <v>9</v>
      </c>
      <c r="Y33" s="195">
        <v>14</v>
      </c>
      <c r="Z33" s="969">
        <f t="shared" si="3"/>
        <v>-11.111111111111111</v>
      </c>
      <c r="AA33" s="970">
        <f t="shared" si="3"/>
        <v>-14.285714285714285</v>
      </c>
    </row>
    <row r="34" spans="1:27" ht="15" customHeight="1">
      <c r="A34" s="1736"/>
      <c r="B34" s="478" t="s">
        <v>648</v>
      </c>
      <c r="C34" s="1787" t="s">
        <v>649</v>
      </c>
      <c r="D34" s="1787"/>
      <c r="E34" s="256" t="s">
        <v>175</v>
      </c>
      <c r="F34" s="188">
        <f t="shared" si="2"/>
        <v>19</v>
      </c>
      <c r="G34" s="188">
        <f t="shared" si="1"/>
        <v>14</v>
      </c>
      <c r="H34" s="188">
        <v>18</v>
      </c>
      <c r="I34" s="188">
        <v>5</v>
      </c>
      <c r="J34" s="188">
        <v>0</v>
      </c>
      <c r="K34" s="188">
        <v>0</v>
      </c>
      <c r="L34" s="975">
        <v>0</v>
      </c>
      <c r="M34" s="975">
        <v>0</v>
      </c>
      <c r="N34" s="188">
        <v>1</v>
      </c>
      <c r="O34" s="188">
        <v>4</v>
      </c>
      <c r="P34" s="188">
        <v>0</v>
      </c>
      <c r="Q34" s="188">
        <v>0</v>
      </c>
      <c r="R34" s="188">
        <v>0</v>
      </c>
      <c r="S34" s="188">
        <v>0</v>
      </c>
      <c r="T34" s="188">
        <v>0</v>
      </c>
      <c r="U34" s="188">
        <v>1</v>
      </c>
      <c r="V34" s="188">
        <v>0</v>
      </c>
      <c r="W34" s="195">
        <v>4</v>
      </c>
      <c r="X34" s="188">
        <v>30</v>
      </c>
      <c r="Y34" s="195">
        <v>32</v>
      </c>
      <c r="Z34" s="969">
        <f t="shared" si="3"/>
        <v>-36.666666666666664</v>
      </c>
      <c r="AA34" s="970">
        <f t="shared" si="3"/>
        <v>-56.25</v>
      </c>
    </row>
    <row r="35" spans="1:27" ht="15" customHeight="1">
      <c r="A35" s="1736"/>
      <c r="B35" s="478" t="s">
        <v>650</v>
      </c>
      <c r="C35" s="1787" t="s">
        <v>534</v>
      </c>
      <c r="D35" s="1787"/>
      <c r="E35" s="256" t="s">
        <v>178</v>
      </c>
      <c r="F35" s="188">
        <f t="shared" si="2"/>
        <v>77</v>
      </c>
      <c r="G35" s="188">
        <f t="shared" si="1"/>
        <v>92</v>
      </c>
      <c r="H35" s="188">
        <v>57</v>
      </c>
      <c r="I35" s="188">
        <v>42</v>
      </c>
      <c r="J35" s="188">
        <v>0</v>
      </c>
      <c r="K35" s="188">
        <v>8</v>
      </c>
      <c r="L35" s="975">
        <v>0</v>
      </c>
      <c r="M35" s="975">
        <v>3</v>
      </c>
      <c r="N35" s="188">
        <v>2</v>
      </c>
      <c r="O35" s="188">
        <v>9</v>
      </c>
      <c r="P35" s="188">
        <v>0</v>
      </c>
      <c r="Q35" s="188">
        <v>2</v>
      </c>
      <c r="R35" s="188">
        <v>6</v>
      </c>
      <c r="S35" s="188">
        <v>7</v>
      </c>
      <c r="T35" s="188">
        <v>12</v>
      </c>
      <c r="U35" s="188">
        <v>6</v>
      </c>
      <c r="V35" s="188">
        <v>0</v>
      </c>
      <c r="W35" s="195">
        <v>18</v>
      </c>
      <c r="X35" s="188">
        <v>110</v>
      </c>
      <c r="Y35" s="195">
        <v>127</v>
      </c>
      <c r="Z35" s="969">
        <f t="shared" si="3"/>
        <v>-30</v>
      </c>
      <c r="AA35" s="970">
        <f t="shared" si="3"/>
        <v>-27.559055118110237</v>
      </c>
    </row>
    <row r="36" spans="1:27" ht="15" customHeight="1">
      <c r="A36" s="1736"/>
      <c r="B36" s="478" t="s">
        <v>535</v>
      </c>
      <c r="C36" s="1787" t="s">
        <v>254</v>
      </c>
      <c r="D36" s="1787"/>
      <c r="E36" s="256" t="s">
        <v>181</v>
      </c>
      <c r="F36" s="188">
        <f t="shared" si="2"/>
        <v>392</v>
      </c>
      <c r="G36" s="188">
        <f t="shared" si="1"/>
        <v>164</v>
      </c>
      <c r="H36" s="188">
        <v>244</v>
      </c>
      <c r="I36" s="188">
        <v>73</v>
      </c>
      <c r="J36" s="188">
        <v>7</v>
      </c>
      <c r="K36" s="188">
        <v>8</v>
      </c>
      <c r="L36" s="975">
        <v>0</v>
      </c>
      <c r="M36" s="975">
        <v>3</v>
      </c>
      <c r="N36" s="188">
        <v>37</v>
      </c>
      <c r="O36" s="188">
        <v>42</v>
      </c>
      <c r="P36" s="188">
        <v>5</v>
      </c>
      <c r="Q36" s="188">
        <v>11</v>
      </c>
      <c r="R36" s="188">
        <v>79</v>
      </c>
      <c r="S36" s="188">
        <v>17</v>
      </c>
      <c r="T36" s="188">
        <v>18</v>
      </c>
      <c r="U36" s="188">
        <v>4</v>
      </c>
      <c r="V36" s="188">
        <v>2</v>
      </c>
      <c r="W36" s="195">
        <v>9</v>
      </c>
      <c r="X36" s="188">
        <v>459</v>
      </c>
      <c r="Y36" s="195">
        <v>182</v>
      </c>
      <c r="Z36" s="969">
        <f t="shared" si="3"/>
        <v>-14.596949891067537</v>
      </c>
      <c r="AA36" s="970">
        <f t="shared" si="3"/>
        <v>-9.8901098901098905</v>
      </c>
    </row>
    <row r="37" spans="1:27" ht="15" customHeight="1">
      <c r="A37" s="1736"/>
      <c r="B37" s="478" t="s">
        <v>651</v>
      </c>
      <c r="C37" s="1787" t="s">
        <v>537</v>
      </c>
      <c r="D37" s="1787"/>
      <c r="E37" s="256" t="s">
        <v>184</v>
      </c>
      <c r="F37" s="188">
        <f t="shared" si="2"/>
        <v>16</v>
      </c>
      <c r="G37" s="188">
        <f t="shared" si="1"/>
        <v>12</v>
      </c>
      <c r="H37" s="188">
        <v>13</v>
      </c>
      <c r="I37" s="188">
        <v>2</v>
      </c>
      <c r="J37" s="188">
        <v>3</v>
      </c>
      <c r="K37" s="188">
        <v>4</v>
      </c>
      <c r="L37" s="975">
        <v>0</v>
      </c>
      <c r="M37" s="975">
        <v>1</v>
      </c>
      <c r="N37" s="188">
        <v>0</v>
      </c>
      <c r="O37" s="188">
        <v>5</v>
      </c>
      <c r="P37" s="188">
        <v>0</v>
      </c>
      <c r="Q37" s="188">
        <v>1</v>
      </c>
      <c r="R37" s="188">
        <v>0</v>
      </c>
      <c r="S37" s="188">
        <v>0</v>
      </c>
      <c r="T37" s="188">
        <v>0</v>
      </c>
      <c r="U37" s="188">
        <v>0</v>
      </c>
      <c r="V37" s="188">
        <v>0</v>
      </c>
      <c r="W37" s="195">
        <v>0</v>
      </c>
      <c r="X37" s="188">
        <v>11</v>
      </c>
      <c r="Y37" s="195">
        <v>12</v>
      </c>
      <c r="Z37" s="969">
        <f t="shared" si="3"/>
        <v>45.454545454545453</v>
      </c>
      <c r="AA37" s="970">
        <f t="shared" si="3"/>
        <v>0</v>
      </c>
    </row>
    <row r="38" spans="1:27" ht="15" customHeight="1">
      <c r="A38" s="1736"/>
      <c r="B38" s="476" t="s">
        <v>652</v>
      </c>
      <c r="C38" s="1996" t="s">
        <v>538</v>
      </c>
      <c r="D38" s="1996"/>
      <c r="E38" s="259" t="s">
        <v>187</v>
      </c>
      <c r="F38" s="209">
        <f t="shared" si="2"/>
        <v>50</v>
      </c>
      <c r="G38" s="209">
        <f t="shared" si="1"/>
        <v>11</v>
      </c>
      <c r="H38" s="209">
        <v>31</v>
      </c>
      <c r="I38" s="209">
        <v>7</v>
      </c>
      <c r="J38" s="209">
        <v>15</v>
      </c>
      <c r="K38" s="209">
        <v>1</v>
      </c>
      <c r="L38" s="983">
        <v>0</v>
      </c>
      <c r="M38" s="983">
        <v>1</v>
      </c>
      <c r="N38" s="209">
        <v>2</v>
      </c>
      <c r="O38" s="209">
        <v>0</v>
      </c>
      <c r="P38" s="209">
        <v>0</v>
      </c>
      <c r="Q38" s="209">
        <v>0</v>
      </c>
      <c r="R38" s="209">
        <v>0</v>
      </c>
      <c r="S38" s="209">
        <v>1</v>
      </c>
      <c r="T38" s="209">
        <v>0</v>
      </c>
      <c r="U38" s="209">
        <v>0</v>
      </c>
      <c r="V38" s="209">
        <v>2</v>
      </c>
      <c r="W38" s="207">
        <v>2</v>
      </c>
      <c r="X38" s="209">
        <v>46</v>
      </c>
      <c r="Y38" s="207">
        <v>10</v>
      </c>
      <c r="Z38" s="971">
        <f t="shared" si="3"/>
        <v>8.695652173913043</v>
      </c>
      <c r="AA38" s="972">
        <f t="shared" si="3"/>
        <v>10</v>
      </c>
    </row>
    <row r="39" spans="1:27" ht="15" customHeight="1">
      <c r="A39" s="1736"/>
      <c r="B39" s="478" t="s">
        <v>653</v>
      </c>
      <c r="C39" s="1997" t="s">
        <v>331</v>
      </c>
      <c r="D39" s="1997"/>
      <c r="E39" s="256" t="s">
        <v>190</v>
      </c>
      <c r="F39" s="188">
        <f t="shared" si="2"/>
        <v>53</v>
      </c>
      <c r="G39" s="188">
        <f t="shared" si="1"/>
        <v>31</v>
      </c>
      <c r="H39" s="188">
        <v>30</v>
      </c>
      <c r="I39" s="188">
        <v>19</v>
      </c>
      <c r="J39" s="188">
        <v>0</v>
      </c>
      <c r="K39" s="188">
        <v>0</v>
      </c>
      <c r="L39" s="975">
        <v>0</v>
      </c>
      <c r="M39" s="975">
        <v>0</v>
      </c>
      <c r="N39" s="188">
        <v>13</v>
      </c>
      <c r="O39" s="188">
        <v>8</v>
      </c>
      <c r="P39" s="188">
        <v>4</v>
      </c>
      <c r="Q39" s="188">
        <v>0</v>
      </c>
      <c r="R39" s="188">
        <v>1</v>
      </c>
      <c r="S39" s="188">
        <v>0</v>
      </c>
      <c r="T39" s="188">
        <v>2</v>
      </c>
      <c r="U39" s="188">
        <v>0</v>
      </c>
      <c r="V39" s="188">
        <v>3</v>
      </c>
      <c r="W39" s="195">
        <v>4</v>
      </c>
      <c r="X39" s="188">
        <v>66</v>
      </c>
      <c r="Y39" s="195">
        <v>37</v>
      </c>
      <c r="Z39" s="969">
        <f t="shared" ref="Z39:AA53" si="4">IF(ISERROR((F39-X39)/X39*100),"-",(F39-X39)/X39*100)</f>
        <v>-19.696969696969695</v>
      </c>
      <c r="AA39" s="970">
        <f t="shared" si="4"/>
        <v>-16.216216216216218</v>
      </c>
    </row>
    <row r="40" spans="1:27" ht="15" customHeight="1">
      <c r="A40" s="1736"/>
      <c r="B40" s="478" t="s">
        <v>654</v>
      </c>
      <c r="C40" s="1787" t="s">
        <v>333</v>
      </c>
      <c r="D40" s="1787"/>
      <c r="E40" s="256" t="s">
        <v>193</v>
      </c>
      <c r="F40" s="188">
        <f t="shared" si="2"/>
        <v>127</v>
      </c>
      <c r="G40" s="188">
        <f t="shared" si="1"/>
        <v>36</v>
      </c>
      <c r="H40" s="188">
        <v>49</v>
      </c>
      <c r="I40" s="188">
        <v>13</v>
      </c>
      <c r="J40" s="188">
        <v>33</v>
      </c>
      <c r="K40" s="188">
        <v>3</v>
      </c>
      <c r="L40" s="975">
        <v>0</v>
      </c>
      <c r="M40" s="975">
        <v>0</v>
      </c>
      <c r="N40" s="188">
        <v>43</v>
      </c>
      <c r="O40" s="188">
        <v>15</v>
      </c>
      <c r="P40" s="188">
        <v>0</v>
      </c>
      <c r="Q40" s="188">
        <v>1</v>
      </c>
      <c r="R40" s="188">
        <v>0</v>
      </c>
      <c r="S40" s="188">
        <v>1</v>
      </c>
      <c r="T40" s="188">
        <v>1</v>
      </c>
      <c r="U40" s="188">
        <v>2</v>
      </c>
      <c r="V40" s="188">
        <v>1</v>
      </c>
      <c r="W40" s="195">
        <v>1</v>
      </c>
      <c r="X40" s="188">
        <v>236</v>
      </c>
      <c r="Y40" s="195">
        <v>80</v>
      </c>
      <c r="Z40" s="969">
        <f t="shared" si="4"/>
        <v>-46.186440677966104</v>
      </c>
      <c r="AA40" s="970">
        <f t="shared" si="4"/>
        <v>-55.000000000000007</v>
      </c>
    </row>
    <row r="41" spans="1:27" ht="15" customHeight="1">
      <c r="A41" s="1736"/>
      <c r="B41" s="478" t="s">
        <v>655</v>
      </c>
      <c r="C41" s="1998" t="s">
        <v>335</v>
      </c>
      <c r="D41" s="1998"/>
      <c r="E41" s="256" t="s">
        <v>196</v>
      </c>
      <c r="F41" s="188">
        <f t="shared" si="2"/>
        <v>97</v>
      </c>
      <c r="G41" s="188">
        <f t="shared" si="1"/>
        <v>26</v>
      </c>
      <c r="H41" s="188">
        <v>50</v>
      </c>
      <c r="I41" s="188">
        <v>8</v>
      </c>
      <c r="J41" s="188">
        <v>1</v>
      </c>
      <c r="K41" s="188">
        <v>3</v>
      </c>
      <c r="L41" s="975">
        <v>1</v>
      </c>
      <c r="M41" s="975">
        <v>2</v>
      </c>
      <c r="N41" s="188">
        <v>21</v>
      </c>
      <c r="O41" s="188">
        <v>8</v>
      </c>
      <c r="P41" s="188">
        <v>0</v>
      </c>
      <c r="Q41" s="188">
        <v>1</v>
      </c>
      <c r="R41" s="188">
        <v>4</v>
      </c>
      <c r="S41" s="188">
        <v>2</v>
      </c>
      <c r="T41" s="188">
        <v>6</v>
      </c>
      <c r="U41" s="188">
        <v>1</v>
      </c>
      <c r="V41" s="188">
        <v>15</v>
      </c>
      <c r="W41" s="195">
        <v>3</v>
      </c>
      <c r="X41" s="188">
        <v>119</v>
      </c>
      <c r="Y41" s="195">
        <v>55</v>
      </c>
      <c r="Z41" s="969">
        <f t="shared" si="4"/>
        <v>-18.487394957983195</v>
      </c>
      <c r="AA41" s="970">
        <f t="shared" si="4"/>
        <v>-52.72727272727272</v>
      </c>
    </row>
    <row r="42" spans="1:27" ht="15" customHeight="1">
      <c r="A42" s="1736"/>
      <c r="B42" s="481" t="s">
        <v>656</v>
      </c>
      <c r="C42" s="1999" t="s">
        <v>337</v>
      </c>
      <c r="D42" s="1999"/>
      <c r="E42" s="261" t="s">
        <v>199</v>
      </c>
      <c r="F42" s="204">
        <f t="shared" si="2"/>
        <v>5</v>
      </c>
      <c r="G42" s="204">
        <f t="shared" si="1"/>
        <v>5</v>
      </c>
      <c r="H42" s="204">
        <v>3</v>
      </c>
      <c r="I42" s="204">
        <v>2</v>
      </c>
      <c r="J42" s="204">
        <v>0</v>
      </c>
      <c r="K42" s="204">
        <v>0</v>
      </c>
      <c r="L42" s="990">
        <v>0</v>
      </c>
      <c r="M42" s="990">
        <v>0</v>
      </c>
      <c r="N42" s="204">
        <v>2</v>
      </c>
      <c r="O42" s="204">
        <v>2</v>
      </c>
      <c r="P42" s="204">
        <v>0</v>
      </c>
      <c r="Q42" s="204">
        <v>0</v>
      </c>
      <c r="R42" s="204">
        <v>0</v>
      </c>
      <c r="S42" s="204">
        <v>0</v>
      </c>
      <c r="T42" s="204">
        <v>0</v>
      </c>
      <c r="U42" s="204">
        <v>0</v>
      </c>
      <c r="V42" s="204">
        <v>0</v>
      </c>
      <c r="W42" s="262">
        <v>1</v>
      </c>
      <c r="X42" s="204">
        <v>3</v>
      </c>
      <c r="Y42" s="262">
        <v>2</v>
      </c>
      <c r="Z42" s="997">
        <f t="shared" si="4"/>
        <v>66.666666666666657</v>
      </c>
      <c r="AA42" s="998">
        <f t="shared" si="4"/>
        <v>150</v>
      </c>
    </row>
    <row r="43" spans="1:27" ht="15" customHeight="1">
      <c r="A43" s="1736"/>
      <c r="B43" s="478" t="s">
        <v>657</v>
      </c>
      <c r="C43" s="1787" t="s">
        <v>339</v>
      </c>
      <c r="D43" s="1787"/>
      <c r="E43" s="256" t="s">
        <v>202</v>
      </c>
      <c r="F43" s="188">
        <f t="shared" si="2"/>
        <v>422</v>
      </c>
      <c r="G43" s="188">
        <f t="shared" si="1"/>
        <v>148</v>
      </c>
      <c r="H43" s="188">
        <v>233</v>
      </c>
      <c r="I43" s="188">
        <v>59</v>
      </c>
      <c r="J43" s="188">
        <v>29</v>
      </c>
      <c r="K43" s="188">
        <v>8</v>
      </c>
      <c r="L43" s="975">
        <v>15</v>
      </c>
      <c r="M43" s="975">
        <v>1</v>
      </c>
      <c r="N43" s="188">
        <v>50</v>
      </c>
      <c r="O43" s="188">
        <v>54</v>
      </c>
      <c r="P43" s="188">
        <v>17</v>
      </c>
      <c r="Q43" s="188">
        <v>6</v>
      </c>
      <c r="R43" s="188">
        <v>30</v>
      </c>
      <c r="S43" s="188">
        <v>14</v>
      </c>
      <c r="T43" s="188">
        <v>24</v>
      </c>
      <c r="U43" s="188">
        <v>4</v>
      </c>
      <c r="V43" s="188">
        <v>39</v>
      </c>
      <c r="W43" s="195">
        <v>3</v>
      </c>
      <c r="X43" s="188">
        <v>445</v>
      </c>
      <c r="Y43" s="195">
        <v>151</v>
      </c>
      <c r="Z43" s="969">
        <f t="shared" si="4"/>
        <v>-5.1685393258426959</v>
      </c>
      <c r="AA43" s="970">
        <f t="shared" si="4"/>
        <v>-1.9867549668874174</v>
      </c>
    </row>
    <row r="44" spans="1:27" ht="15" customHeight="1">
      <c r="A44" s="1736"/>
      <c r="B44" s="478" t="s">
        <v>658</v>
      </c>
      <c r="C44" s="1787" t="s">
        <v>256</v>
      </c>
      <c r="D44" s="1787"/>
      <c r="E44" s="256" t="s">
        <v>205</v>
      </c>
      <c r="F44" s="188">
        <f t="shared" si="2"/>
        <v>39</v>
      </c>
      <c r="G44" s="188">
        <f t="shared" si="1"/>
        <v>51</v>
      </c>
      <c r="H44" s="188">
        <v>16</v>
      </c>
      <c r="I44" s="188">
        <v>23</v>
      </c>
      <c r="J44" s="188">
        <v>4</v>
      </c>
      <c r="K44" s="188">
        <v>3</v>
      </c>
      <c r="L44" s="975">
        <v>0</v>
      </c>
      <c r="M44" s="975">
        <v>0</v>
      </c>
      <c r="N44" s="188">
        <v>9</v>
      </c>
      <c r="O44" s="188">
        <v>15</v>
      </c>
      <c r="P44" s="188">
        <v>5</v>
      </c>
      <c r="Q44" s="188">
        <v>5</v>
      </c>
      <c r="R44" s="188">
        <v>2</v>
      </c>
      <c r="S44" s="188">
        <v>1</v>
      </c>
      <c r="T44" s="188">
        <v>2</v>
      </c>
      <c r="U44" s="188">
        <v>0</v>
      </c>
      <c r="V44" s="188">
        <v>1</v>
      </c>
      <c r="W44" s="195">
        <v>4</v>
      </c>
      <c r="X44" s="188">
        <v>49</v>
      </c>
      <c r="Y44" s="195">
        <v>62</v>
      </c>
      <c r="Z44" s="969">
        <f t="shared" si="4"/>
        <v>-20.408163265306122</v>
      </c>
      <c r="AA44" s="970">
        <f t="shared" si="4"/>
        <v>-17.741935483870968</v>
      </c>
    </row>
    <row r="45" spans="1:27" ht="15" customHeight="1">
      <c r="A45" s="1736"/>
      <c r="B45" s="478" t="s">
        <v>659</v>
      </c>
      <c r="C45" s="1785" t="s">
        <v>207</v>
      </c>
      <c r="D45" s="1785"/>
      <c r="E45" s="256" t="s">
        <v>208</v>
      </c>
      <c r="F45" s="188">
        <f t="shared" si="2"/>
        <v>134</v>
      </c>
      <c r="G45" s="188">
        <f t="shared" si="1"/>
        <v>58</v>
      </c>
      <c r="H45" s="188">
        <v>114</v>
      </c>
      <c r="I45" s="188">
        <v>24</v>
      </c>
      <c r="J45" s="188">
        <v>11</v>
      </c>
      <c r="K45" s="188">
        <v>5</v>
      </c>
      <c r="L45" s="975">
        <v>0</v>
      </c>
      <c r="M45" s="975">
        <v>0</v>
      </c>
      <c r="N45" s="188">
        <v>5</v>
      </c>
      <c r="O45" s="188">
        <v>13</v>
      </c>
      <c r="P45" s="188">
        <v>0</v>
      </c>
      <c r="Q45" s="188">
        <v>6</v>
      </c>
      <c r="R45" s="188">
        <v>3</v>
      </c>
      <c r="S45" s="188">
        <v>1</v>
      </c>
      <c r="T45" s="188">
        <v>1</v>
      </c>
      <c r="U45" s="188">
        <v>1</v>
      </c>
      <c r="V45" s="188">
        <v>0</v>
      </c>
      <c r="W45" s="195">
        <v>8</v>
      </c>
      <c r="X45" s="188">
        <v>164</v>
      </c>
      <c r="Y45" s="195">
        <v>48</v>
      </c>
      <c r="Z45" s="969">
        <f t="shared" si="4"/>
        <v>-18.292682926829269</v>
      </c>
      <c r="AA45" s="970">
        <f t="shared" si="4"/>
        <v>20.833333333333336</v>
      </c>
    </row>
    <row r="46" spans="1:27" ht="15" customHeight="1">
      <c r="A46" s="1737"/>
      <c r="B46" s="1788" t="s">
        <v>660</v>
      </c>
      <c r="C46" s="1789"/>
      <c r="D46" s="1789"/>
      <c r="E46" s="507" t="s">
        <v>210</v>
      </c>
      <c r="F46" s="275">
        <f>H46+J46+N46+P46+R46+T46+V46</f>
        <v>0</v>
      </c>
      <c r="G46" s="275">
        <f t="shared" si="1"/>
        <v>5</v>
      </c>
      <c r="H46" s="275">
        <v>0</v>
      </c>
      <c r="I46" s="275">
        <v>0</v>
      </c>
      <c r="J46" s="275">
        <v>0</v>
      </c>
      <c r="K46" s="275">
        <v>1</v>
      </c>
      <c r="L46" s="1016">
        <v>0</v>
      </c>
      <c r="M46" s="1016">
        <v>0</v>
      </c>
      <c r="N46" s="275">
        <v>0</v>
      </c>
      <c r="O46" s="275">
        <v>0</v>
      </c>
      <c r="P46" s="275">
        <v>0</v>
      </c>
      <c r="Q46" s="275">
        <v>0</v>
      </c>
      <c r="R46" s="275">
        <v>0</v>
      </c>
      <c r="S46" s="275">
        <v>1</v>
      </c>
      <c r="T46" s="275">
        <v>0</v>
      </c>
      <c r="U46" s="275">
        <v>1</v>
      </c>
      <c r="V46" s="275">
        <v>0</v>
      </c>
      <c r="W46" s="273">
        <v>2</v>
      </c>
      <c r="X46" s="275">
        <v>0</v>
      </c>
      <c r="Y46" s="273">
        <v>2</v>
      </c>
      <c r="Z46" s="1000" t="str">
        <f t="shared" si="4"/>
        <v>-</v>
      </c>
      <c r="AA46" s="1001">
        <f t="shared" si="4"/>
        <v>150</v>
      </c>
    </row>
    <row r="47" spans="1:27" ht="15" customHeight="1">
      <c r="A47" s="1744" t="s">
        <v>211</v>
      </c>
      <c r="B47" s="1745"/>
      <c r="C47" s="1745"/>
      <c r="D47" s="1773"/>
      <c r="E47" s="1774"/>
      <c r="F47" s="281">
        <f>H47+J47+N47+P47+R47+T47+V47</f>
        <v>2781</v>
      </c>
      <c r="G47" s="281">
        <f>I47+K47+O47+Q47+S47+U47+W47</f>
        <v>1324</v>
      </c>
      <c r="H47" s="281">
        <f>SUM(H6:H9,H33:H46)</f>
        <v>1539</v>
      </c>
      <c r="I47" s="281">
        <f>SUM(I6:I9,I33:I46)</f>
        <v>585</v>
      </c>
      <c r="J47" s="281">
        <f>SUM(J6:J9,J33:J46)</f>
        <v>149</v>
      </c>
      <c r="K47" s="281">
        <f>SUM(K6:K9,K33:K46)</f>
        <v>76</v>
      </c>
      <c r="L47" s="281">
        <f t="shared" ref="L47:V47" si="5">SUM(L6:L9,L33:L46)</f>
        <v>32</v>
      </c>
      <c r="M47" s="1017">
        <f>SUM(M6:M9,M33:M46)</f>
        <v>19</v>
      </c>
      <c r="N47" s="281">
        <f t="shared" si="5"/>
        <v>336</v>
      </c>
      <c r="O47" s="281">
        <f t="shared" si="5"/>
        <v>283</v>
      </c>
      <c r="P47" s="281">
        <f t="shared" si="5"/>
        <v>102</v>
      </c>
      <c r="Q47" s="281">
        <f t="shared" si="5"/>
        <v>73</v>
      </c>
      <c r="R47" s="281">
        <f t="shared" si="5"/>
        <v>339</v>
      </c>
      <c r="S47" s="281">
        <f t="shared" si="5"/>
        <v>127</v>
      </c>
      <c r="T47" s="281">
        <f t="shared" si="5"/>
        <v>146</v>
      </c>
      <c r="U47" s="281">
        <f t="shared" si="5"/>
        <v>35</v>
      </c>
      <c r="V47" s="281">
        <f t="shared" si="5"/>
        <v>170</v>
      </c>
      <c r="W47" s="281">
        <f>SUM(W6:W9,W33:W46)</f>
        <v>145</v>
      </c>
      <c r="X47" s="281">
        <v>3339</v>
      </c>
      <c r="Y47" s="322">
        <v>1719</v>
      </c>
      <c r="Z47" s="1003">
        <f t="shared" si="4"/>
        <v>-16.711590296495956</v>
      </c>
      <c r="AA47" s="1004">
        <f t="shared" si="4"/>
        <v>-22.97847585805701</v>
      </c>
    </row>
    <row r="48" spans="1:27" ht="15" customHeight="1">
      <c r="A48" s="1735" t="s">
        <v>212</v>
      </c>
      <c r="B48" s="1750" t="s">
        <v>661</v>
      </c>
      <c r="C48" s="1775"/>
      <c r="D48" s="1775"/>
      <c r="E48" s="1776"/>
      <c r="F48" s="185">
        <f>H48+J48+N48+P48+R48+T48+V48</f>
        <v>987</v>
      </c>
      <c r="G48" s="185">
        <f>I48+K48+O48+Q48+S48+U48+W48</f>
        <v>178</v>
      </c>
      <c r="H48" s="188">
        <v>533</v>
      </c>
      <c r="I48" s="188">
        <v>89</v>
      </c>
      <c r="J48" s="188">
        <v>63</v>
      </c>
      <c r="K48" s="188">
        <v>7</v>
      </c>
      <c r="L48" s="975">
        <v>9</v>
      </c>
      <c r="M48" s="975">
        <v>2</v>
      </c>
      <c r="N48" s="185">
        <v>135</v>
      </c>
      <c r="O48" s="185">
        <v>47</v>
      </c>
      <c r="P48" s="185">
        <v>42</v>
      </c>
      <c r="Q48" s="185">
        <v>14</v>
      </c>
      <c r="R48" s="185">
        <v>123</v>
      </c>
      <c r="S48" s="185">
        <v>10</v>
      </c>
      <c r="T48" s="185">
        <v>52</v>
      </c>
      <c r="U48" s="185">
        <v>4</v>
      </c>
      <c r="V48" s="185">
        <v>39</v>
      </c>
      <c r="W48" s="183">
        <v>7</v>
      </c>
      <c r="X48" s="185">
        <v>1012</v>
      </c>
      <c r="Y48" s="183">
        <v>197</v>
      </c>
      <c r="Z48" s="967">
        <f t="shared" si="4"/>
        <v>-2.4703557312252964</v>
      </c>
      <c r="AA48" s="968">
        <f t="shared" si="4"/>
        <v>-9.6446700507614214</v>
      </c>
    </row>
    <row r="49" spans="1:27" ht="15" customHeight="1">
      <c r="A49" s="1748"/>
      <c r="B49" s="1753" t="s">
        <v>662</v>
      </c>
      <c r="C49" s="1754"/>
      <c r="D49" s="1754"/>
      <c r="E49" s="1755"/>
      <c r="F49" s="188">
        <f t="shared" si="2"/>
        <v>949</v>
      </c>
      <c r="G49" s="188">
        <f>I49+K49+O49+Q49+S49+U49+W49</f>
        <v>325</v>
      </c>
      <c r="H49" s="188">
        <v>493</v>
      </c>
      <c r="I49" s="188">
        <v>161</v>
      </c>
      <c r="J49" s="188">
        <v>58</v>
      </c>
      <c r="K49" s="188">
        <v>9</v>
      </c>
      <c r="L49" s="975">
        <v>9</v>
      </c>
      <c r="M49" s="975">
        <v>4</v>
      </c>
      <c r="N49" s="188">
        <v>137</v>
      </c>
      <c r="O49" s="188">
        <v>68</v>
      </c>
      <c r="P49" s="188">
        <v>26</v>
      </c>
      <c r="Q49" s="188">
        <v>17</v>
      </c>
      <c r="R49" s="188">
        <v>102</v>
      </c>
      <c r="S49" s="188">
        <v>38</v>
      </c>
      <c r="T49" s="188">
        <v>67</v>
      </c>
      <c r="U49" s="188">
        <v>11</v>
      </c>
      <c r="V49" s="188">
        <v>66</v>
      </c>
      <c r="W49" s="195">
        <v>21</v>
      </c>
      <c r="X49" s="188">
        <v>1165</v>
      </c>
      <c r="Y49" s="195">
        <v>383</v>
      </c>
      <c r="Z49" s="969">
        <f t="shared" si="4"/>
        <v>-18.540772532188839</v>
      </c>
      <c r="AA49" s="970">
        <f t="shared" si="4"/>
        <v>-15.143603133159269</v>
      </c>
    </row>
    <row r="50" spans="1:27" ht="15" customHeight="1">
      <c r="A50" s="1748"/>
      <c r="B50" s="1756" t="s">
        <v>663</v>
      </c>
      <c r="C50" s="1757"/>
      <c r="D50" s="1757"/>
      <c r="E50" s="1758"/>
      <c r="F50" s="188">
        <f t="shared" si="2"/>
        <v>506</v>
      </c>
      <c r="G50" s="188">
        <f t="shared" si="1"/>
        <v>307</v>
      </c>
      <c r="H50" s="204">
        <v>264</v>
      </c>
      <c r="I50" s="204">
        <v>146</v>
      </c>
      <c r="J50" s="204">
        <v>24</v>
      </c>
      <c r="K50" s="204">
        <v>9</v>
      </c>
      <c r="L50" s="990">
        <v>14</v>
      </c>
      <c r="M50" s="990">
        <v>1</v>
      </c>
      <c r="N50" s="204">
        <v>56</v>
      </c>
      <c r="O50" s="204">
        <v>59</v>
      </c>
      <c r="P50" s="204">
        <v>24</v>
      </c>
      <c r="Q50" s="204">
        <v>16</v>
      </c>
      <c r="R50" s="204">
        <v>55</v>
      </c>
      <c r="S50" s="204">
        <v>39</v>
      </c>
      <c r="T50" s="204">
        <v>27</v>
      </c>
      <c r="U50" s="204">
        <v>10</v>
      </c>
      <c r="V50" s="204">
        <v>56</v>
      </c>
      <c r="W50" s="262">
        <v>28</v>
      </c>
      <c r="X50" s="204">
        <v>677</v>
      </c>
      <c r="Y50" s="262">
        <v>450</v>
      </c>
      <c r="Z50" s="969">
        <f t="shared" si="4"/>
        <v>-25.258493353028065</v>
      </c>
      <c r="AA50" s="970">
        <f t="shared" si="4"/>
        <v>-31.777777777777779</v>
      </c>
    </row>
    <row r="51" spans="1:27" ht="15" customHeight="1">
      <c r="A51" s="1748"/>
      <c r="B51" s="1753" t="s">
        <v>664</v>
      </c>
      <c r="C51" s="1754"/>
      <c r="D51" s="1754"/>
      <c r="E51" s="1755"/>
      <c r="F51" s="209">
        <f t="shared" si="2"/>
        <v>111</v>
      </c>
      <c r="G51" s="209">
        <f t="shared" si="1"/>
        <v>130</v>
      </c>
      <c r="H51" s="188">
        <v>64</v>
      </c>
      <c r="I51" s="188">
        <v>57</v>
      </c>
      <c r="J51" s="188">
        <v>4</v>
      </c>
      <c r="K51" s="188">
        <v>5</v>
      </c>
      <c r="L51" s="975">
        <v>0</v>
      </c>
      <c r="M51" s="975">
        <v>1</v>
      </c>
      <c r="N51" s="188">
        <v>2</v>
      </c>
      <c r="O51" s="188">
        <v>15</v>
      </c>
      <c r="P51" s="188">
        <v>10</v>
      </c>
      <c r="Q51" s="188">
        <v>6</v>
      </c>
      <c r="R51" s="188">
        <v>22</v>
      </c>
      <c r="S51" s="188">
        <v>13</v>
      </c>
      <c r="T51" s="188">
        <v>0</v>
      </c>
      <c r="U51" s="188">
        <v>4</v>
      </c>
      <c r="V51" s="188">
        <v>9</v>
      </c>
      <c r="W51" s="195">
        <v>30</v>
      </c>
      <c r="X51" s="188">
        <v>122</v>
      </c>
      <c r="Y51" s="195">
        <v>143</v>
      </c>
      <c r="Z51" s="971">
        <f t="shared" si="4"/>
        <v>-9.0163934426229506</v>
      </c>
      <c r="AA51" s="972">
        <f t="shared" si="4"/>
        <v>-9.0909090909090917</v>
      </c>
    </row>
    <row r="52" spans="1:27" ht="15" customHeight="1">
      <c r="A52" s="1748"/>
      <c r="B52" s="1753" t="s">
        <v>665</v>
      </c>
      <c r="C52" s="1754"/>
      <c r="D52" s="1754"/>
      <c r="E52" s="1755"/>
      <c r="F52" s="188">
        <f t="shared" si="2"/>
        <v>61</v>
      </c>
      <c r="G52" s="188">
        <f t="shared" si="1"/>
        <v>89</v>
      </c>
      <c r="H52" s="188">
        <v>45</v>
      </c>
      <c r="I52" s="188">
        <v>24</v>
      </c>
      <c r="J52" s="188">
        <v>0</v>
      </c>
      <c r="K52" s="188">
        <v>4</v>
      </c>
      <c r="L52" s="975">
        <v>0</v>
      </c>
      <c r="M52" s="975">
        <v>3</v>
      </c>
      <c r="N52" s="188">
        <v>0</v>
      </c>
      <c r="O52" s="188">
        <v>35</v>
      </c>
      <c r="P52" s="188">
        <v>0</v>
      </c>
      <c r="Q52" s="188">
        <v>5</v>
      </c>
      <c r="R52" s="188">
        <v>16</v>
      </c>
      <c r="S52" s="188">
        <v>6</v>
      </c>
      <c r="T52" s="188">
        <v>0</v>
      </c>
      <c r="U52" s="188">
        <v>0</v>
      </c>
      <c r="V52" s="188">
        <v>0</v>
      </c>
      <c r="W52" s="195">
        <v>15</v>
      </c>
      <c r="X52" s="188">
        <v>77</v>
      </c>
      <c r="Y52" s="195">
        <v>128</v>
      </c>
      <c r="Z52" s="969">
        <f t="shared" si="4"/>
        <v>-20.779220779220779</v>
      </c>
      <c r="AA52" s="970">
        <f t="shared" si="4"/>
        <v>-30.46875</v>
      </c>
    </row>
    <row r="53" spans="1:27" ht="15" customHeight="1" thickBot="1">
      <c r="A53" s="1749"/>
      <c r="B53" s="1762" t="s">
        <v>218</v>
      </c>
      <c r="C53" s="1763"/>
      <c r="D53" s="1763"/>
      <c r="E53" s="1764"/>
      <c r="F53" s="287">
        <f t="shared" si="2"/>
        <v>167</v>
      </c>
      <c r="G53" s="287">
        <f t="shared" si="1"/>
        <v>295</v>
      </c>
      <c r="H53" s="287">
        <v>140</v>
      </c>
      <c r="I53" s="287">
        <v>108</v>
      </c>
      <c r="J53" s="287">
        <v>0</v>
      </c>
      <c r="K53" s="287">
        <v>42</v>
      </c>
      <c r="L53" s="1018">
        <v>0</v>
      </c>
      <c r="M53" s="1018">
        <v>8</v>
      </c>
      <c r="N53" s="287">
        <v>6</v>
      </c>
      <c r="O53" s="287">
        <v>59</v>
      </c>
      <c r="P53" s="287">
        <v>0</v>
      </c>
      <c r="Q53" s="287">
        <v>15</v>
      </c>
      <c r="R53" s="287">
        <v>21</v>
      </c>
      <c r="S53" s="287">
        <v>21</v>
      </c>
      <c r="T53" s="287">
        <v>0</v>
      </c>
      <c r="U53" s="287">
        <v>6</v>
      </c>
      <c r="V53" s="287">
        <v>0</v>
      </c>
      <c r="W53" s="326">
        <v>44</v>
      </c>
      <c r="X53" s="287">
        <v>286</v>
      </c>
      <c r="Y53" s="326">
        <v>418</v>
      </c>
      <c r="Z53" s="1006">
        <f t="shared" si="4"/>
        <v>-41.608391608391607</v>
      </c>
      <c r="AA53" s="1007">
        <f t="shared" si="4"/>
        <v>-29.425837320574161</v>
      </c>
    </row>
    <row r="54" spans="1:27">
      <c r="F54" s="160"/>
      <c r="G54" s="160"/>
      <c r="H54" s="160"/>
      <c r="I54" s="160"/>
      <c r="J54" s="160"/>
      <c r="K54" s="160"/>
      <c r="L54" s="160"/>
      <c r="M54" s="160"/>
      <c r="N54" s="160"/>
      <c r="O54" s="160"/>
      <c r="P54" s="160"/>
      <c r="Q54" s="160"/>
      <c r="R54" s="160"/>
      <c r="S54" s="160"/>
      <c r="T54" s="160"/>
      <c r="U54" s="160"/>
      <c r="V54" s="160"/>
      <c r="W54" s="160"/>
      <c r="X54" s="160"/>
      <c r="Y54" s="160"/>
      <c r="Z54" s="160"/>
      <c r="AA54" s="160"/>
    </row>
    <row r="55" spans="1:27">
      <c r="F55" s="160"/>
      <c r="G55" s="160"/>
      <c r="H55" s="160"/>
      <c r="I55" s="160"/>
      <c r="J55" s="160"/>
      <c r="K55" s="160"/>
      <c r="L55" s="160"/>
      <c r="M55" s="160"/>
      <c r="N55" s="160"/>
      <c r="O55" s="160"/>
      <c r="P55" s="160"/>
      <c r="Q55" s="160"/>
      <c r="R55" s="160"/>
      <c r="S55" s="160"/>
      <c r="T55" s="160"/>
      <c r="U55" s="160"/>
      <c r="V55" s="160"/>
      <c r="W55" s="160"/>
      <c r="X55" s="160"/>
      <c r="Y55" s="160"/>
      <c r="Z55" s="160"/>
      <c r="AA55" s="160"/>
    </row>
    <row r="56" spans="1:27">
      <c r="F56" s="500"/>
      <c r="G56" s="500"/>
      <c r="H56" s="500"/>
      <c r="I56" s="500"/>
      <c r="J56" s="500"/>
      <c r="K56" s="500"/>
      <c r="L56" s="500"/>
      <c r="M56" s="500"/>
      <c r="N56" s="500"/>
      <c r="O56" s="500"/>
      <c r="P56" s="500"/>
      <c r="Q56" s="500"/>
      <c r="R56" s="500"/>
      <c r="S56" s="500"/>
      <c r="T56" s="500"/>
      <c r="U56" s="500"/>
      <c r="V56" s="500"/>
      <c r="W56" s="500"/>
      <c r="X56" s="500"/>
      <c r="Y56" s="500"/>
      <c r="Z56" s="500"/>
      <c r="AA56" s="160"/>
    </row>
    <row r="57" spans="1:27">
      <c r="F57" s="160"/>
      <c r="G57" s="160"/>
      <c r="H57" s="160"/>
      <c r="I57" s="160"/>
      <c r="J57" s="160"/>
      <c r="K57" s="160"/>
      <c r="L57" s="160"/>
      <c r="M57" s="160"/>
      <c r="N57" s="160"/>
      <c r="O57" s="160"/>
      <c r="P57" s="160"/>
      <c r="Q57" s="160"/>
      <c r="R57" s="160"/>
      <c r="S57" s="160"/>
      <c r="T57" s="160"/>
      <c r="U57" s="160"/>
      <c r="V57" s="160"/>
      <c r="W57" s="160"/>
      <c r="X57" s="160"/>
      <c r="Y57" s="160"/>
      <c r="Z57" s="160"/>
      <c r="AA57" s="160"/>
    </row>
    <row r="58" spans="1:27">
      <c r="F58" s="500">
        <f t="shared" ref="F58:W58" si="6">SUM(F48:F57)</f>
        <v>2781</v>
      </c>
      <c r="G58" s="500">
        <f>SUM(G48:G57)</f>
        <v>1324</v>
      </c>
      <c r="H58" s="500">
        <f t="shared" si="6"/>
        <v>1539</v>
      </c>
      <c r="I58" s="500">
        <f t="shared" si="6"/>
        <v>585</v>
      </c>
      <c r="J58" s="500">
        <f t="shared" si="6"/>
        <v>149</v>
      </c>
      <c r="K58" s="500">
        <f t="shared" si="6"/>
        <v>76</v>
      </c>
      <c r="L58" s="500">
        <f t="shared" si="6"/>
        <v>32</v>
      </c>
      <c r="M58" s="500">
        <f t="shared" si="6"/>
        <v>19</v>
      </c>
      <c r="N58" s="500">
        <f t="shared" si="6"/>
        <v>336</v>
      </c>
      <c r="O58" s="500">
        <f t="shared" si="6"/>
        <v>283</v>
      </c>
      <c r="P58" s="500">
        <f t="shared" si="6"/>
        <v>102</v>
      </c>
      <c r="Q58" s="500">
        <f t="shared" si="6"/>
        <v>73</v>
      </c>
      <c r="R58" s="500">
        <f t="shared" si="6"/>
        <v>339</v>
      </c>
      <c r="S58" s="500">
        <f t="shared" si="6"/>
        <v>127</v>
      </c>
      <c r="T58" s="500">
        <f t="shared" si="6"/>
        <v>146</v>
      </c>
      <c r="U58" s="500">
        <f t="shared" si="6"/>
        <v>35</v>
      </c>
      <c r="V58" s="500">
        <f t="shared" si="6"/>
        <v>170</v>
      </c>
      <c r="W58" s="500">
        <f t="shared" si="6"/>
        <v>145</v>
      </c>
      <c r="X58" s="160"/>
      <c r="Y58" s="160"/>
      <c r="Z58" s="160"/>
      <c r="AA58" s="160"/>
    </row>
    <row r="59" spans="1:27">
      <c r="F59" s="160"/>
      <c r="G59" s="160"/>
      <c r="H59" s="160"/>
      <c r="I59" s="160"/>
      <c r="J59" s="160"/>
      <c r="K59" s="160"/>
      <c r="L59" s="160"/>
      <c r="M59" s="160"/>
      <c r="N59" s="160"/>
      <c r="O59" s="160"/>
      <c r="P59" s="160"/>
      <c r="Q59" s="160"/>
      <c r="R59" s="160"/>
      <c r="S59" s="160"/>
      <c r="T59" s="160"/>
      <c r="U59" s="160"/>
      <c r="V59" s="160"/>
      <c r="W59" s="160"/>
      <c r="X59" s="160"/>
      <c r="Y59" s="160"/>
      <c r="Z59" s="160"/>
      <c r="AA59" s="160"/>
    </row>
    <row r="60" spans="1:27">
      <c r="F60" s="160"/>
      <c r="G60" s="160"/>
      <c r="H60" s="160"/>
      <c r="I60" s="160"/>
      <c r="J60" s="160"/>
      <c r="K60" s="160"/>
      <c r="L60" s="160"/>
      <c r="M60" s="160"/>
      <c r="N60" s="160"/>
      <c r="O60" s="160"/>
      <c r="P60" s="160"/>
      <c r="Q60" s="160"/>
      <c r="R60" s="160"/>
      <c r="S60" s="160"/>
      <c r="T60" s="160"/>
      <c r="U60" s="160"/>
      <c r="V60" s="160"/>
      <c r="W60" s="160"/>
      <c r="X60" s="160"/>
      <c r="Y60" s="160"/>
      <c r="Z60" s="160"/>
      <c r="AA60" s="160"/>
    </row>
    <row r="61" spans="1:27">
      <c r="F61" s="160"/>
      <c r="G61" s="160"/>
      <c r="H61" s="160"/>
      <c r="I61" s="160"/>
      <c r="J61" s="160"/>
      <c r="K61" s="160"/>
      <c r="L61" s="160"/>
      <c r="M61" s="160"/>
      <c r="N61" s="160"/>
      <c r="O61" s="160"/>
      <c r="P61" s="160"/>
      <c r="Q61" s="160"/>
      <c r="R61" s="160"/>
      <c r="S61" s="160"/>
      <c r="T61" s="160"/>
      <c r="U61" s="160"/>
      <c r="V61" s="160"/>
      <c r="W61" s="160"/>
      <c r="X61" s="160"/>
      <c r="Y61" s="160"/>
      <c r="Z61" s="160"/>
      <c r="AA61" s="160"/>
    </row>
    <row r="62" spans="1:27">
      <c r="F62" s="160"/>
      <c r="G62" s="160"/>
      <c r="H62" s="160"/>
      <c r="I62" s="160"/>
      <c r="J62" s="160"/>
      <c r="K62" s="160"/>
      <c r="L62" s="160"/>
      <c r="M62" s="160"/>
      <c r="N62" s="160"/>
      <c r="O62" s="160"/>
      <c r="P62" s="160"/>
      <c r="Q62" s="160"/>
      <c r="R62" s="160"/>
      <c r="S62" s="160"/>
      <c r="T62" s="160"/>
      <c r="U62" s="160"/>
      <c r="V62" s="160"/>
      <c r="W62" s="160"/>
      <c r="X62" s="160"/>
      <c r="Y62" s="160"/>
      <c r="Z62" s="160"/>
      <c r="AA62" s="160"/>
    </row>
    <row r="63" spans="1:27">
      <c r="F63" s="160"/>
      <c r="G63" s="160"/>
      <c r="H63" s="160"/>
      <c r="I63" s="160"/>
      <c r="J63" s="160"/>
      <c r="K63" s="160"/>
      <c r="L63" s="160"/>
      <c r="M63" s="160"/>
      <c r="N63" s="160"/>
      <c r="O63" s="160"/>
      <c r="P63" s="160"/>
      <c r="Q63" s="160"/>
      <c r="R63" s="160"/>
      <c r="S63" s="160"/>
      <c r="T63" s="160"/>
      <c r="U63" s="160"/>
      <c r="V63" s="160"/>
      <c r="W63" s="160"/>
      <c r="X63" s="160"/>
      <c r="Y63" s="160"/>
      <c r="Z63" s="160"/>
      <c r="AA63" s="160"/>
    </row>
    <row r="64" spans="1:27">
      <c r="F64" s="160"/>
      <c r="G64" s="160"/>
      <c r="H64" s="160"/>
      <c r="I64" s="160"/>
      <c r="J64" s="160"/>
      <c r="K64" s="160"/>
      <c r="L64" s="160"/>
      <c r="M64" s="160"/>
      <c r="N64" s="160"/>
      <c r="O64" s="160"/>
      <c r="P64" s="160"/>
      <c r="Q64" s="160"/>
      <c r="R64" s="160"/>
      <c r="S64" s="160"/>
      <c r="T64" s="160"/>
      <c r="U64" s="160"/>
      <c r="V64" s="160"/>
      <c r="W64" s="160"/>
      <c r="X64" s="160"/>
      <c r="Y64" s="160"/>
      <c r="Z64" s="160"/>
      <c r="AA64" s="160"/>
    </row>
    <row r="65" spans="6:27">
      <c r="F65" s="160"/>
      <c r="G65" s="160"/>
      <c r="H65" s="160"/>
      <c r="I65" s="160"/>
      <c r="J65" s="160"/>
      <c r="K65" s="160"/>
      <c r="L65" s="160"/>
      <c r="M65" s="160"/>
      <c r="N65" s="160"/>
      <c r="O65" s="160"/>
      <c r="P65" s="160"/>
      <c r="Q65" s="160"/>
      <c r="R65" s="160"/>
      <c r="S65" s="160"/>
      <c r="T65" s="160"/>
      <c r="U65" s="160"/>
      <c r="V65" s="160"/>
      <c r="W65" s="160"/>
      <c r="X65" s="160"/>
      <c r="Y65" s="160"/>
      <c r="Z65" s="160"/>
      <c r="AA65" s="160"/>
    </row>
    <row r="66" spans="6:27">
      <c r="F66" s="160"/>
      <c r="G66" s="160"/>
      <c r="H66" s="160"/>
      <c r="I66" s="160"/>
      <c r="J66" s="160"/>
      <c r="K66" s="160"/>
      <c r="L66" s="160"/>
      <c r="M66" s="160"/>
      <c r="N66" s="160"/>
      <c r="O66" s="160"/>
      <c r="P66" s="160"/>
      <c r="Q66" s="160"/>
      <c r="R66" s="160"/>
      <c r="S66" s="160"/>
      <c r="T66" s="160"/>
      <c r="U66" s="160"/>
      <c r="V66" s="160"/>
      <c r="W66" s="160"/>
      <c r="X66" s="160"/>
      <c r="Y66" s="160"/>
      <c r="Z66" s="160"/>
      <c r="AA66" s="160"/>
    </row>
    <row r="67" spans="6:27">
      <c r="F67" s="160"/>
      <c r="G67" s="160"/>
      <c r="H67" s="160"/>
      <c r="I67" s="160"/>
      <c r="J67" s="160"/>
      <c r="K67" s="160"/>
      <c r="L67" s="160"/>
      <c r="M67" s="160"/>
      <c r="N67" s="160"/>
      <c r="O67" s="160"/>
      <c r="P67" s="160"/>
      <c r="Q67" s="160"/>
      <c r="R67" s="160"/>
      <c r="S67" s="160"/>
      <c r="T67" s="160"/>
      <c r="U67" s="160"/>
      <c r="V67" s="160"/>
      <c r="W67" s="160"/>
      <c r="X67" s="160"/>
      <c r="Y67" s="160"/>
      <c r="Z67" s="160"/>
      <c r="AA67" s="160"/>
    </row>
    <row r="68" spans="6:27">
      <c r="F68" s="160"/>
      <c r="G68" s="160"/>
      <c r="H68" s="160"/>
      <c r="I68" s="160"/>
      <c r="J68" s="160"/>
      <c r="K68" s="160"/>
      <c r="L68" s="160"/>
      <c r="M68" s="160"/>
      <c r="N68" s="160"/>
      <c r="O68" s="160"/>
      <c r="P68" s="160"/>
      <c r="Q68" s="160"/>
      <c r="R68" s="160"/>
      <c r="S68" s="160"/>
      <c r="T68" s="160"/>
      <c r="U68" s="160"/>
      <c r="V68" s="160"/>
      <c r="W68" s="160"/>
      <c r="X68" s="160"/>
      <c r="Y68" s="160"/>
      <c r="Z68" s="160"/>
      <c r="AA68" s="160"/>
    </row>
    <row r="69" spans="6:27">
      <c r="F69" s="160"/>
      <c r="G69" s="160"/>
      <c r="H69" s="160"/>
      <c r="I69" s="160"/>
      <c r="J69" s="160"/>
      <c r="K69" s="160"/>
      <c r="L69" s="160"/>
      <c r="M69" s="160"/>
      <c r="N69" s="160"/>
      <c r="O69" s="160"/>
      <c r="P69" s="160"/>
      <c r="Q69" s="160"/>
      <c r="R69" s="160"/>
      <c r="S69" s="160"/>
      <c r="T69" s="160"/>
      <c r="U69" s="160"/>
      <c r="V69" s="160"/>
      <c r="W69" s="160"/>
      <c r="X69" s="160"/>
      <c r="Y69" s="160"/>
      <c r="Z69" s="160"/>
      <c r="AA69" s="160"/>
    </row>
  </sheetData>
  <mergeCells count="46">
    <mergeCell ref="U2:W2"/>
    <mergeCell ref="Y2:AA2"/>
    <mergeCell ref="D3:E3"/>
    <mergeCell ref="F3:G3"/>
    <mergeCell ref="H3:W3"/>
    <mergeCell ref="X3:Y3"/>
    <mergeCell ref="Z3:AA3"/>
    <mergeCell ref="X4:Y4"/>
    <mergeCell ref="Z4:AA4"/>
    <mergeCell ref="C40:D40"/>
    <mergeCell ref="C41:D41"/>
    <mergeCell ref="C42:D42"/>
    <mergeCell ref="P4:Q4"/>
    <mergeCell ref="F4:G4"/>
    <mergeCell ref="H4:I4"/>
    <mergeCell ref="J4:K4"/>
    <mergeCell ref="L4:M4"/>
    <mergeCell ref="N4:O4"/>
    <mergeCell ref="R4:S4"/>
    <mergeCell ref="T4:U4"/>
    <mergeCell ref="V4:W4"/>
    <mergeCell ref="A6:A46"/>
    <mergeCell ref="B6:C6"/>
    <mergeCell ref="C7:D7"/>
    <mergeCell ref="C8:D8"/>
    <mergeCell ref="C9:D9"/>
    <mergeCell ref="C33:D33"/>
    <mergeCell ref="C34:D34"/>
    <mergeCell ref="C35:D35"/>
    <mergeCell ref="C36:D36"/>
    <mergeCell ref="B52:E52"/>
    <mergeCell ref="B53:E53"/>
    <mergeCell ref="A1:AA1"/>
    <mergeCell ref="C43:D43"/>
    <mergeCell ref="C44:D44"/>
    <mergeCell ref="C45:D45"/>
    <mergeCell ref="B46:D46"/>
    <mergeCell ref="A47:E47"/>
    <mergeCell ref="A48:A53"/>
    <mergeCell ref="B48:E48"/>
    <mergeCell ref="B49:E49"/>
    <mergeCell ref="B50:E50"/>
    <mergeCell ref="B51:E51"/>
    <mergeCell ref="C37:D37"/>
    <mergeCell ref="C38:D38"/>
    <mergeCell ref="C39:D39"/>
  </mergeCells>
  <phoneticPr fontId="3"/>
  <printOptions horizontalCentered="1"/>
  <pageMargins left="0" right="0" top="0.51181102362204722" bottom="0.39370078740157483" header="0.51181102362204722" footer="0.31496062992125984"/>
  <pageSetup paperSize="9" scale="66" firstPageNumber="86" orientation="landscape" verticalDpi="3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zoomScaleNormal="100" zoomScaleSheetLayoutView="100" workbookViewId="0">
      <selection activeCell="G2" sqref="G2"/>
    </sheetView>
  </sheetViews>
  <sheetFormatPr defaultRowHeight="13.5"/>
  <cols>
    <col min="1" max="1" width="15.625" style="2" customWidth="1"/>
    <col min="2" max="6" width="14" style="2" customWidth="1"/>
    <col min="7" max="256" width="9" style="2"/>
    <col min="257" max="257" width="15.625" style="2" customWidth="1"/>
    <col min="258" max="262" width="14" style="2" customWidth="1"/>
    <col min="263" max="512" width="9" style="2"/>
    <col min="513" max="513" width="15.625" style="2" customWidth="1"/>
    <col min="514" max="518" width="14" style="2" customWidth="1"/>
    <col min="519" max="768" width="9" style="2"/>
    <col min="769" max="769" width="15.625" style="2" customWidth="1"/>
    <col min="770" max="774" width="14" style="2" customWidth="1"/>
    <col min="775" max="1024" width="9" style="2"/>
    <col min="1025" max="1025" width="15.625" style="2" customWidth="1"/>
    <col min="1026" max="1030" width="14" style="2" customWidth="1"/>
    <col min="1031" max="1280" width="9" style="2"/>
    <col min="1281" max="1281" width="15.625" style="2" customWidth="1"/>
    <col min="1282" max="1286" width="14" style="2" customWidth="1"/>
    <col min="1287" max="1536" width="9" style="2"/>
    <col min="1537" max="1537" width="15.625" style="2" customWidth="1"/>
    <col min="1538" max="1542" width="14" style="2" customWidth="1"/>
    <col min="1543" max="1792" width="9" style="2"/>
    <col min="1793" max="1793" width="15.625" style="2" customWidth="1"/>
    <col min="1794" max="1798" width="14" style="2" customWidth="1"/>
    <col min="1799" max="2048" width="9" style="2"/>
    <col min="2049" max="2049" width="15.625" style="2" customWidth="1"/>
    <col min="2050" max="2054" width="14" style="2" customWidth="1"/>
    <col min="2055" max="2304" width="9" style="2"/>
    <col min="2305" max="2305" width="15.625" style="2" customWidth="1"/>
    <col min="2306" max="2310" width="14" style="2" customWidth="1"/>
    <col min="2311" max="2560" width="9" style="2"/>
    <col min="2561" max="2561" width="15.625" style="2" customWidth="1"/>
    <col min="2562" max="2566" width="14" style="2" customWidth="1"/>
    <col min="2567" max="2816" width="9" style="2"/>
    <col min="2817" max="2817" width="15.625" style="2" customWidth="1"/>
    <col min="2818" max="2822" width="14" style="2" customWidth="1"/>
    <col min="2823" max="3072" width="9" style="2"/>
    <col min="3073" max="3073" width="15.625" style="2" customWidth="1"/>
    <col min="3074" max="3078" width="14" style="2" customWidth="1"/>
    <col min="3079" max="3328" width="9" style="2"/>
    <col min="3329" max="3329" width="15.625" style="2" customWidth="1"/>
    <col min="3330" max="3334" width="14" style="2" customWidth="1"/>
    <col min="3335" max="3584" width="9" style="2"/>
    <col min="3585" max="3585" width="15.625" style="2" customWidth="1"/>
    <col min="3586" max="3590" width="14" style="2" customWidth="1"/>
    <col min="3591" max="3840" width="9" style="2"/>
    <col min="3841" max="3841" width="15.625" style="2" customWidth="1"/>
    <col min="3842" max="3846" width="14" style="2" customWidth="1"/>
    <col min="3847" max="4096" width="9" style="2"/>
    <col min="4097" max="4097" width="15.625" style="2" customWidth="1"/>
    <col min="4098" max="4102" width="14" style="2" customWidth="1"/>
    <col min="4103" max="4352" width="9" style="2"/>
    <col min="4353" max="4353" width="15.625" style="2" customWidth="1"/>
    <col min="4354" max="4358" width="14" style="2" customWidth="1"/>
    <col min="4359" max="4608" width="9" style="2"/>
    <col min="4609" max="4609" width="15.625" style="2" customWidth="1"/>
    <col min="4610" max="4614" width="14" style="2" customWidth="1"/>
    <col min="4615" max="4864" width="9" style="2"/>
    <col min="4865" max="4865" width="15.625" style="2" customWidth="1"/>
    <col min="4866" max="4870" width="14" style="2" customWidth="1"/>
    <col min="4871" max="5120" width="9" style="2"/>
    <col min="5121" max="5121" width="15.625" style="2" customWidth="1"/>
    <col min="5122" max="5126" width="14" style="2" customWidth="1"/>
    <col min="5127" max="5376" width="9" style="2"/>
    <col min="5377" max="5377" width="15.625" style="2" customWidth="1"/>
    <col min="5378" max="5382" width="14" style="2" customWidth="1"/>
    <col min="5383" max="5632" width="9" style="2"/>
    <col min="5633" max="5633" width="15.625" style="2" customWidth="1"/>
    <col min="5634" max="5638" width="14" style="2" customWidth="1"/>
    <col min="5639" max="5888" width="9" style="2"/>
    <col min="5889" max="5889" width="15.625" style="2" customWidth="1"/>
    <col min="5890" max="5894" width="14" style="2" customWidth="1"/>
    <col min="5895" max="6144" width="9" style="2"/>
    <col min="6145" max="6145" width="15.625" style="2" customWidth="1"/>
    <col min="6146" max="6150" width="14" style="2" customWidth="1"/>
    <col min="6151" max="6400" width="9" style="2"/>
    <col min="6401" max="6401" width="15.625" style="2" customWidth="1"/>
    <col min="6402" max="6406" width="14" style="2" customWidth="1"/>
    <col min="6407" max="6656" width="9" style="2"/>
    <col min="6657" max="6657" width="15.625" style="2" customWidth="1"/>
    <col min="6658" max="6662" width="14" style="2" customWidth="1"/>
    <col min="6663" max="6912" width="9" style="2"/>
    <col min="6913" max="6913" width="15.625" style="2" customWidth="1"/>
    <col min="6914" max="6918" width="14" style="2" customWidth="1"/>
    <col min="6919" max="7168" width="9" style="2"/>
    <col min="7169" max="7169" width="15.625" style="2" customWidth="1"/>
    <col min="7170" max="7174" width="14" style="2" customWidth="1"/>
    <col min="7175" max="7424" width="9" style="2"/>
    <col min="7425" max="7425" width="15.625" style="2" customWidth="1"/>
    <col min="7426" max="7430" width="14" style="2" customWidth="1"/>
    <col min="7431" max="7680" width="9" style="2"/>
    <col min="7681" max="7681" width="15.625" style="2" customWidth="1"/>
    <col min="7682" max="7686" width="14" style="2" customWidth="1"/>
    <col min="7687" max="7936" width="9" style="2"/>
    <col min="7937" max="7937" width="15.625" style="2" customWidth="1"/>
    <col min="7938" max="7942" width="14" style="2" customWidth="1"/>
    <col min="7943" max="8192" width="9" style="2"/>
    <col min="8193" max="8193" width="15.625" style="2" customWidth="1"/>
    <col min="8194" max="8198" width="14" style="2" customWidth="1"/>
    <col min="8199" max="8448" width="9" style="2"/>
    <col min="8449" max="8449" width="15.625" style="2" customWidth="1"/>
    <col min="8450" max="8454" width="14" style="2" customWidth="1"/>
    <col min="8455" max="8704" width="9" style="2"/>
    <col min="8705" max="8705" width="15.625" style="2" customWidth="1"/>
    <col min="8706" max="8710" width="14" style="2" customWidth="1"/>
    <col min="8711" max="8960" width="9" style="2"/>
    <col min="8961" max="8961" width="15.625" style="2" customWidth="1"/>
    <col min="8962" max="8966" width="14" style="2" customWidth="1"/>
    <col min="8967" max="9216" width="9" style="2"/>
    <col min="9217" max="9217" width="15.625" style="2" customWidth="1"/>
    <col min="9218" max="9222" width="14" style="2" customWidth="1"/>
    <col min="9223" max="9472" width="9" style="2"/>
    <col min="9473" max="9473" width="15.625" style="2" customWidth="1"/>
    <col min="9474" max="9478" width="14" style="2" customWidth="1"/>
    <col min="9479" max="9728" width="9" style="2"/>
    <col min="9729" max="9729" width="15.625" style="2" customWidth="1"/>
    <col min="9730" max="9734" width="14" style="2" customWidth="1"/>
    <col min="9735" max="9984" width="9" style="2"/>
    <col min="9985" max="9985" width="15.625" style="2" customWidth="1"/>
    <col min="9986" max="9990" width="14" style="2" customWidth="1"/>
    <col min="9991" max="10240" width="9" style="2"/>
    <col min="10241" max="10241" width="15.625" style="2" customWidth="1"/>
    <col min="10242" max="10246" width="14" style="2" customWidth="1"/>
    <col min="10247" max="10496" width="9" style="2"/>
    <col min="10497" max="10497" width="15.625" style="2" customWidth="1"/>
    <col min="10498" max="10502" width="14" style="2" customWidth="1"/>
    <col min="10503" max="10752" width="9" style="2"/>
    <col min="10753" max="10753" width="15.625" style="2" customWidth="1"/>
    <col min="10754" max="10758" width="14" style="2" customWidth="1"/>
    <col min="10759" max="11008" width="9" style="2"/>
    <col min="11009" max="11009" width="15.625" style="2" customWidth="1"/>
    <col min="11010" max="11014" width="14" style="2" customWidth="1"/>
    <col min="11015" max="11264" width="9" style="2"/>
    <col min="11265" max="11265" width="15.625" style="2" customWidth="1"/>
    <col min="11266" max="11270" width="14" style="2" customWidth="1"/>
    <col min="11271" max="11520" width="9" style="2"/>
    <col min="11521" max="11521" width="15.625" style="2" customWidth="1"/>
    <col min="11522" max="11526" width="14" style="2" customWidth="1"/>
    <col min="11527" max="11776" width="9" style="2"/>
    <col min="11777" max="11777" width="15.625" style="2" customWidth="1"/>
    <col min="11778" max="11782" width="14" style="2" customWidth="1"/>
    <col min="11783" max="12032" width="9" style="2"/>
    <col min="12033" max="12033" width="15.625" style="2" customWidth="1"/>
    <col min="12034" max="12038" width="14" style="2" customWidth="1"/>
    <col min="12039" max="12288" width="9" style="2"/>
    <col min="12289" max="12289" width="15.625" style="2" customWidth="1"/>
    <col min="12290" max="12294" width="14" style="2" customWidth="1"/>
    <col min="12295" max="12544" width="9" style="2"/>
    <col min="12545" max="12545" width="15.625" style="2" customWidth="1"/>
    <col min="12546" max="12550" width="14" style="2" customWidth="1"/>
    <col min="12551" max="12800" width="9" style="2"/>
    <col min="12801" max="12801" width="15.625" style="2" customWidth="1"/>
    <col min="12802" max="12806" width="14" style="2" customWidth="1"/>
    <col min="12807" max="13056" width="9" style="2"/>
    <col min="13057" max="13057" width="15.625" style="2" customWidth="1"/>
    <col min="13058" max="13062" width="14" style="2" customWidth="1"/>
    <col min="13063" max="13312" width="9" style="2"/>
    <col min="13313" max="13313" width="15.625" style="2" customWidth="1"/>
    <col min="13314" max="13318" width="14" style="2" customWidth="1"/>
    <col min="13319" max="13568" width="9" style="2"/>
    <col min="13569" max="13569" width="15.625" style="2" customWidth="1"/>
    <col min="13570" max="13574" width="14" style="2" customWidth="1"/>
    <col min="13575" max="13824" width="9" style="2"/>
    <col min="13825" max="13825" width="15.625" style="2" customWidth="1"/>
    <col min="13826" max="13830" width="14" style="2" customWidth="1"/>
    <col min="13831" max="14080" width="9" style="2"/>
    <col min="14081" max="14081" width="15.625" style="2" customWidth="1"/>
    <col min="14082" max="14086" width="14" style="2" customWidth="1"/>
    <col min="14087" max="14336" width="9" style="2"/>
    <col min="14337" max="14337" width="15.625" style="2" customWidth="1"/>
    <col min="14338" max="14342" width="14" style="2" customWidth="1"/>
    <col min="14343" max="14592" width="9" style="2"/>
    <col min="14593" max="14593" width="15.625" style="2" customWidth="1"/>
    <col min="14594" max="14598" width="14" style="2" customWidth="1"/>
    <col min="14599" max="14848" width="9" style="2"/>
    <col min="14849" max="14849" width="15.625" style="2" customWidth="1"/>
    <col min="14850" max="14854" width="14" style="2" customWidth="1"/>
    <col min="14855" max="15104" width="9" style="2"/>
    <col min="15105" max="15105" width="15.625" style="2" customWidth="1"/>
    <col min="15106" max="15110" width="14" style="2" customWidth="1"/>
    <col min="15111" max="15360" width="9" style="2"/>
    <col min="15361" max="15361" width="15.625" style="2" customWidth="1"/>
    <col min="15362" max="15366" width="14" style="2" customWidth="1"/>
    <col min="15367" max="15616" width="9" style="2"/>
    <col min="15617" max="15617" width="15.625" style="2" customWidth="1"/>
    <col min="15618" max="15622" width="14" style="2" customWidth="1"/>
    <col min="15623" max="15872" width="9" style="2"/>
    <col min="15873" max="15873" width="15.625" style="2" customWidth="1"/>
    <col min="15874" max="15878" width="14" style="2" customWidth="1"/>
    <col min="15879" max="16128" width="9" style="2"/>
    <col min="16129" max="16129" width="15.625" style="2" customWidth="1"/>
    <col min="16130" max="16134" width="14" style="2" customWidth="1"/>
    <col min="16135" max="16384" width="9" style="2"/>
  </cols>
  <sheetData>
    <row r="1" spans="1:14" s="648" customFormat="1" ht="33" customHeight="1">
      <c r="A1" s="1681" t="s">
        <v>589</v>
      </c>
      <c r="B1" s="1681"/>
      <c r="C1" s="1681"/>
      <c r="D1" s="1681"/>
      <c r="E1" s="1681"/>
      <c r="F1" s="1681"/>
      <c r="G1" s="823"/>
      <c r="H1" s="823"/>
      <c r="I1" s="823"/>
      <c r="J1" s="823"/>
      <c r="K1" s="823"/>
      <c r="L1" s="823"/>
      <c r="M1" s="823"/>
      <c r="N1" s="823"/>
    </row>
    <row r="2" spans="1:14" ht="25.15" customHeight="1" thickBot="1">
      <c r="A2" s="1" t="s">
        <v>670</v>
      </c>
    </row>
    <row r="3" spans="1:14" ht="13.5" customHeight="1">
      <c r="A3" s="2019" t="s">
        <v>671</v>
      </c>
      <c r="B3" s="1922" t="s">
        <v>672</v>
      </c>
      <c r="C3" s="2021" t="s">
        <v>118</v>
      </c>
      <c r="D3" s="4"/>
      <c r="E3" s="1019"/>
    </row>
    <row r="4" spans="1:14">
      <c r="A4" s="2020"/>
      <c r="B4" s="1929"/>
      <c r="C4" s="1929"/>
      <c r="D4" s="1020" t="s">
        <v>673</v>
      </c>
      <c r="E4" s="1021" t="s">
        <v>674</v>
      </c>
    </row>
    <row r="5" spans="1:14">
      <c r="A5" s="2020"/>
      <c r="B5" s="1929"/>
      <c r="C5" s="1929"/>
      <c r="D5" s="1022" t="s">
        <v>675</v>
      </c>
      <c r="E5" s="1023" t="s">
        <v>675</v>
      </c>
    </row>
    <row r="6" spans="1:14" ht="14.25" customHeight="1">
      <c r="A6" s="1024" t="s">
        <v>676</v>
      </c>
      <c r="B6" s="94">
        <v>7</v>
      </c>
      <c r="C6" s="1025">
        <v>5</v>
      </c>
      <c r="D6" s="91">
        <v>5</v>
      </c>
      <c r="E6" s="1026">
        <v>0</v>
      </c>
    </row>
    <row r="7" spans="1:14" ht="14.25" customHeight="1">
      <c r="A7" s="1024" t="s">
        <v>677</v>
      </c>
      <c r="B7" s="94">
        <v>4</v>
      </c>
      <c r="C7" s="1025">
        <v>1</v>
      </c>
      <c r="D7" s="91">
        <v>1</v>
      </c>
      <c r="E7" s="1026">
        <v>0</v>
      </c>
    </row>
    <row r="8" spans="1:14" ht="14.25" customHeight="1">
      <c r="A8" s="1024" t="s">
        <v>678</v>
      </c>
      <c r="B8" s="94">
        <v>2</v>
      </c>
      <c r="C8" s="1025">
        <v>3</v>
      </c>
      <c r="D8" s="91">
        <v>1</v>
      </c>
      <c r="E8" s="1026">
        <v>2</v>
      </c>
    </row>
    <row r="9" spans="1:14" ht="14.25" customHeight="1">
      <c r="A9" s="1024" t="s">
        <v>679</v>
      </c>
      <c r="B9" s="94">
        <v>3</v>
      </c>
      <c r="C9" s="1025">
        <v>7</v>
      </c>
      <c r="D9" s="91">
        <v>2</v>
      </c>
      <c r="E9" s="1026">
        <v>5</v>
      </c>
    </row>
    <row r="10" spans="1:14" ht="14.25" customHeight="1">
      <c r="A10" s="1024" t="s">
        <v>680</v>
      </c>
      <c r="B10" s="94">
        <v>1</v>
      </c>
      <c r="C10" s="1025">
        <v>3</v>
      </c>
      <c r="D10" s="91">
        <v>0</v>
      </c>
      <c r="E10" s="1026">
        <v>3</v>
      </c>
    </row>
    <row r="11" spans="1:14" ht="14.25" customHeight="1">
      <c r="A11" s="1024" t="s">
        <v>681</v>
      </c>
      <c r="B11" s="94">
        <v>1</v>
      </c>
      <c r="C11" s="1025">
        <v>3</v>
      </c>
      <c r="D11" s="91">
        <v>0</v>
      </c>
      <c r="E11" s="1026">
        <v>3</v>
      </c>
    </row>
    <row r="12" spans="1:14" ht="14.25" customHeight="1">
      <c r="A12" s="1024" t="s">
        <v>682</v>
      </c>
      <c r="B12" s="94">
        <v>3</v>
      </c>
      <c r="C12" s="1025">
        <v>5</v>
      </c>
      <c r="D12" s="91">
        <v>4</v>
      </c>
      <c r="E12" s="1026">
        <v>1</v>
      </c>
    </row>
    <row r="13" spans="1:14" ht="14.25" customHeight="1">
      <c r="A13" s="1024" t="s">
        <v>683</v>
      </c>
      <c r="B13" s="94">
        <v>2</v>
      </c>
      <c r="C13" s="1025">
        <v>2</v>
      </c>
      <c r="D13" s="91">
        <v>1</v>
      </c>
      <c r="E13" s="1026">
        <v>1</v>
      </c>
    </row>
    <row r="14" spans="1:14" ht="14.25" customHeight="1">
      <c r="A14" s="1024" t="s">
        <v>684</v>
      </c>
      <c r="B14" s="1025">
        <v>5</v>
      </c>
      <c r="C14" s="1027">
        <v>0</v>
      </c>
      <c r="D14" s="91">
        <v>0</v>
      </c>
      <c r="E14" s="1026">
        <v>0</v>
      </c>
    </row>
    <row r="15" spans="1:14" ht="15.75" customHeight="1">
      <c r="A15" s="1024" t="s">
        <v>685</v>
      </c>
      <c r="B15" s="94">
        <v>2</v>
      </c>
      <c r="C15" s="94">
        <v>4</v>
      </c>
      <c r="D15" s="1025">
        <v>4</v>
      </c>
      <c r="E15" s="92">
        <v>0</v>
      </c>
    </row>
    <row r="16" spans="1:14" ht="15.75" customHeight="1">
      <c r="A16" s="1024" t="s">
        <v>686</v>
      </c>
      <c r="B16" s="94">
        <v>3</v>
      </c>
      <c r="C16" s="94">
        <v>0</v>
      </c>
      <c r="D16" s="1025">
        <v>0</v>
      </c>
      <c r="E16" s="92">
        <v>0</v>
      </c>
    </row>
    <row r="17" spans="1:6" ht="15.75" customHeight="1" thickBot="1">
      <c r="A17" s="1028" t="s">
        <v>687</v>
      </c>
      <c r="B17" s="98">
        <v>0</v>
      </c>
      <c r="C17" s="98">
        <v>10</v>
      </c>
      <c r="D17" s="1029">
        <v>10</v>
      </c>
      <c r="E17" s="97">
        <v>0</v>
      </c>
    </row>
    <row r="18" spans="1:6" ht="15.75" customHeight="1" thickBot="1">
      <c r="A18" s="1030" t="s">
        <v>688</v>
      </c>
      <c r="B18" s="1031">
        <v>0</v>
      </c>
      <c r="C18" s="1031">
        <v>6</v>
      </c>
      <c r="D18" s="1032">
        <v>6</v>
      </c>
      <c r="E18" s="1033">
        <v>0</v>
      </c>
    </row>
    <row r="19" spans="1:6" ht="16.899999999999999" customHeight="1" thickBot="1"/>
    <row r="20" spans="1:6">
      <c r="A20" s="2019" t="s">
        <v>671</v>
      </c>
      <c r="B20" s="2021" t="s">
        <v>689</v>
      </c>
      <c r="C20" s="1034"/>
      <c r="D20" s="1035"/>
      <c r="E20" s="1922" t="s">
        <v>690</v>
      </c>
      <c r="F20" s="2016" t="s">
        <v>691</v>
      </c>
    </row>
    <row r="21" spans="1:6">
      <c r="A21" s="2020"/>
      <c r="B21" s="1929"/>
      <c r="C21" s="1020" t="s">
        <v>673</v>
      </c>
      <c r="D21" s="1020" t="s">
        <v>692</v>
      </c>
      <c r="E21" s="1929"/>
      <c r="F21" s="2017"/>
    </row>
    <row r="22" spans="1:6">
      <c r="A22" s="2020"/>
      <c r="B22" s="1929"/>
      <c r="C22" s="1022" t="s">
        <v>693</v>
      </c>
      <c r="D22" s="1022" t="s">
        <v>693</v>
      </c>
      <c r="E22" s="1929"/>
      <c r="F22" s="2018"/>
    </row>
    <row r="23" spans="1:6" ht="14.25" customHeight="1">
      <c r="A23" s="1036" t="s">
        <v>694</v>
      </c>
      <c r="B23" s="91">
        <v>7</v>
      </c>
      <c r="C23" s="1025">
        <v>5</v>
      </c>
      <c r="D23" s="91">
        <v>2</v>
      </c>
      <c r="E23" s="1037">
        <v>100</v>
      </c>
      <c r="F23" s="1038">
        <v>0.71</v>
      </c>
    </row>
    <row r="24" spans="1:6" ht="14.25" customHeight="1">
      <c r="A24" s="1039" t="s">
        <v>695</v>
      </c>
      <c r="B24" s="91">
        <v>4</v>
      </c>
      <c r="C24" s="1025">
        <v>4</v>
      </c>
      <c r="D24" s="91">
        <v>0</v>
      </c>
      <c r="E24" s="1037">
        <v>100</v>
      </c>
      <c r="F24" s="1038">
        <v>0.25</v>
      </c>
    </row>
    <row r="25" spans="1:6" ht="14.25" customHeight="1">
      <c r="A25" s="1039" t="s">
        <v>696</v>
      </c>
      <c r="B25" s="91">
        <v>2</v>
      </c>
      <c r="C25" s="1025">
        <v>2</v>
      </c>
      <c r="D25" s="91">
        <v>0</v>
      </c>
      <c r="E25" s="1037">
        <v>100</v>
      </c>
      <c r="F25" s="1038">
        <v>1.5</v>
      </c>
    </row>
    <row r="26" spans="1:6" ht="14.25" customHeight="1">
      <c r="A26" s="1039" t="s">
        <v>697</v>
      </c>
      <c r="B26" s="91">
        <v>3</v>
      </c>
      <c r="C26" s="1025">
        <v>3</v>
      </c>
      <c r="D26" s="91">
        <v>0</v>
      </c>
      <c r="E26" s="1037">
        <v>100</v>
      </c>
      <c r="F26" s="1038">
        <v>2.33</v>
      </c>
    </row>
    <row r="27" spans="1:6" ht="14.25" customHeight="1">
      <c r="A27" s="1039" t="s">
        <v>698</v>
      </c>
      <c r="B27" s="91">
        <v>1</v>
      </c>
      <c r="C27" s="1025">
        <v>1</v>
      </c>
      <c r="D27" s="91">
        <v>0</v>
      </c>
      <c r="E27" s="1037">
        <v>100</v>
      </c>
      <c r="F27" s="1038">
        <v>3</v>
      </c>
    </row>
    <row r="28" spans="1:6" ht="14.25" customHeight="1">
      <c r="A28" s="1039" t="s">
        <v>699</v>
      </c>
      <c r="B28" s="91">
        <v>1</v>
      </c>
      <c r="C28" s="1025">
        <v>1</v>
      </c>
      <c r="D28" s="91">
        <v>0</v>
      </c>
      <c r="E28" s="1037">
        <v>100</v>
      </c>
      <c r="F28" s="1038">
        <v>3</v>
      </c>
    </row>
    <row r="29" spans="1:6" ht="14.25" customHeight="1">
      <c r="A29" s="1039" t="s">
        <v>700</v>
      </c>
      <c r="B29" s="91">
        <v>3</v>
      </c>
      <c r="C29" s="1025">
        <v>2</v>
      </c>
      <c r="D29" s="91">
        <v>1</v>
      </c>
      <c r="E29" s="1037">
        <v>100</v>
      </c>
      <c r="F29" s="1038">
        <v>1.67</v>
      </c>
    </row>
    <row r="30" spans="1:6" ht="14.25" customHeight="1">
      <c r="A30" s="1039" t="s">
        <v>701</v>
      </c>
      <c r="B30" s="91">
        <v>2</v>
      </c>
      <c r="C30" s="1025">
        <v>2</v>
      </c>
      <c r="D30" s="91">
        <v>0</v>
      </c>
      <c r="E30" s="1037">
        <v>100</v>
      </c>
      <c r="F30" s="1038">
        <v>1</v>
      </c>
    </row>
    <row r="31" spans="1:6" ht="14.25" customHeight="1">
      <c r="A31" s="1039" t="s">
        <v>702</v>
      </c>
      <c r="B31" s="91">
        <v>5</v>
      </c>
      <c r="C31" s="1025">
        <v>3</v>
      </c>
      <c r="D31" s="91">
        <v>2</v>
      </c>
      <c r="E31" s="1037">
        <v>100</v>
      </c>
      <c r="F31" s="1038">
        <v>0</v>
      </c>
    </row>
    <row r="32" spans="1:6" ht="15.75" customHeight="1">
      <c r="A32" s="1039" t="s">
        <v>703</v>
      </c>
      <c r="B32" s="91">
        <v>2</v>
      </c>
      <c r="C32" s="1025">
        <v>0</v>
      </c>
      <c r="D32" s="91">
        <v>2</v>
      </c>
      <c r="E32" s="1037">
        <v>100</v>
      </c>
      <c r="F32" s="1038">
        <v>2</v>
      </c>
    </row>
    <row r="33" spans="1:6" ht="15.75" customHeight="1">
      <c r="A33" s="1039" t="s">
        <v>704</v>
      </c>
      <c r="B33" s="91">
        <v>3</v>
      </c>
      <c r="C33" s="1025">
        <v>0</v>
      </c>
      <c r="D33" s="91">
        <v>3</v>
      </c>
      <c r="E33" s="1037">
        <v>100</v>
      </c>
      <c r="F33" s="1038">
        <v>0</v>
      </c>
    </row>
    <row r="34" spans="1:6" ht="15.75" customHeight="1" thickBot="1">
      <c r="A34" s="1040" t="s">
        <v>687</v>
      </c>
      <c r="B34" s="96">
        <v>0</v>
      </c>
      <c r="C34" s="1029">
        <v>0</v>
      </c>
      <c r="D34" s="96">
        <v>0</v>
      </c>
      <c r="E34" s="1041">
        <v>0</v>
      </c>
      <c r="F34" s="1042">
        <v>0</v>
      </c>
    </row>
    <row r="35" spans="1:6" ht="15.75" customHeight="1" thickBot="1">
      <c r="A35" s="1043" t="s">
        <v>688</v>
      </c>
      <c r="B35" s="96">
        <v>0</v>
      </c>
      <c r="C35" s="1029">
        <v>0</v>
      </c>
      <c r="D35" s="96">
        <v>0</v>
      </c>
      <c r="E35" s="1044" t="s">
        <v>604</v>
      </c>
      <c r="F35" s="1045" t="s">
        <v>604</v>
      </c>
    </row>
    <row r="37" spans="1:6" ht="16.149999999999999" customHeight="1"/>
    <row r="38" spans="1:6" ht="16.5" customHeight="1" thickBot="1">
      <c r="A38" s="1" t="s">
        <v>705</v>
      </c>
    </row>
    <row r="39" spans="1:6" ht="12" customHeight="1">
      <c r="A39" s="2019" t="s">
        <v>671</v>
      </c>
      <c r="B39" s="1922" t="s">
        <v>672</v>
      </c>
      <c r="C39" s="2021" t="s">
        <v>118</v>
      </c>
      <c r="D39" s="2021" t="s">
        <v>689</v>
      </c>
      <c r="E39" s="1922" t="s">
        <v>690</v>
      </c>
      <c r="F39" s="2016" t="s">
        <v>691</v>
      </c>
    </row>
    <row r="40" spans="1:6" ht="12" customHeight="1">
      <c r="A40" s="2020"/>
      <c r="B40" s="1929"/>
      <c r="C40" s="1929"/>
      <c r="D40" s="1929"/>
      <c r="E40" s="1929"/>
      <c r="F40" s="2017"/>
    </row>
    <row r="41" spans="1:6" ht="12" customHeight="1">
      <c r="A41" s="2020"/>
      <c r="B41" s="1929"/>
      <c r="C41" s="1929"/>
      <c r="D41" s="1929"/>
      <c r="E41" s="1929"/>
      <c r="F41" s="2018"/>
    </row>
    <row r="42" spans="1:6" ht="14.25" customHeight="1">
      <c r="A42" s="1036" t="s">
        <v>706</v>
      </c>
      <c r="B42" s="1046">
        <v>1726</v>
      </c>
      <c r="C42" s="1047">
        <v>1845</v>
      </c>
      <c r="D42" s="1046">
        <v>1687</v>
      </c>
      <c r="E42" s="1037">
        <v>97.7</v>
      </c>
      <c r="F42" s="1038">
        <v>1.07</v>
      </c>
    </row>
    <row r="43" spans="1:6" ht="14.25" customHeight="1">
      <c r="A43" s="1039" t="s">
        <v>695</v>
      </c>
      <c r="B43" s="1046">
        <v>1609</v>
      </c>
      <c r="C43" s="1047">
        <v>1473</v>
      </c>
      <c r="D43" s="1046">
        <v>1559</v>
      </c>
      <c r="E43" s="1037">
        <v>96.9</v>
      </c>
      <c r="F43" s="1038">
        <v>0.92</v>
      </c>
    </row>
    <row r="44" spans="1:6" ht="14.25" customHeight="1">
      <c r="A44" s="1039" t="s">
        <v>696</v>
      </c>
      <c r="B44" s="1046">
        <v>1604</v>
      </c>
      <c r="C44" s="1047">
        <v>1451</v>
      </c>
      <c r="D44" s="1046">
        <v>1572</v>
      </c>
      <c r="E44" s="1037">
        <v>98</v>
      </c>
      <c r="F44" s="1038">
        <v>0.9</v>
      </c>
    </row>
    <row r="45" spans="1:6" ht="14.25" customHeight="1">
      <c r="A45" s="1039" t="s">
        <v>697</v>
      </c>
      <c r="B45" s="1046">
        <v>1591</v>
      </c>
      <c r="C45" s="1047">
        <v>1478</v>
      </c>
      <c r="D45" s="1046">
        <v>1566</v>
      </c>
      <c r="E45" s="1037">
        <v>98.4</v>
      </c>
      <c r="F45" s="1038">
        <v>0.93</v>
      </c>
    </row>
    <row r="46" spans="1:6" ht="14.25" customHeight="1">
      <c r="A46" s="1039" t="s">
        <v>698</v>
      </c>
      <c r="B46" s="1046">
        <v>1651</v>
      </c>
      <c r="C46" s="1047">
        <v>1495</v>
      </c>
      <c r="D46" s="1046">
        <v>1626</v>
      </c>
      <c r="E46" s="1037">
        <v>98.5</v>
      </c>
      <c r="F46" s="1038">
        <v>0.91</v>
      </c>
    </row>
    <row r="47" spans="1:6" ht="14.25" customHeight="1">
      <c r="A47" s="1039" t="s">
        <v>699</v>
      </c>
      <c r="B47" s="1046">
        <v>1613</v>
      </c>
      <c r="C47" s="1047">
        <v>1604</v>
      </c>
      <c r="D47" s="1046">
        <v>1596</v>
      </c>
      <c r="E47" s="1037">
        <v>98.9</v>
      </c>
      <c r="F47" s="1038">
        <v>0.99</v>
      </c>
    </row>
    <row r="48" spans="1:6" ht="14.25" customHeight="1">
      <c r="A48" s="1039" t="s">
        <v>700</v>
      </c>
      <c r="B48" s="1046">
        <v>1781</v>
      </c>
      <c r="C48" s="1047">
        <v>1989</v>
      </c>
      <c r="D48" s="1046">
        <v>1773</v>
      </c>
      <c r="E48" s="1037">
        <v>99.6</v>
      </c>
      <c r="F48" s="1038">
        <v>1.1200000000000001</v>
      </c>
    </row>
    <row r="49" spans="1:6" ht="14.25" customHeight="1">
      <c r="A49" s="511" t="s">
        <v>701</v>
      </c>
      <c r="B49" s="1047">
        <v>1696</v>
      </c>
      <c r="C49" s="1047">
        <v>2217</v>
      </c>
      <c r="D49" s="1047">
        <v>1690</v>
      </c>
      <c r="E49" s="1037">
        <v>99.6</v>
      </c>
      <c r="F49" s="1048">
        <v>1.31</v>
      </c>
    </row>
    <row r="50" spans="1:6" ht="14.25" customHeight="1">
      <c r="A50" s="1039" t="s">
        <v>702</v>
      </c>
      <c r="B50" s="1046">
        <v>1819</v>
      </c>
      <c r="C50" s="1047">
        <v>2389</v>
      </c>
      <c r="D50" s="1046">
        <v>1813</v>
      </c>
      <c r="E50" s="1049">
        <v>99.7</v>
      </c>
      <c r="F50" s="1050">
        <v>1.31</v>
      </c>
    </row>
    <row r="51" spans="1:6" ht="15.75" customHeight="1">
      <c r="A51" s="511" t="s">
        <v>703</v>
      </c>
      <c r="B51" s="1047">
        <v>1790</v>
      </c>
      <c r="C51" s="1047">
        <v>2609</v>
      </c>
      <c r="D51" s="1047">
        <v>1781</v>
      </c>
      <c r="E51" s="1049">
        <v>99.5</v>
      </c>
      <c r="F51" s="1051">
        <v>1.46</v>
      </c>
    </row>
    <row r="52" spans="1:6" ht="15.75" customHeight="1">
      <c r="A52" s="511" t="s">
        <v>704</v>
      </c>
      <c r="B52" s="1047">
        <v>1787</v>
      </c>
      <c r="C52" s="1047">
        <v>3026</v>
      </c>
      <c r="D52" s="1047">
        <v>1784</v>
      </c>
      <c r="E52" s="1049">
        <v>99.8</v>
      </c>
      <c r="F52" s="1051">
        <v>1.69</v>
      </c>
    </row>
    <row r="53" spans="1:6" ht="15.75" customHeight="1" thickBot="1">
      <c r="A53" s="1028" t="s">
        <v>687</v>
      </c>
      <c r="B53" s="1052">
        <v>1730</v>
      </c>
      <c r="C53" s="1052">
        <v>3339</v>
      </c>
      <c r="D53" s="1052">
        <v>1719</v>
      </c>
      <c r="E53" s="1053">
        <v>99.4</v>
      </c>
      <c r="F53" s="1054">
        <v>1.93</v>
      </c>
    </row>
    <row r="54" spans="1:6" ht="15.75" customHeight="1" thickBot="1">
      <c r="A54" s="1030" t="s">
        <v>688</v>
      </c>
      <c r="B54" s="1055">
        <v>1336</v>
      </c>
      <c r="C54" s="1055">
        <v>2781</v>
      </c>
      <c r="D54" s="1055">
        <v>1324</v>
      </c>
      <c r="E54" s="1056">
        <f>D54/B54*100</f>
        <v>99.101796407185631</v>
      </c>
      <c r="F54" s="1057">
        <f>C54/B54</f>
        <v>2.0815868263473054</v>
      </c>
    </row>
    <row r="55" spans="1:6">
      <c r="A55" s="7"/>
      <c r="B55" s="1046"/>
      <c r="C55" s="1046"/>
      <c r="D55" s="1046"/>
      <c r="E55" s="1058"/>
      <c r="F55" s="1059"/>
    </row>
    <row r="56" spans="1:6">
      <c r="A56" s="7"/>
      <c r="B56" s="1046"/>
      <c r="C56" s="1046"/>
      <c r="D56" s="1046"/>
      <c r="E56" s="1058"/>
      <c r="F56" s="1059"/>
    </row>
    <row r="57" spans="1:6">
      <c r="A57" s="7"/>
      <c r="B57" s="1046"/>
      <c r="C57" s="1046"/>
      <c r="D57" s="1046"/>
      <c r="E57" s="1058"/>
      <c r="F57" s="1059"/>
    </row>
    <row r="58" spans="1:6">
      <c r="A58" s="7"/>
      <c r="B58" s="1046"/>
      <c r="C58" s="1046"/>
      <c r="D58" s="1046"/>
      <c r="E58" s="1058"/>
      <c r="F58" s="1059"/>
    </row>
    <row r="60" spans="1:6">
      <c r="D60" s="603"/>
    </row>
  </sheetData>
  <mergeCells count="14">
    <mergeCell ref="F39:F41"/>
    <mergeCell ref="A1:F1"/>
    <mergeCell ref="A3:A5"/>
    <mergeCell ref="B3:B5"/>
    <mergeCell ref="C3:C5"/>
    <mergeCell ref="A20:A22"/>
    <mergeCell ref="B20:B22"/>
    <mergeCell ref="E20:E22"/>
    <mergeCell ref="F20:F22"/>
    <mergeCell ref="A39:A41"/>
    <mergeCell ref="B39:B41"/>
    <mergeCell ref="C39:C41"/>
    <mergeCell ref="D39:D41"/>
    <mergeCell ref="E39:E41"/>
  </mergeCells>
  <phoneticPr fontId="3"/>
  <printOptions horizontalCentered="1"/>
  <pageMargins left="0" right="0" top="0.51181102362204722" bottom="0.39370078740157483" header="0.51181102362204722" footer="0.31496062992125984"/>
  <pageSetup paperSize="9" scale="96"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85" zoomScaleSheetLayoutView="100" workbookViewId="0">
      <pane ySplit="4" topLeftCell="A5" activePane="bottomLeft" state="frozen"/>
      <selection sqref="A1:M1"/>
      <selection pane="bottomLeft" activeCell="B2" sqref="B2"/>
    </sheetView>
  </sheetViews>
  <sheetFormatPr defaultRowHeight="13.5"/>
  <cols>
    <col min="1" max="1" width="6.125" style="619" customWidth="1"/>
    <col min="2" max="7" width="13.625" style="619" customWidth="1"/>
    <col min="8" max="246" width="9" style="619"/>
    <col min="247" max="247" width="6.125" style="619" customWidth="1"/>
    <col min="248" max="253" width="13.625" style="619" customWidth="1"/>
    <col min="254" max="254" width="9" style="619"/>
    <col min="255" max="264" width="6.625" style="619" customWidth="1"/>
    <col min="265" max="502" width="9" style="619"/>
    <col min="503" max="503" width="6.125" style="619" customWidth="1"/>
    <col min="504" max="509" width="13.625" style="619" customWidth="1"/>
    <col min="510" max="510" width="9" style="619"/>
    <col min="511" max="520" width="6.625" style="619" customWidth="1"/>
    <col min="521" max="758" width="9" style="619"/>
    <col min="759" max="759" width="6.125" style="619" customWidth="1"/>
    <col min="760" max="765" width="13.625" style="619" customWidth="1"/>
    <col min="766" max="766" width="9" style="619"/>
    <col min="767" max="776" width="6.625" style="619" customWidth="1"/>
    <col min="777" max="1014" width="9" style="619"/>
    <col min="1015" max="1015" width="6.125" style="619" customWidth="1"/>
    <col min="1016" max="1021" width="13.625" style="619" customWidth="1"/>
    <col min="1022" max="1022" width="9" style="619"/>
    <col min="1023" max="1032" width="6.625" style="619" customWidth="1"/>
    <col min="1033" max="1270" width="9" style="619"/>
    <col min="1271" max="1271" width="6.125" style="619" customWidth="1"/>
    <col min="1272" max="1277" width="13.625" style="619" customWidth="1"/>
    <col min="1278" max="1278" width="9" style="619"/>
    <col min="1279" max="1288" width="6.625" style="619" customWidth="1"/>
    <col min="1289" max="1526" width="9" style="619"/>
    <col min="1527" max="1527" width="6.125" style="619" customWidth="1"/>
    <col min="1528" max="1533" width="13.625" style="619" customWidth="1"/>
    <col min="1534" max="1534" width="9" style="619"/>
    <col min="1535" max="1544" width="6.625" style="619" customWidth="1"/>
    <col min="1545" max="1782" width="9" style="619"/>
    <col min="1783" max="1783" width="6.125" style="619" customWidth="1"/>
    <col min="1784" max="1789" width="13.625" style="619" customWidth="1"/>
    <col min="1790" max="1790" width="9" style="619"/>
    <col min="1791" max="1800" width="6.625" style="619" customWidth="1"/>
    <col min="1801" max="2038" width="9" style="619"/>
    <col min="2039" max="2039" width="6.125" style="619" customWidth="1"/>
    <col min="2040" max="2045" width="13.625" style="619" customWidth="1"/>
    <col min="2046" max="2046" width="9" style="619"/>
    <col min="2047" max="2056" width="6.625" style="619" customWidth="1"/>
    <col min="2057" max="2294" width="9" style="619"/>
    <col min="2295" max="2295" width="6.125" style="619" customWidth="1"/>
    <col min="2296" max="2301" width="13.625" style="619" customWidth="1"/>
    <col min="2302" max="2302" width="9" style="619"/>
    <col min="2303" max="2312" width="6.625" style="619" customWidth="1"/>
    <col min="2313" max="2550" width="9" style="619"/>
    <col min="2551" max="2551" width="6.125" style="619" customWidth="1"/>
    <col min="2552" max="2557" width="13.625" style="619" customWidth="1"/>
    <col min="2558" max="2558" width="9" style="619"/>
    <col min="2559" max="2568" width="6.625" style="619" customWidth="1"/>
    <col min="2569" max="2806" width="9" style="619"/>
    <col min="2807" max="2807" width="6.125" style="619" customWidth="1"/>
    <col min="2808" max="2813" width="13.625" style="619" customWidth="1"/>
    <col min="2814" max="2814" width="9" style="619"/>
    <col min="2815" max="2824" width="6.625" style="619" customWidth="1"/>
    <col min="2825" max="3062" width="9" style="619"/>
    <col min="3063" max="3063" width="6.125" style="619" customWidth="1"/>
    <col min="3064" max="3069" width="13.625" style="619" customWidth="1"/>
    <col min="3070" max="3070" width="9" style="619"/>
    <col min="3071" max="3080" width="6.625" style="619" customWidth="1"/>
    <col min="3081" max="3318" width="9" style="619"/>
    <col min="3319" max="3319" width="6.125" style="619" customWidth="1"/>
    <col min="3320" max="3325" width="13.625" style="619" customWidth="1"/>
    <col min="3326" max="3326" width="9" style="619"/>
    <col min="3327" max="3336" width="6.625" style="619" customWidth="1"/>
    <col min="3337" max="3574" width="9" style="619"/>
    <col min="3575" max="3575" width="6.125" style="619" customWidth="1"/>
    <col min="3576" max="3581" width="13.625" style="619" customWidth="1"/>
    <col min="3582" max="3582" width="9" style="619"/>
    <col min="3583" max="3592" width="6.625" style="619" customWidth="1"/>
    <col min="3593" max="3830" width="9" style="619"/>
    <col min="3831" max="3831" width="6.125" style="619" customWidth="1"/>
    <col min="3832" max="3837" width="13.625" style="619" customWidth="1"/>
    <col min="3838" max="3838" width="9" style="619"/>
    <col min="3839" max="3848" width="6.625" style="619" customWidth="1"/>
    <col min="3849" max="4086" width="9" style="619"/>
    <col min="4087" max="4087" width="6.125" style="619" customWidth="1"/>
    <col min="4088" max="4093" width="13.625" style="619" customWidth="1"/>
    <col min="4094" max="4094" width="9" style="619"/>
    <col min="4095" max="4104" width="6.625" style="619" customWidth="1"/>
    <col min="4105" max="4342" width="9" style="619"/>
    <col min="4343" max="4343" width="6.125" style="619" customWidth="1"/>
    <col min="4344" max="4349" width="13.625" style="619" customWidth="1"/>
    <col min="4350" max="4350" width="9" style="619"/>
    <col min="4351" max="4360" width="6.625" style="619" customWidth="1"/>
    <col min="4361" max="4598" width="9" style="619"/>
    <col min="4599" max="4599" width="6.125" style="619" customWidth="1"/>
    <col min="4600" max="4605" width="13.625" style="619" customWidth="1"/>
    <col min="4606" max="4606" width="9" style="619"/>
    <col min="4607" max="4616" width="6.625" style="619" customWidth="1"/>
    <col min="4617" max="4854" width="9" style="619"/>
    <col min="4855" max="4855" width="6.125" style="619" customWidth="1"/>
    <col min="4856" max="4861" width="13.625" style="619" customWidth="1"/>
    <col min="4862" max="4862" width="9" style="619"/>
    <col min="4863" max="4872" width="6.625" style="619" customWidth="1"/>
    <col min="4873" max="5110" width="9" style="619"/>
    <col min="5111" max="5111" width="6.125" style="619" customWidth="1"/>
    <col min="5112" max="5117" width="13.625" style="619" customWidth="1"/>
    <col min="5118" max="5118" width="9" style="619"/>
    <col min="5119" max="5128" width="6.625" style="619" customWidth="1"/>
    <col min="5129" max="5366" width="9" style="619"/>
    <col min="5367" max="5367" width="6.125" style="619" customWidth="1"/>
    <col min="5368" max="5373" width="13.625" style="619" customWidth="1"/>
    <col min="5374" max="5374" width="9" style="619"/>
    <col min="5375" max="5384" width="6.625" style="619" customWidth="1"/>
    <col min="5385" max="5622" width="9" style="619"/>
    <col min="5623" max="5623" width="6.125" style="619" customWidth="1"/>
    <col min="5624" max="5629" width="13.625" style="619" customWidth="1"/>
    <col min="5630" max="5630" width="9" style="619"/>
    <col min="5631" max="5640" width="6.625" style="619" customWidth="1"/>
    <col min="5641" max="5878" width="9" style="619"/>
    <col min="5879" max="5879" width="6.125" style="619" customWidth="1"/>
    <col min="5880" max="5885" width="13.625" style="619" customWidth="1"/>
    <col min="5886" max="5886" width="9" style="619"/>
    <col min="5887" max="5896" width="6.625" style="619" customWidth="1"/>
    <col min="5897" max="6134" width="9" style="619"/>
    <col min="6135" max="6135" width="6.125" style="619" customWidth="1"/>
    <col min="6136" max="6141" width="13.625" style="619" customWidth="1"/>
    <col min="6142" max="6142" width="9" style="619"/>
    <col min="6143" max="6152" width="6.625" style="619" customWidth="1"/>
    <col min="6153" max="6390" width="9" style="619"/>
    <col min="6391" max="6391" width="6.125" style="619" customWidth="1"/>
    <col min="6392" max="6397" width="13.625" style="619" customWidth="1"/>
    <col min="6398" max="6398" width="9" style="619"/>
    <col min="6399" max="6408" width="6.625" style="619" customWidth="1"/>
    <col min="6409" max="6646" width="9" style="619"/>
    <col min="6647" max="6647" width="6.125" style="619" customWidth="1"/>
    <col min="6648" max="6653" width="13.625" style="619" customWidth="1"/>
    <col min="6654" max="6654" width="9" style="619"/>
    <col min="6655" max="6664" width="6.625" style="619" customWidth="1"/>
    <col min="6665" max="6902" width="9" style="619"/>
    <col min="6903" max="6903" width="6.125" style="619" customWidth="1"/>
    <col min="6904" max="6909" width="13.625" style="619" customWidth="1"/>
    <col min="6910" max="6910" width="9" style="619"/>
    <col min="6911" max="6920" width="6.625" style="619" customWidth="1"/>
    <col min="6921" max="7158" width="9" style="619"/>
    <col min="7159" max="7159" width="6.125" style="619" customWidth="1"/>
    <col min="7160" max="7165" width="13.625" style="619" customWidth="1"/>
    <col min="7166" max="7166" width="9" style="619"/>
    <col min="7167" max="7176" width="6.625" style="619" customWidth="1"/>
    <col min="7177" max="7414" width="9" style="619"/>
    <col min="7415" max="7415" width="6.125" style="619" customWidth="1"/>
    <col min="7416" max="7421" width="13.625" style="619" customWidth="1"/>
    <col min="7422" max="7422" width="9" style="619"/>
    <col min="7423" max="7432" width="6.625" style="619" customWidth="1"/>
    <col min="7433" max="7670" width="9" style="619"/>
    <col min="7671" max="7671" width="6.125" style="619" customWidth="1"/>
    <col min="7672" max="7677" width="13.625" style="619" customWidth="1"/>
    <col min="7678" max="7678" width="9" style="619"/>
    <col min="7679" max="7688" width="6.625" style="619" customWidth="1"/>
    <col min="7689" max="7926" width="9" style="619"/>
    <col min="7927" max="7927" width="6.125" style="619" customWidth="1"/>
    <col min="7928" max="7933" width="13.625" style="619" customWidth="1"/>
    <col min="7934" max="7934" width="9" style="619"/>
    <col min="7935" max="7944" width="6.625" style="619" customWidth="1"/>
    <col min="7945" max="8182" width="9" style="619"/>
    <col min="8183" max="8183" width="6.125" style="619" customWidth="1"/>
    <col min="8184" max="8189" width="13.625" style="619" customWidth="1"/>
    <col min="8190" max="8190" width="9" style="619"/>
    <col min="8191" max="8200" width="6.625" style="619" customWidth="1"/>
    <col min="8201" max="8438" width="9" style="619"/>
    <col min="8439" max="8439" width="6.125" style="619" customWidth="1"/>
    <col min="8440" max="8445" width="13.625" style="619" customWidth="1"/>
    <col min="8446" max="8446" width="9" style="619"/>
    <col min="8447" max="8456" width="6.625" style="619" customWidth="1"/>
    <col min="8457" max="8694" width="9" style="619"/>
    <col min="8695" max="8695" width="6.125" style="619" customWidth="1"/>
    <col min="8696" max="8701" width="13.625" style="619" customWidth="1"/>
    <col min="8702" max="8702" width="9" style="619"/>
    <col min="8703" max="8712" width="6.625" style="619" customWidth="1"/>
    <col min="8713" max="8950" width="9" style="619"/>
    <col min="8951" max="8951" width="6.125" style="619" customWidth="1"/>
    <col min="8952" max="8957" width="13.625" style="619" customWidth="1"/>
    <col min="8958" max="8958" width="9" style="619"/>
    <col min="8959" max="8968" width="6.625" style="619" customWidth="1"/>
    <col min="8969" max="9206" width="9" style="619"/>
    <col min="9207" max="9207" width="6.125" style="619" customWidth="1"/>
    <col min="9208" max="9213" width="13.625" style="619" customWidth="1"/>
    <col min="9214" max="9214" width="9" style="619"/>
    <col min="9215" max="9224" width="6.625" style="619" customWidth="1"/>
    <col min="9225" max="9462" width="9" style="619"/>
    <col min="9463" max="9463" width="6.125" style="619" customWidth="1"/>
    <col min="9464" max="9469" width="13.625" style="619" customWidth="1"/>
    <col min="9470" max="9470" width="9" style="619"/>
    <col min="9471" max="9480" width="6.625" style="619" customWidth="1"/>
    <col min="9481" max="9718" width="9" style="619"/>
    <col min="9719" max="9719" width="6.125" style="619" customWidth="1"/>
    <col min="9720" max="9725" width="13.625" style="619" customWidth="1"/>
    <col min="9726" max="9726" width="9" style="619"/>
    <col min="9727" max="9736" width="6.625" style="619" customWidth="1"/>
    <col min="9737" max="9974" width="9" style="619"/>
    <col min="9975" max="9975" width="6.125" style="619" customWidth="1"/>
    <col min="9976" max="9981" width="13.625" style="619" customWidth="1"/>
    <col min="9982" max="9982" width="9" style="619"/>
    <col min="9983" max="9992" width="6.625" style="619" customWidth="1"/>
    <col min="9993" max="10230" width="9" style="619"/>
    <col min="10231" max="10231" width="6.125" style="619" customWidth="1"/>
    <col min="10232" max="10237" width="13.625" style="619" customWidth="1"/>
    <col min="10238" max="10238" width="9" style="619"/>
    <col min="10239" max="10248" width="6.625" style="619" customWidth="1"/>
    <col min="10249" max="10486" width="9" style="619"/>
    <col min="10487" max="10487" width="6.125" style="619" customWidth="1"/>
    <col min="10488" max="10493" width="13.625" style="619" customWidth="1"/>
    <col min="10494" max="10494" width="9" style="619"/>
    <col min="10495" max="10504" width="6.625" style="619" customWidth="1"/>
    <col min="10505" max="10742" width="9" style="619"/>
    <col min="10743" max="10743" width="6.125" style="619" customWidth="1"/>
    <col min="10744" max="10749" width="13.625" style="619" customWidth="1"/>
    <col min="10750" max="10750" width="9" style="619"/>
    <col min="10751" max="10760" width="6.625" style="619" customWidth="1"/>
    <col min="10761" max="10998" width="9" style="619"/>
    <col min="10999" max="10999" width="6.125" style="619" customWidth="1"/>
    <col min="11000" max="11005" width="13.625" style="619" customWidth="1"/>
    <col min="11006" max="11006" width="9" style="619"/>
    <col min="11007" max="11016" width="6.625" style="619" customWidth="1"/>
    <col min="11017" max="11254" width="9" style="619"/>
    <col min="11255" max="11255" width="6.125" style="619" customWidth="1"/>
    <col min="11256" max="11261" width="13.625" style="619" customWidth="1"/>
    <col min="11262" max="11262" width="9" style="619"/>
    <col min="11263" max="11272" width="6.625" style="619" customWidth="1"/>
    <col min="11273" max="11510" width="9" style="619"/>
    <col min="11511" max="11511" width="6.125" style="619" customWidth="1"/>
    <col min="11512" max="11517" width="13.625" style="619" customWidth="1"/>
    <col min="11518" max="11518" width="9" style="619"/>
    <col min="11519" max="11528" width="6.625" style="619" customWidth="1"/>
    <col min="11529" max="11766" width="9" style="619"/>
    <col min="11767" max="11767" width="6.125" style="619" customWidth="1"/>
    <col min="11768" max="11773" width="13.625" style="619" customWidth="1"/>
    <col min="11774" max="11774" width="9" style="619"/>
    <col min="11775" max="11784" width="6.625" style="619" customWidth="1"/>
    <col min="11785" max="12022" width="9" style="619"/>
    <col min="12023" max="12023" width="6.125" style="619" customWidth="1"/>
    <col min="12024" max="12029" width="13.625" style="619" customWidth="1"/>
    <col min="12030" max="12030" width="9" style="619"/>
    <col min="12031" max="12040" width="6.625" style="619" customWidth="1"/>
    <col min="12041" max="12278" width="9" style="619"/>
    <col min="12279" max="12279" width="6.125" style="619" customWidth="1"/>
    <col min="12280" max="12285" width="13.625" style="619" customWidth="1"/>
    <col min="12286" max="12286" width="9" style="619"/>
    <col min="12287" max="12296" width="6.625" style="619" customWidth="1"/>
    <col min="12297" max="12534" width="9" style="619"/>
    <col min="12535" max="12535" width="6.125" style="619" customWidth="1"/>
    <col min="12536" max="12541" width="13.625" style="619" customWidth="1"/>
    <col min="12542" max="12542" width="9" style="619"/>
    <col min="12543" max="12552" width="6.625" style="619" customWidth="1"/>
    <col min="12553" max="12790" width="9" style="619"/>
    <col min="12791" max="12791" width="6.125" style="619" customWidth="1"/>
    <col min="12792" max="12797" width="13.625" style="619" customWidth="1"/>
    <col min="12798" max="12798" width="9" style="619"/>
    <col min="12799" max="12808" width="6.625" style="619" customWidth="1"/>
    <col min="12809" max="13046" width="9" style="619"/>
    <col min="13047" max="13047" width="6.125" style="619" customWidth="1"/>
    <col min="13048" max="13053" width="13.625" style="619" customWidth="1"/>
    <col min="13054" max="13054" width="9" style="619"/>
    <col min="13055" max="13064" width="6.625" style="619" customWidth="1"/>
    <col min="13065" max="13302" width="9" style="619"/>
    <col min="13303" max="13303" width="6.125" style="619" customWidth="1"/>
    <col min="13304" max="13309" width="13.625" style="619" customWidth="1"/>
    <col min="13310" max="13310" width="9" style="619"/>
    <col min="13311" max="13320" width="6.625" style="619" customWidth="1"/>
    <col min="13321" max="13558" width="9" style="619"/>
    <col min="13559" max="13559" width="6.125" style="619" customWidth="1"/>
    <col min="13560" max="13565" width="13.625" style="619" customWidth="1"/>
    <col min="13566" max="13566" width="9" style="619"/>
    <col min="13567" max="13576" width="6.625" style="619" customWidth="1"/>
    <col min="13577" max="13814" width="9" style="619"/>
    <col min="13815" max="13815" width="6.125" style="619" customWidth="1"/>
    <col min="13816" max="13821" width="13.625" style="619" customWidth="1"/>
    <col min="13822" max="13822" width="9" style="619"/>
    <col min="13823" max="13832" width="6.625" style="619" customWidth="1"/>
    <col min="13833" max="14070" width="9" style="619"/>
    <col min="14071" max="14071" width="6.125" style="619" customWidth="1"/>
    <col min="14072" max="14077" width="13.625" style="619" customWidth="1"/>
    <col min="14078" max="14078" width="9" style="619"/>
    <col min="14079" max="14088" width="6.625" style="619" customWidth="1"/>
    <col min="14089" max="14326" width="9" style="619"/>
    <col min="14327" max="14327" width="6.125" style="619" customWidth="1"/>
    <col min="14328" max="14333" width="13.625" style="619" customWidth="1"/>
    <col min="14334" max="14334" width="9" style="619"/>
    <col min="14335" max="14344" width="6.625" style="619" customWidth="1"/>
    <col min="14345" max="14582" width="9" style="619"/>
    <col min="14583" max="14583" width="6.125" style="619" customWidth="1"/>
    <col min="14584" max="14589" width="13.625" style="619" customWidth="1"/>
    <col min="14590" max="14590" width="9" style="619"/>
    <col min="14591" max="14600" width="6.625" style="619" customWidth="1"/>
    <col min="14601" max="14838" width="9" style="619"/>
    <col min="14839" max="14839" width="6.125" style="619" customWidth="1"/>
    <col min="14840" max="14845" width="13.625" style="619" customWidth="1"/>
    <col min="14846" max="14846" width="9" style="619"/>
    <col min="14847" max="14856" width="6.625" style="619" customWidth="1"/>
    <col min="14857" max="15094" width="9" style="619"/>
    <col min="15095" max="15095" width="6.125" style="619" customWidth="1"/>
    <col min="15096" max="15101" width="13.625" style="619" customWidth="1"/>
    <col min="15102" max="15102" width="9" style="619"/>
    <col min="15103" max="15112" width="6.625" style="619" customWidth="1"/>
    <col min="15113" max="15350" width="9" style="619"/>
    <col min="15351" max="15351" width="6.125" style="619" customWidth="1"/>
    <col min="15352" max="15357" width="13.625" style="619" customWidth="1"/>
    <col min="15358" max="15358" width="9" style="619"/>
    <col min="15359" max="15368" width="6.625" style="619" customWidth="1"/>
    <col min="15369" max="15606" width="9" style="619"/>
    <col min="15607" max="15607" width="6.125" style="619" customWidth="1"/>
    <col min="15608" max="15613" width="13.625" style="619" customWidth="1"/>
    <col min="15614" max="15614" width="9" style="619"/>
    <col min="15615" max="15624" width="6.625" style="619" customWidth="1"/>
    <col min="15625" max="15862" width="9" style="619"/>
    <col min="15863" max="15863" width="6.125" style="619" customWidth="1"/>
    <col min="15864" max="15869" width="13.625" style="619" customWidth="1"/>
    <col min="15870" max="15870" width="9" style="619"/>
    <col min="15871" max="15880" width="6.625" style="619" customWidth="1"/>
    <col min="15881" max="16118" width="9" style="619"/>
    <col min="16119" max="16119" width="6.125" style="619" customWidth="1"/>
    <col min="16120" max="16125" width="13.625" style="619" customWidth="1"/>
    <col min="16126" max="16126" width="9" style="619"/>
    <col min="16127" max="16136" width="6.625" style="619" customWidth="1"/>
    <col min="16137" max="16384" width="9" style="619"/>
  </cols>
  <sheetData>
    <row r="1" spans="1:7" ht="28.5" customHeight="1">
      <c r="A1" s="1681" t="s">
        <v>707</v>
      </c>
      <c r="B1" s="1681"/>
      <c r="C1" s="1681"/>
      <c r="D1" s="1681"/>
      <c r="E1" s="1681"/>
      <c r="F1" s="1681"/>
      <c r="G1" s="1681"/>
    </row>
    <row r="2" spans="1:7" ht="18.75" customHeight="1" thickBot="1">
      <c r="A2" s="1062"/>
      <c r="F2" s="1063"/>
    </row>
    <row r="3" spans="1:7" ht="30" customHeight="1">
      <c r="A3" s="2032" t="s">
        <v>708</v>
      </c>
      <c r="B3" s="2033"/>
      <c r="C3" s="1064" t="s">
        <v>485</v>
      </c>
      <c r="D3" s="1065" t="s">
        <v>709</v>
      </c>
      <c r="E3" s="1065" t="s">
        <v>710</v>
      </c>
      <c r="F3" s="1852" t="s">
        <v>711</v>
      </c>
      <c r="G3" s="1855" t="s">
        <v>712</v>
      </c>
    </row>
    <row r="4" spans="1:7" ht="30" customHeight="1">
      <c r="A4" s="2034"/>
      <c r="B4" s="2035"/>
      <c r="C4" s="1061" t="s">
        <v>713</v>
      </c>
      <c r="D4" s="1066" t="s">
        <v>672</v>
      </c>
      <c r="E4" s="1066" t="s">
        <v>714</v>
      </c>
      <c r="F4" s="1853"/>
      <c r="G4" s="1856"/>
    </row>
    <row r="5" spans="1:7" ht="30" customHeight="1">
      <c r="A5" s="2036" t="s">
        <v>18</v>
      </c>
      <c r="B5" s="2037"/>
      <c r="C5" s="1067">
        <v>21</v>
      </c>
      <c r="D5" s="1067">
        <v>89</v>
      </c>
      <c r="E5" s="1067">
        <v>0</v>
      </c>
      <c r="F5" s="1067">
        <v>0</v>
      </c>
      <c r="G5" s="1068">
        <v>0</v>
      </c>
    </row>
    <row r="6" spans="1:7" ht="30" customHeight="1">
      <c r="A6" s="2031" t="s">
        <v>715</v>
      </c>
      <c r="B6" s="1907"/>
      <c r="C6" s="1069">
        <v>1.75</v>
      </c>
      <c r="D6" s="1069">
        <v>7.416666666666667</v>
      </c>
      <c r="E6" s="1070">
        <v>0</v>
      </c>
      <c r="F6" s="1070">
        <v>0</v>
      </c>
      <c r="G6" s="1071">
        <v>0</v>
      </c>
    </row>
    <row r="7" spans="1:7" ht="30" customHeight="1">
      <c r="A7" s="2023" t="s">
        <v>716</v>
      </c>
      <c r="B7" s="2024"/>
      <c r="C7" s="188">
        <f>SUM(C10:C13)</f>
        <v>26</v>
      </c>
      <c r="D7" s="188">
        <f>SUM(D10:D13)</f>
        <v>100</v>
      </c>
      <c r="E7" s="185">
        <v>0</v>
      </c>
      <c r="F7" s="185">
        <v>0</v>
      </c>
      <c r="G7" s="305">
        <v>0</v>
      </c>
    </row>
    <row r="8" spans="1:7" ht="30" customHeight="1">
      <c r="A8" s="2023" t="s">
        <v>715</v>
      </c>
      <c r="B8" s="2024"/>
      <c r="C8" s="1072">
        <f>C7/12</f>
        <v>2.1666666666666665</v>
      </c>
      <c r="D8" s="1072">
        <f>D7/12</f>
        <v>8.3333333333333339</v>
      </c>
      <c r="E8" s="1073">
        <v>0</v>
      </c>
      <c r="F8" s="1073">
        <v>0</v>
      </c>
      <c r="G8" s="1074">
        <v>0</v>
      </c>
    </row>
    <row r="9" spans="1:7" s="1079" customFormat="1" ht="30" customHeight="1">
      <c r="A9" s="1075"/>
      <c r="B9" s="1076" t="s">
        <v>717</v>
      </c>
      <c r="C9" s="1077">
        <f>IF(ISERROR((C7-C5)/C5*100),"-",(C7-C5)/C5*100)</f>
        <v>23.809523809523807</v>
      </c>
      <c r="D9" s="1077">
        <f>IF(ISERROR((D7-D5)/D5*100),"-",(D7-D5)/D5*100)</f>
        <v>12.359550561797752</v>
      </c>
      <c r="E9" s="1077" t="str">
        <f>IF(ISERROR((E7-E5)/E5*100),"-",(E7-E5)/E5*100)</f>
        <v>-</v>
      </c>
      <c r="F9" s="1077" t="str">
        <f>IF(ISERROR((F7-F5)/F5*100),"-",(F7-F5)/F5*100)</f>
        <v>-</v>
      </c>
      <c r="G9" s="1078" t="str">
        <f>IF(ISERROR((G7-G5)/G5*100),"-",(G7-G5)/G5*100)</f>
        <v>-</v>
      </c>
    </row>
    <row r="10" spans="1:7" ht="30" customHeight="1">
      <c r="A10" s="2025" t="s">
        <v>718</v>
      </c>
      <c r="B10" s="2026"/>
      <c r="C10" s="1067">
        <v>5</v>
      </c>
      <c r="D10" s="1067">
        <v>21</v>
      </c>
      <c r="E10" s="1067">
        <v>0</v>
      </c>
      <c r="F10" s="1067">
        <v>0</v>
      </c>
      <c r="G10" s="1068">
        <v>0</v>
      </c>
    </row>
    <row r="11" spans="1:7" ht="30" customHeight="1">
      <c r="A11" s="2027" t="s">
        <v>719</v>
      </c>
      <c r="B11" s="2028"/>
      <c r="C11" s="1080">
        <v>10</v>
      </c>
      <c r="D11" s="1080">
        <v>28</v>
      </c>
      <c r="E11" s="1080">
        <v>0</v>
      </c>
      <c r="F11" s="1080">
        <v>0</v>
      </c>
      <c r="G11" s="1081">
        <v>0</v>
      </c>
    </row>
    <row r="12" spans="1:7" ht="30" customHeight="1">
      <c r="A12" s="2027" t="s">
        <v>720</v>
      </c>
      <c r="B12" s="2028"/>
      <c r="C12" s="1080">
        <v>4</v>
      </c>
      <c r="D12" s="1080">
        <v>23</v>
      </c>
      <c r="E12" s="1080">
        <v>0</v>
      </c>
      <c r="F12" s="1080">
        <v>0</v>
      </c>
      <c r="G12" s="1081">
        <v>0</v>
      </c>
    </row>
    <row r="13" spans="1:7" ht="30" customHeight="1">
      <c r="A13" s="2029" t="s">
        <v>721</v>
      </c>
      <c r="B13" s="2030"/>
      <c r="C13" s="1080">
        <v>7</v>
      </c>
      <c r="D13" s="1080">
        <v>28</v>
      </c>
      <c r="E13" s="1080">
        <v>0</v>
      </c>
      <c r="F13" s="1080">
        <v>0</v>
      </c>
      <c r="G13" s="1081">
        <v>0</v>
      </c>
    </row>
    <row r="14" spans="1:7" ht="30" customHeight="1">
      <c r="A14" s="1842" t="s">
        <v>722</v>
      </c>
      <c r="B14" s="1082" t="s">
        <v>723</v>
      </c>
      <c r="C14" s="1067">
        <v>2</v>
      </c>
      <c r="D14" s="1067">
        <v>29</v>
      </c>
      <c r="E14" s="1067">
        <v>0</v>
      </c>
      <c r="F14" s="1067">
        <v>0</v>
      </c>
      <c r="G14" s="1068">
        <v>0</v>
      </c>
    </row>
    <row r="15" spans="1:7" ht="30" customHeight="1">
      <c r="A15" s="1843"/>
      <c r="B15" s="1083" t="s">
        <v>42</v>
      </c>
      <c r="C15" s="1080">
        <v>2</v>
      </c>
      <c r="D15" s="1080">
        <v>2</v>
      </c>
      <c r="E15" s="1080">
        <v>0</v>
      </c>
      <c r="F15" s="1080">
        <v>0</v>
      </c>
      <c r="G15" s="1081">
        <v>0</v>
      </c>
    </row>
    <row r="16" spans="1:7" ht="30" customHeight="1">
      <c r="A16" s="1843"/>
      <c r="B16" s="1084" t="s">
        <v>724</v>
      </c>
      <c r="C16" s="1085">
        <v>1</v>
      </c>
      <c r="D16" s="1085">
        <v>1</v>
      </c>
      <c r="E16" s="1085">
        <v>0</v>
      </c>
      <c r="F16" s="1085">
        <v>0</v>
      </c>
      <c r="G16" s="1086">
        <v>0</v>
      </c>
    </row>
    <row r="17" spans="1:7" ht="30" customHeight="1">
      <c r="A17" s="1843"/>
      <c r="B17" s="1083" t="s">
        <v>725</v>
      </c>
      <c r="C17" s="1080">
        <v>1</v>
      </c>
      <c r="D17" s="1080">
        <v>1</v>
      </c>
      <c r="E17" s="1080">
        <v>0</v>
      </c>
      <c r="F17" s="1080">
        <v>0</v>
      </c>
      <c r="G17" s="1081">
        <v>0</v>
      </c>
    </row>
    <row r="18" spans="1:7" ht="30" customHeight="1">
      <c r="A18" s="1843"/>
      <c r="B18" s="1083" t="s">
        <v>726</v>
      </c>
      <c r="C18" s="1080">
        <v>5</v>
      </c>
      <c r="D18" s="1080">
        <v>17</v>
      </c>
      <c r="E18" s="1080">
        <v>0</v>
      </c>
      <c r="F18" s="1080">
        <v>0</v>
      </c>
      <c r="G18" s="1081">
        <v>0</v>
      </c>
    </row>
    <row r="19" spans="1:7" ht="30" customHeight="1">
      <c r="A19" s="1843"/>
      <c r="B19" s="1083" t="s">
        <v>727</v>
      </c>
      <c r="C19" s="1080">
        <v>1</v>
      </c>
      <c r="D19" s="1080">
        <v>11</v>
      </c>
      <c r="E19" s="1080">
        <v>0</v>
      </c>
      <c r="F19" s="1080">
        <v>0</v>
      </c>
      <c r="G19" s="1081">
        <v>0</v>
      </c>
    </row>
    <row r="20" spans="1:7" ht="30" customHeight="1">
      <c r="A20" s="1843"/>
      <c r="B20" s="1083" t="s">
        <v>728</v>
      </c>
      <c r="C20" s="1080">
        <v>1</v>
      </c>
      <c r="D20" s="1080">
        <v>5</v>
      </c>
      <c r="E20" s="1080">
        <v>0</v>
      </c>
      <c r="F20" s="1080">
        <v>0</v>
      </c>
      <c r="G20" s="1081">
        <v>0</v>
      </c>
    </row>
    <row r="21" spans="1:7" ht="30" customHeight="1" thickBot="1">
      <c r="A21" s="2022"/>
      <c r="B21" s="1087" t="s">
        <v>729</v>
      </c>
      <c r="C21" s="1088">
        <v>14</v>
      </c>
      <c r="D21" s="1088">
        <v>35</v>
      </c>
      <c r="E21" s="1088">
        <v>0</v>
      </c>
      <c r="F21" s="1088">
        <v>0</v>
      </c>
      <c r="G21" s="1089">
        <v>0</v>
      </c>
    </row>
    <row r="22" spans="1:7" ht="23.1" customHeight="1">
      <c r="C22" s="641"/>
      <c r="D22" s="641"/>
      <c r="E22" s="641"/>
      <c r="F22" s="641"/>
      <c r="G22" s="641"/>
    </row>
    <row r="24" spans="1:7">
      <c r="C24" s="641"/>
      <c r="D24" s="641"/>
    </row>
    <row r="25" spans="1:7">
      <c r="C25" s="641"/>
      <c r="D25" s="641"/>
    </row>
  </sheetData>
  <mergeCells count="13">
    <mergeCell ref="A6:B6"/>
    <mergeCell ref="A1:G1"/>
    <mergeCell ref="A3:B4"/>
    <mergeCell ref="F3:F4"/>
    <mergeCell ref="G3:G4"/>
    <mergeCell ref="A5:B5"/>
    <mergeCell ref="A14:A21"/>
    <mergeCell ref="A7:B7"/>
    <mergeCell ref="A8:B8"/>
    <mergeCell ref="A10:B10"/>
    <mergeCell ref="A11:B11"/>
    <mergeCell ref="A12:B12"/>
    <mergeCell ref="A13:B13"/>
  </mergeCells>
  <phoneticPr fontId="3"/>
  <printOptions horizontalCentered="1"/>
  <pageMargins left="0" right="0" top="0.74803149606299213" bottom="0.31496062992125984" header="0.51181102362204722" footer="0.31496062992125984"/>
  <pageSetup paperSize="9" firstPageNumber="92" orientation="portrait" blackAndWhite="1" useFirstPageNumber="1" r:id="rId1"/>
  <headerFooter scaleWithDoc="0"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pane xSplit="1" ySplit="5" topLeftCell="B6" activePane="bottomRight" state="frozen"/>
      <selection sqref="A1:M1"/>
      <selection pane="topRight" sqref="A1:M1"/>
      <selection pane="bottomLeft" sqref="A1:M1"/>
      <selection pane="bottomRight" activeCell="I2" sqref="I2"/>
    </sheetView>
  </sheetViews>
  <sheetFormatPr defaultRowHeight="13.5"/>
  <cols>
    <col min="1" max="1" width="4.625" style="1090" customWidth="1"/>
    <col min="2" max="2" width="13" style="1090" customWidth="1"/>
    <col min="3" max="8" width="11" style="1090" customWidth="1"/>
    <col min="9" max="16384" width="9" style="1090"/>
  </cols>
  <sheetData>
    <row r="1" spans="1:8" ht="28.5" customHeight="1">
      <c r="A1" s="2042" t="s">
        <v>730</v>
      </c>
      <c r="B1" s="2042"/>
      <c r="C1" s="2042"/>
      <c r="D1" s="2042"/>
      <c r="E1" s="2042"/>
      <c r="F1" s="2042"/>
      <c r="G1" s="2042"/>
      <c r="H1" s="2042"/>
    </row>
    <row r="2" spans="1:8" ht="18.75" customHeight="1" thickBot="1">
      <c r="A2" s="2043" t="s">
        <v>731</v>
      </c>
      <c r="B2" s="2043"/>
      <c r="C2" s="2043"/>
      <c r="D2" s="2043"/>
    </row>
    <row r="3" spans="1:8">
      <c r="A3" s="1091"/>
      <c r="B3" s="1092" t="s">
        <v>732</v>
      </c>
      <c r="C3" s="2044" t="s">
        <v>733</v>
      </c>
      <c r="D3" s="2045"/>
      <c r="E3" s="2048" t="s">
        <v>734</v>
      </c>
      <c r="F3" s="2045"/>
      <c r="G3" s="2048" t="s">
        <v>735</v>
      </c>
      <c r="H3" s="2050"/>
    </row>
    <row r="4" spans="1:8">
      <c r="A4" s="1093"/>
      <c r="B4" s="1094"/>
      <c r="C4" s="2046"/>
      <c r="D4" s="2047"/>
      <c r="E4" s="2049"/>
      <c r="F4" s="2047"/>
      <c r="G4" s="2049"/>
      <c r="H4" s="2051"/>
    </row>
    <row r="5" spans="1:8">
      <c r="A5" s="1095" t="s">
        <v>736</v>
      </c>
      <c r="B5" s="1096"/>
      <c r="C5" s="1097"/>
      <c r="D5" s="1098" t="s">
        <v>737</v>
      </c>
      <c r="E5" s="1099"/>
      <c r="F5" s="1098" t="s">
        <v>737</v>
      </c>
      <c r="G5" s="1099"/>
      <c r="H5" s="1100" t="s">
        <v>737</v>
      </c>
    </row>
    <row r="6" spans="1:8" ht="23.25" customHeight="1">
      <c r="A6" s="2038" t="s">
        <v>738</v>
      </c>
      <c r="B6" s="1101" t="s">
        <v>739</v>
      </c>
      <c r="C6" s="1102">
        <v>796</v>
      </c>
      <c r="D6" s="1103">
        <v>4.5992115637319317</v>
      </c>
      <c r="E6" s="1104">
        <v>559</v>
      </c>
      <c r="F6" s="1103">
        <v>6.6793893129770989</v>
      </c>
      <c r="G6" s="1104">
        <v>17146.75</v>
      </c>
      <c r="H6" s="1105">
        <v>1.2827643917206148</v>
      </c>
    </row>
    <row r="7" spans="1:8" ht="23.25" customHeight="1">
      <c r="A7" s="2039"/>
      <c r="B7" s="1106">
        <v>29</v>
      </c>
      <c r="C7" s="1102">
        <v>781</v>
      </c>
      <c r="D7" s="1103">
        <v>-1.8844221105527637</v>
      </c>
      <c r="E7" s="1104">
        <v>461</v>
      </c>
      <c r="F7" s="1103">
        <v>-17.531305903398927</v>
      </c>
      <c r="G7" s="1104">
        <v>17508.25</v>
      </c>
      <c r="H7" s="1105">
        <v>2.1082712467377198</v>
      </c>
    </row>
    <row r="8" spans="1:8" ht="23.25" customHeight="1">
      <c r="A8" s="2039"/>
      <c r="B8" s="1106">
        <v>30</v>
      </c>
      <c r="C8" s="1102">
        <v>603</v>
      </c>
      <c r="D8" s="1103">
        <v>-22.791293213828425</v>
      </c>
      <c r="E8" s="1104">
        <v>513</v>
      </c>
      <c r="F8" s="1103">
        <v>11.279826464208242</v>
      </c>
      <c r="G8" s="1104">
        <v>17666.75</v>
      </c>
      <c r="H8" s="1105">
        <v>0.90528750731797869</v>
      </c>
    </row>
    <row r="9" spans="1:8" ht="23.25" customHeight="1">
      <c r="A9" s="2039"/>
      <c r="B9" s="1106" t="s">
        <v>740</v>
      </c>
      <c r="C9" s="1102">
        <v>596</v>
      </c>
      <c r="D9" s="1103">
        <v>-1.1608623548922055</v>
      </c>
      <c r="E9" s="1104">
        <v>518</v>
      </c>
      <c r="F9" s="1103">
        <v>0.97465886939571145</v>
      </c>
      <c r="G9" s="1104">
        <v>17728.333333333332</v>
      </c>
      <c r="H9" s="1105">
        <v>0.34858326139970353</v>
      </c>
    </row>
    <row r="10" spans="1:8" ht="23.25" customHeight="1">
      <c r="A10" s="2040"/>
      <c r="B10" s="1107">
        <v>2</v>
      </c>
      <c r="C10" s="1108">
        <f>SUM(C11:C23)</f>
        <v>702</v>
      </c>
      <c r="D10" s="1109">
        <f>IF(ISERROR((C10-C9)/C9*100),"―",(C10-C9)/C9*100)</f>
        <v>17.785234899328859</v>
      </c>
      <c r="E10" s="1110">
        <f>SUM(E11:E23)</f>
        <v>501</v>
      </c>
      <c r="F10" s="1109">
        <f>IF(ISERROR((E10-E9)/E9*100),"―",(E10-E9)/E9*100)</f>
        <v>-3.2818532818532815</v>
      </c>
      <c r="G10" s="1110">
        <f>SUM(G11:G23)/12</f>
        <v>17918.666666666668</v>
      </c>
      <c r="H10" s="1111">
        <f>IF(ISERROR((G10-G9)/G9*100),"―",(G10-G9)/G9*100)</f>
        <v>1.0736109805396397</v>
      </c>
    </row>
    <row r="11" spans="1:8" ht="23.25" customHeight="1">
      <c r="A11" s="2038" t="s">
        <v>741</v>
      </c>
      <c r="B11" s="1113" t="s">
        <v>742</v>
      </c>
      <c r="C11" s="1102">
        <v>106</v>
      </c>
      <c r="D11" s="1103">
        <v>89.285714285714292</v>
      </c>
      <c r="E11" s="1102">
        <v>59</v>
      </c>
      <c r="F11" s="1103">
        <v>7.2727272727272725</v>
      </c>
      <c r="G11" s="1102">
        <v>17832</v>
      </c>
      <c r="H11" s="1105">
        <v>0.66613977644800726</v>
      </c>
    </row>
    <row r="12" spans="1:8" ht="23.25" customHeight="1">
      <c r="A12" s="2039"/>
      <c r="B12" s="1113" t="s">
        <v>743</v>
      </c>
      <c r="C12" s="1102">
        <v>77</v>
      </c>
      <c r="D12" s="1103">
        <v>30.508474576271187</v>
      </c>
      <c r="E12" s="1102">
        <v>44</v>
      </c>
      <c r="F12" s="1103">
        <v>-15.384615384615385</v>
      </c>
      <c r="G12" s="1102">
        <v>17862</v>
      </c>
      <c r="H12" s="1105">
        <v>0.79566615879465041</v>
      </c>
    </row>
    <row r="13" spans="1:8" ht="23.25" customHeight="1">
      <c r="A13" s="2039"/>
      <c r="B13" s="1113" t="s">
        <v>744</v>
      </c>
      <c r="C13" s="1102">
        <v>71</v>
      </c>
      <c r="D13" s="1103">
        <v>36.538461538461533</v>
      </c>
      <c r="E13" s="1102">
        <v>51</v>
      </c>
      <c r="F13" s="1103">
        <v>4.0816326530612246</v>
      </c>
      <c r="G13" s="1102">
        <v>17879</v>
      </c>
      <c r="H13" s="1105">
        <v>0.87452042428345744</v>
      </c>
    </row>
    <row r="14" spans="1:8" ht="23.25" customHeight="1">
      <c r="A14" s="2039"/>
      <c r="B14" s="1113" t="s">
        <v>745</v>
      </c>
      <c r="C14" s="1102">
        <v>78</v>
      </c>
      <c r="D14" s="1103">
        <v>90.243902439024396</v>
      </c>
      <c r="E14" s="1102">
        <v>39</v>
      </c>
      <c r="F14" s="1103">
        <v>25.806451612903224</v>
      </c>
      <c r="G14" s="1102">
        <v>17915</v>
      </c>
      <c r="H14" s="1105">
        <v>1.020638321867599</v>
      </c>
    </row>
    <row r="15" spans="1:8" ht="23.25" customHeight="1">
      <c r="A15" s="2039"/>
      <c r="B15" s="1113" t="s">
        <v>746</v>
      </c>
      <c r="C15" s="1102">
        <v>48</v>
      </c>
      <c r="D15" s="1103">
        <v>-7.6923076923076925</v>
      </c>
      <c r="E15" s="1102">
        <v>17</v>
      </c>
      <c r="F15" s="1103">
        <v>-46.875</v>
      </c>
      <c r="G15" s="1102">
        <v>17947</v>
      </c>
      <c r="H15" s="1105">
        <v>1.0927730524418409</v>
      </c>
    </row>
    <row r="16" spans="1:8" ht="23.25" customHeight="1">
      <c r="A16" s="2039"/>
      <c r="B16" s="1113" t="s">
        <v>747</v>
      </c>
      <c r="C16" s="1102">
        <v>65</v>
      </c>
      <c r="D16" s="1103">
        <v>10.16949152542373</v>
      </c>
      <c r="E16" s="1116">
        <v>139</v>
      </c>
      <c r="F16" s="1103">
        <v>-7.9470198675496695</v>
      </c>
      <c r="G16" s="1102">
        <v>17876</v>
      </c>
      <c r="H16" s="1105">
        <v>1.2231030577576443</v>
      </c>
    </row>
    <row r="17" spans="1:8" ht="9" customHeight="1">
      <c r="A17" s="2039"/>
      <c r="B17" s="1113"/>
      <c r="C17" s="1102"/>
      <c r="D17" s="1103"/>
      <c r="E17" s="1102"/>
      <c r="F17" s="1103"/>
      <c r="G17" s="1102"/>
      <c r="H17" s="1105"/>
    </row>
    <row r="18" spans="1:8" ht="23.25" customHeight="1">
      <c r="A18" s="2039"/>
      <c r="B18" s="1113" t="s">
        <v>748</v>
      </c>
      <c r="C18" s="1102">
        <v>53</v>
      </c>
      <c r="D18" s="1103">
        <v>3.9215686274509802</v>
      </c>
      <c r="E18" s="1102">
        <v>25</v>
      </c>
      <c r="F18" s="1103">
        <v>-13.793103448275861</v>
      </c>
      <c r="G18" s="1102">
        <v>17905</v>
      </c>
      <c r="H18" s="1105">
        <v>1.2611695509557743</v>
      </c>
    </row>
    <row r="19" spans="1:8" ht="23.25" customHeight="1">
      <c r="A19" s="2039"/>
      <c r="B19" s="1113" t="s">
        <v>749</v>
      </c>
      <c r="C19" s="1102">
        <v>36</v>
      </c>
      <c r="D19" s="1103">
        <v>-23.404255319148938</v>
      </c>
      <c r="E19" s="1102">
        <v>14</v>
      </c>
      <c r="F19" s="1103">
        <v>-22.222222222222221</v>
      </c>
      <c r="G19" s="1102">
        <v>17927</v>
      </c>
      <c r="H19" s="1105">
        <v>1.2195810513240359</v>
      </c>
    </row>
    <row r="20" spans="1:8" ht="23.25" customHeight="1">
      <c r="A20" s="2039"/>
      <c r="B20" s="1113" t="s">
        <v>750</v>
      </c>
      <c r="C20" s="1102">
        <v>41</v>
      </c>
      <c r="D20" s="1103">
        <v>-6.8181818181818175</v>
      </c>
      <c r="E20" s="1102">
        <v>15</v>
      </c>
      <c r="F20" s="1103">
        <v>-16.666666666666664</v>
      </c>
      <c r="G20" s="1102">
        <v>17956</v>
      </c>
      <c r="H20" s="1105">
        <v>1.2404149751917006</v>
      </c>
    </row>
    <row r="21" spans="1:8" ht="23.25" customHeight="1">
      <c r="A21" s="2039"/>
      <c r="B21" s="1117" t="s">
        <v>751</v>
      </c>
      <c r="C21" s="1102">
        <v>31</v>
      </c>
      <c r="D21" s="1103">
        <v>-6.0606060606060606</v>
      </c>
      <c r="E21" s="1102">
        <v>37</v>
      </c>
      <c r="F21" s="1103">
        <v>68.181818181818173</v>
      </c>
      <c r="G21" s="1102">
        <v>17951</v>
      </c>
      <c r="H21" s="1105">
        <v>1.1494900546571252</v>
      </c>
    </row>
    <row r="22" spans="1:8" ht="23.25" customHeight="1">
      <c r="A22" s="2039"/>
      <c r="B22" s="1113" t="s">
        <v>752</v>
      </c>
      <c r="C22" s="1102">
        <v>53</v>
      </c>
      <c r="D22" s="1103">
        <v>6</v>
      </c>
      <c r="E22" s="1102">
        <v>15</v>
      </c>
      <c r="F22" s="1103">
        <v>-37.5</v>
      </c>
      <c r="G22" s="1102">
        <v>17989</v>
      </c>
      <c r="H22" s="1105">
        <v>1.2153266190288641</v>
      </c>
    </row>
    <row r="23" spans="1:8" ht="23.25" customHeight="1">
      <c r="A23" s="2040"/>
      <c r="B23" s="1118" t="s">
        <v>753</v>
      </c>
      <c r="C23" s="1108">
        <v>43</v>
      </c>
      <c r="D23" s="1109">
        <v>-17.307692307692307</v>
      </c>
      <c r="E23" s="1119">
        <v>46</v>
      </c>
      <c r="F23" s="1109">
        <v>24.324324324324326</v>
      </c>
      <c r="G23" s="1119">
        <v>17985</v>
      </c>
      <c r="H23" s="1111">
        <v>1.124543154343548</v>
      </c>
    </row>
    <row r="24" spans="1:8" ht="23.25" customHeight="1">
      <c r="A24" s="2039" t="s">
        <v>754</v>
      </c>
      <c r="B24" s="1120" t="s">
        <v>3</v>
      </c>
      <c r="C24" s="1102">
        <v>388</v>
      </c>
      <c r="D24" s="1103">
        <v>21.630094043887148</v>
      </c>
      <c r="E24" s="1102">
        <v>254</v>
      </c>
      <c r="F24" s="1103">
        <v>-3.7878787878787881</v>
      </c>
      <c r="G24" s="1102">
        <v>9026</v>
      </c>
      <c r="H24" s="1105">
        <v>1.5298087739032622</v>
      </c>
    </row>
    <row r="25" spans="1:8" ht="23.25" customHeight="1">
      <c r="A25" s="2039"/>
      <c r="B25" s="1121" t="s">
        <v>4</v>
      </c>
      <c r="C25" s="1102">
        <v>65</v>
      </c>
      <c r="D25" s="1103">
        <v>30</v>
      </c>
      <c r="E25" s="1102">
        <v>52</v>
      </c>
      <c r="F25" s="1103">
        <v>4</v>
      </c>
      <c r="G25" s="1102">
        <v>1604</v>
      </c>
      <c r="H25" s="1105">
        <v>0.43832185347526609</v>
      </c>
    </row>
    <row r="26" spans="1:8" ht="23.25" customHeight="1">
      <c r="A26" s="2039"/>
      <c r="B26" s="1122" t="s">
        <v>755</v>
      </c>
      <c r="C26" s="1123">
        <v>13</v>
      </c>
      <c r="D26" s="1124">
        <v>30</v>
      </c>
      <c r="E26" s="1123">
        <v>12</v>
      </c>
      <c r="F26" s="1124">
        <v>-20</v>
      </c>
      <c r="G26" s="1123">
        <v>398</v>
      </c>
      <c r="H26" s="1125">
        <v>-0.25062656641604009</v>
      </c>
    </row>
    <row r="27" spans="1:8" ht="23.25" customHeight="1">
      <c r="A27" s="2039"/>
      <c r="B27" s="1121" t="s">
        <v>310</v>
      </c>
      <c r="C27" s="1102">
        <v>98</v>
      </c>
      <c r="D27" s="1103">
        <v>10.112359550561797</v>
      </c>
      <c r="E27" s="1102">
        <v>77</v>
      </c>
      <c r="F27" s="1103">
        <v>16.666666666666664</v>
      </c>
      <c r="G27" s="1102">
        <v>2526</v>
      </c>
      <c r="H27" s="1105">
        <v>1.405058209554396</v>
      </c>
    </row>
    <row r="28" spans="1:8" ht="9" customHeight="1">
      <c r="A28" s="2039"/>
      <c r="B28" s="1121"/>
      <c r="C28" s="1102"/>
      <c r="D28" s="1103"/>
      <c r="E28" s="1102"/>
      <c r="F28" s="1103"/>
      <c r="G28" s="1102"/>
      <c r="H28" s="1105"/>
    </row>
    <row r="29" spans="1:8" ht="23.25" customHeight="1">
      <c r="A29" s="2039"/>
      <c r="B29" s="1121" t="s">
        <v>311</v>
      </c>
      <c r="C29" s="1102">
        <v>42</v>
      </c>
      <c r="D29" s="1103">
        <v>23.52941176470588</v>
      </c>
      <c r="E29" s="1102">
        <v>19</v>
      </c>
      <c r="F29" s="1103">
        <v>-38.70967741935484</v>
      </c>
      <c r="G29" s="1102">
        <v>1130</v>
      </c>
      <c r="H29" s="1105">
        <v>1.8018018018018018</v>
      </c>
    </row>
    <row r="30" spans="1:8" ht="23.25" customHeight="1">
      <c r="A30" s="2039"/>
      <c r="B30" s="1121" t="s">
        <v>312</v>
      </c>
      <c r="C30" s="1102">
        <v>50</v>
      </c>
      <c r="D30" s="1103">
        <v>13.636363636363635</v>
      </c>
      <c r="E30" s="1102">
        <v>24</v>
      </c>
      <c r="F30" s="1103">
        <v>-44.186046511627907</v>
      </c>
      <c r="G30" s="1102">
        <v>1380</v>
      </c>
      <c r="H30" s="1105">
        <v>1.2472487160674981</v>
      </c>
    </row>
    <row r="31" spans="1:8" ht="23.25" customHeight="1">
      <c r="A31" s="2039"/>
      <c r="B31" s="1121" t="s">
        <v>313</v>
      </c>
      <c r="C31" s="1102">
        <v>23</v>
      </c>
      <c r="D31" s="1103">
        <v>15</v>
      </c>
      <c r="E31" s="1102">
        <v>37</v>
      </c>
      <c r="F31" s="1103">
        <v>37.037037037037038</v>
      </c>
      <c r="G31" s="1102">
        <v>1056</v>
      </c>
      <c r="H31" s="1105">
        <v>-1.3084112149532712</v>
      </c>
    </row>
    <row r="32" spans="1:8" ht="23.25" customHeight="1" thickBot="1">
      <c r="A32" s="2041"/>
      <c r="B32" s="1127" t="s">
        <v>314</v>
      </c>
      <c r="C32" s="1128">
        <v>36</v>
      </c>
      <c r="D32" s="1129">
        <v>-10</v>
      </c>
      <c r="E32" s="1128">
        <v>38</v>
      </c>
      <c r="F32" s="1129">
        <v>2.7027027027027026</v>
      </c>
      <c r="G32" s="1130">
        <v>1199</v>
      </c>
      <c r="H32" s="1131">
        <v>-0.74503311258278149</v>
      </c>
    </row>
    <row r="33" spans="1:8" ht="18" customHeight="1">
      <c r="A33" s="1133" t="s">
        <v>756</v>
      </c>
      <c r="F33" s="1112"/>
      <c r="G33" s="1134"/>
    </row>
    <row r="34" spans="1:8">
      <c r="C34" s="1134"/>
      <c r="D34" s="1134"/>
      <c r="E34" s="1134"/>
      <c r="F34" s="1134"/>
      <c r="G34" s="1134"/>
    </row>
    <row r="35" spans="1:8">
      <c r="C35" s="1134"/>
      <c r="D35" s="1134"/>
      <c r="E35" s="1134"/>
      <c r="F35" s="1134"/>
      <c r="G35" s="1134"/>
      <c r="H35" s="1134"/>
    </row>
    <row r="37" spans="1:8">
      <c r="C37" s="1135"/>
      <c r="D37" s="1135"/>
      <c r="E37" s="1135"/>
      <c r="F37" s="1135"/>
      <c r="G37" s="1135"/>
    </row>
    <row r="39" spans="1:8">
      <c r="C39" s="1136"/>
      <c r="D39" s="1136"/>
      <c r="E39" s="1136"/>
      <c r="F39" s="1136"/>
      <c r="G39" s="1136"/>
    </row>
  </sheetData>
  <mergeCells count="8">
    <mergeCell ref="A11:A23"/>
    <mergeCell ref="A24:A32"/>
    <mergeCell ref="A1:H1"/>
    <mergeCell ref="A2:D2"/>
    <mergeCell ref="C3:D4"/>
    <mergeCell ref="E3:F4"/>
    <mergeCell ref="G3:H4"/>
    <mergeCell ref="A6:A10"/>
  </mergeCells>
  <phoneticPr fontId="3"/>
  <printOptions horizontalCentered="1"/>
  <pageMargins left="0" right="0" top="0.74803149606299213" bottom="0.39370078740157483" header="0.51181102362204722" footer="0.31496062992125984"/>
  <pageSetup paperSize="9" orientation="portrait" blackAndWhite="1"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pane xSplit="1" ySplit="5" topLeftCell="B6" activePane="bottomRight" state="frozen"/>
      <selection sqref="A1:M1"/>
      <selection pane="topRight" sqref="A1:M1"/>
      <selection pane="bottomLeft" sqref="A1:M1"/>
      <selection pane="bottomRight" activeCell="I2" sqref="I2"/>
    </sheetView>
  </sheetViews>
  <sheetFormatPr defaultRowHeight="13.5"/>
  <cols>
    <col min="1" max="1" width="3.625" style="1090" customWidth="1"/>
    <col min="2" max="2" width="10.125" style="1090" customWidth="1"/>
    <col min="3" max="3" width="7.125" style="1090" customWidth="1"/>
    <col min="4" max="4" width="7.25" style="1090" customWidth="1"/>
    <col min="5" max="5" width="7.5" style="1090" customWidth="1"/>
    <col min="6" max="7" width="7.375" style="1090" customWidth="1"/>
    <col min="8" max="8" width="7.25" style="1090" customWidth="1"/>
    <col min="9" max="9" width="7.75" style="1090" customWidth="1"/>
    <col min="10" max="10" width="7.25" style="1090" customWidth="1"/>
    <col min="11" max="11" width="7.75" style="1090" customWidth="1"/>
    <col min="12" max="12" width="7.25" style="1090" customWidth="1"/>
    <col min="13" max="16384" width="9" style="1090"/>
  </cols>
  <sheetData>
    <row r="1" spans="1:12" ht="30" customHeight="1">
      <c r="A1" s="2042" t="s">
        <v>757</v>
      </c>
      <c r="B1" s="2042"/>
      <c r="C1" s="2042"/>
      <c r="D1" s="2042"/>
      <c r="E1" s="2042"/>
      <c r="F1" s="2042"/>
      <c r="G1" s="2042"/>
      <c r="H1" s="2042"/>
      <c r="I1" s="2042"/>
      <c r="J1" s="2042"/>
      <c r="K1" s="2042"/>
      <c r="L1" s="2042"/>
    </row>
    <row r="2" spans="1:12" ht="18.75" customHeight="1" thickBot="1">
      <c r="A2" s="2043" t="s">
        <v>758</v>
      </c>
      <c r="B2" s="2043"/>
      <c r="C2" s="2043"/>
      <c r="D2" s="2043"/>
    </row>
    <row r="3" spans="1:12">
      <c r="A3" s="1091"/>
      <c r="B3" s="1092" t="s">
        <v>759</v>
      </c>
      <c r="C3" s="2044" t="s">
        <v>760</v>
      </c>
      <c r="D3" s="2045"/>
      <c r="E3" s="2048" t="s">
        <v>761</v>
      </c>
      <c r="F3" s="2045"/>
      <c r="G3" s="2052" t="s">
        <v>762</v>
      </c>
      <c r="H3" s="2053"/>
      <c r="I3" s="2044" t="s">
        <v>763</v>
      </c>
      <c r="J3" s="2045"/>
      <c r="K3" s="2048" t="s">
        <v>764</v>
      </c>
      <c r="L3" s="2050"/>
    </row>
    <row r="4" spans="1:12">
      <c r="A4" s="1093"/>
      <c r="B4" s="1094"/>
      <c r="C4" s="2046"/>
      <c r="D4" s="2047"/>
      <c r="E4" s="2049"/>
      <c r="F4" s="2047"/>
      <c r="G4" s="2054"/>
      <c r="H4" s="2055"/>
      <c r="I4" s="2046"/>
      <c r="J4" s="2047"/>
      <c r="K4" s="2049"/>
      <c r="L4" s="2051"/>
    </row>
    <row r="5" spans="1:12">
      <c r="A5" s="1095" t="s">
        <v>765</v>
      </c>
      <c r="B5" s="1096"/>
      <c r="C5" s="1097"/>
      <c r="D5" s="1098" t="s">
        <v>117</v>
      </c>
      <c r="E5" s="1099"/>
      <c r="F5" s="1098" t="s">
        <v>117</v>
      </c>
      <c r="G5" s="1099"/>
      <c r="H5" s="1098" t="s">
        <v>117</v>
      </c>
      <c r="I5" s="1097"/>
      <c r="J5" s="1098" t="s">
        <v>117</v>
      </c>
      <c r="K5" s="1099"/>
      <c r="L5" s="1100" t="s">
        <v>117</v>
      </c>
    </row>
    <row r="6" spans="1:12" ht="23.25" customHeight="1">
      <c r="A6" s="2038" t="s">
        <v>766</v>
      </c>
      <c r="B6" s="1101" t="s">
        <v>739</v>
      </c>
      <c r="C6" s="1115">
        <v>43369</v>
      </c>
      <c r="D6" s="1103">
        <v>5.4462787813951223</v>
      </c>
      <c r="E6" s="1115">
        <v>37877</v>
      </c>
      <c r="F6" s="1103">
        <v>-9.2319054652880345E-2</v>
      </c>
      <c r="G6" s="1115">
        <v>2496</v>
      </c>
      <c r="H6" s="1137">
        <v>-14.138286893704851</v>
      </c>
      <c r="I6" s="1115">
        <v>233132.33333333334</v>
      </c>
      <c r="J6" s="1103">
        <v>1.2676611037266816</v>
      </c>
      <c r="K6" s="1115">
        <v>25926</v>
      </c>
      <c r="L6" s="1138">
        <v>-1.9032123803397785</v>
      </c>
    </row>
    <row r="7" spans="1:12" ht="23.25" customHeight="1">
      <c r="A7" s="2039"/>
      <c r="B7" s="1106">
        <v>29</v>
      </c>
      <c r="C7" s="1115">
        <v>42748</v>
      </c>
      <c r="D7" s="1103">
        <v>-1.4318983605801401</v>
      </c>
      <c r="E7" s="1115">
        <v>37972</v>
      </c>
      <c r="F7" s="1103">
        <v>0.25081183831876863</v>
      </c>
      <c r="G7" s="1115">
        <v>2398</v>
      </c>
      <c r="H7" s="1137">
        <v>-3.9262820512820511</v>
      </c>
      <c r="I7" s="1115">
        <v>239933.16666666666</v>
      </c>
      <c r="J7" s="1103">
        <v>2.9171557784777371</v>
      </c>
      <c r="K7" s="1115">
        <v>25989</v>
      </c>
      <c r="L7" s="1138">
        <v>0.2429993057162694</v>
      </c>
    </row>
    <row r="8" spans="1:12" ht="23.25" customHeight="1">
      <c r="A8" s="2039"/>
      <c r="B8" s="1106">
        <v>30</v>
      </c>
      <c r="C8" s="1115">
        <v>40520</v>
      </c>
      <c r="D8" s="1103">
        <v>-5.2119397398708713</v>
      </c>
      <c r="E8" s="1115">
        <v>38205</v>
      </c>
      <c r="F8" s="1103">
        <v>0.61361002844200985</v>
      </c>
      <c r="G8" s="1115">
        <v>1909</v>
      </c>
      <c r="H8" s="1137">
        <v>-20.391993327773143</v>
      </c>
      <c r="I8" s="1115">
        <v>241980.25</v>
      </c>
      <c r="J8" s="1103">
        <v>0.85318897831966112</v>
      </c>
      <c r="K8" s="1115">
        <v>26523</v>
      </c>
      <c r="L8" s="1138">
        <v>2.0547154565393049</v>
      </c>
    </row>
    <row r="9" spans="1:12" ht="23.25" customHeight="1">
      <c r="A9" s="2039"/>
      <c r="B9" s="1106" t="s">
        <v>113</v>
      </c>
      <c r="C9" s="1115">
        <v>40465</v>
      </c>
      <c r="D9" s="1103">
        <v>-0.13573543928923987</v>
      </c>
      <c r="E9" s="1115">
        <v>38603</v>
      </c>
      <c r="F9" s="1103">
        <v>1.0417484622431619</v>
      </c>
      <c r="G9" s="1115">
        <v>2506</v>
      </c>
      <c r="H9" s="1137">
        <v>31.272917757988477</v>
      </c>
      <c r="I9" s="1115">
        <v>243913.16666666666</v>
      </c>
      <c r="J9" s="1103">
        <v>0.79879108591162162</v>
      </c>
      <c r="K9" s="1115">
        <v>26770</v>
      </c>
      <c r="L9" s="1138">
        <v>0.93126720205105007</v>
      </c>
    </row>
    <row r="10" spans="1:12" ht="23.25" customHeight="1">
      <c r="A10" s="2040"/>
      <c r="B10" s="1106">
        <v>2</v>
      </c>
      <c r="C10" s="1115">
        <f>SUM(C11:C23)</f>
        <v>37970</v>
      </c>
      <c r="D10" s="1103">
        <f>IF(ISERROR((C10-C9)/C9*100),"―",(C10-C9)/C9*100)</f>
        <v>-6.1658223155813667</v>
      </c>
      <c r="E10" s="1115">
        <f>SUM(E11:E23)</f>
        <v>35978</v>
      </c>
      <c r="F10" s="1103">
        <f>IF(ISERROR((E10-E9)/E9*100),"―",(E10-E9)/E9*100)</f>
        <v>-6.7999896381110272</v>
      </c>
      <c r="G10" s="1115">
        <f>SUM(G11:G23)</f>
        <v>2580</v>
      </c>
      <c r="H10" s="1137">
        <f>IF(ISERROR((G10-G9)/G9*100),"―",(G10-G9)/G9*100)</f>
        <v>2.9529130087789306</v>
      </c>
      <c r="I10" s="1115">
        <f>AVERAGE(I11:I23)</f>
        <v>244416.41666666666</v>
      </c>
      <c r="J10" s="1109">
        <f>IF(ISERROR((I10-I9)/I9*100),"―",(I10-I9)/I9*100)</f>
        <v>0.20632342520801461</v>
      </c>
      <c r="K10" s="1115">
        <f>SUM(K11:K23)</f>
        <v>24724</v>
      </c>
      <c r="L10" s="1138">
        <f>IF(ISERROR((K10-K9)/K9*100),"―",(K10-K9)/K9*100)</f>
        <v>-7.6428838251774378</v>
      </c>
    </row>
    <row r="11" spans="1:12" ht="23.25" customHeight="1">
      <c r="A11" s="2038" t="s">
        <v>767</v>
      </c>
      <c r="B11" s="1139" t="s">
        <v>742</v>
      </c>
      <c r="C11" s="1114">
        <v>6779</v>
      </c>
      <c r="D11" s="1140">
        <v>-3.4055286406383583</v>
      </c>
      <c r="E11" s="1114">
        <v>6621</v>
      </c>
      <c r="F11" s="1141">
        <v>0.33338384603727839</v>
      </c>
      <c r="G11" s="1114">
        <v>456</v>
      </c>
      <c r="H11" s="1140">
        <v>-3.1847133757961785</v>
      </c>
      <c r="I11" s="1114">
        <v>243527</v>
      </c>
      <c r="J11" s="1103">
        <v>0.52174702699132758</v>
      </c>
      <c r="K11" s="1114">
        <v>4682</v>
      </c>
      <c r="L11" s="1142">
        <v>0.19259576289321637</v>
      </c>
    </row>
    <row r="12" spans="1:12" ht="23.25" customHeight="1">
      <c r="A12" s="2039"/>
      <c r="B12" s="1113" t="s">
        <v>743</v>
      </c>
      <c r="C12" s="1115">
        <v>4689</v>
      </c>
      <c r="D12" s="1137">
        <v>-9.3036750483559008</v>
      </c>
      <c r="E12" s="1115">
        <v>3258</v>
      </c>
      <c r="F12" s="1103">
        <v>-7.2323462414578588</v>
      </c>
      <c r="G12" s="1115">
        <v>473</v>
      </c>
      <c r="H12" s="1137">
        <v>237.85714285714286</v>
      </c>
      <c r="I12" s="1115">
        <v>244904</v>
      </c>
      <c r="J12" s="1103">
        <v>0.4845664955707914</v>
      </c>
      <c r="K12" s="1115">
        <v>2063</v>
      </c>
      <c r="L12" s="1138">
        <v>-9.0388007054673718</v>
      </c>
    </row>
    <row r="13" spans="1:12" ht="23.25" customHeight="1">
      <c r="A13" s="2039"/>
      <c r="B13" s="1113" t="s">
        <v>744</v>
      </c>
      <c r="C13" s="1115">
        <v>3615</v>
      </c>
      <c r="D13" s="1143">
        <v>7.7496274217585688</v>
      </c>
      <c r="E13" s="1115">
        <v>2744</v>
      </c>
      <c r="F13" s="1103">
        <v>-1.2594458438287155</v>
      </c>
      <c r="G13" s="1115">
        <v>193</v>
      </c>
      <c r="H13" s="1137">
        <v>45.112781954887218</v>
      </c>
      <c r="I13" s="1115">
        <v>245664</v>
      </c>
      <c r="J13" s="1103">
        <v>0.54063345379241479</v>
      </c>
      <c r="K13" s="1115">
        <v>1793</v>
      </c>
      <c r="L13" s="1138">
        <v>-8.5670576236613982</v>
      </c>
    </row>
    <row r="14" spans="1:12" ht="23.25" customHeight="1">
      <c r="A14" s="2039"/>
      <c r="B14" s="1113" t="s">
        <v>745</v>
      </c>
      <c r="C14" s="1115">
        <v>2799</v>
      </c>
      <c r="D14" s="1137">
        <v>-16.322869955156953</v>
      </c>
      <c r="E14" s="1115">
        <v>2730</v>
      </c>
      <c r="F14" s="1103">
        <v>-10.521140609636184</v>
      </c>
      <c r="G14" s="1115">
        <v>144</v>
      </c>
      <c r="H14" s="1137">
        <v>50</v>
      </c>
      <c r="I14" s="1115">
        <v>245073</v>
      </c>
      <c r="J14" s="1103">
        <v>0.19255770598768612</v>
      </c>
      <c r="K14" s="1115">
        <v>1878</v>
      </c>
      <c r="L14" s="1138">
        <v>-8.7463556851311957</v>
      </c>
    </row>
    <row r="15" spans="1:12" ht="23.25" customHeight="1">
      <c r="A15" s="2039"/>
      <c r="B15" s="1113" t="s">
        <v>746</v>
      </c>
      <c r="C15" s="1115">
        <v>2528</v>
      </c>
      <c r="D15" s="1137">
        <v>-2.6569118213323066</v>
      </c>
      <c r="E15" s="1115">
        <v>2493</v>
      </c>
      <c r="F15" s="1103">
        <v>-8.2443871917556137</v>
      </c>
      <c r="G15" s="1115">
        <v>187</v>
      </c>
      <c r="H15" s="1137">
        <v>-6.9651741293532341</v>
      </c>
      <c r="I15" s="1115">
        <v>244884</v>
      </c>
      <c r="J15" s="1103">
        <v>0.16401958418376736</v>
      </c>
      <c r="K15" s="1115">
        <v>1703</v>
      </c>
      <c r="L15" s="1138">
        <v>-12.306900102986612</v>
      </c>
    </row>
    <row r="16" spans="1:12" ht="23.25" customHeight="1">
      <c r="A16" s="2039"/>
      <c r="B16" s="1113" t="s">
        <v>747</v>
      </c>
      <c r="C16" s="1115">
        <v>2496</v>
      </c>
      <c r="D16" s="1137">
        <v>-9.8916967509025273</v>
      </c>
      <c r="E16" s="1115">
        <v>2502</v>
      </c>
      <c r="F16" s="1103">
        <v>-15.92741935483871</v>
      </c>
      <c r="G16" s="1115">
        <v>158</v>
      </c>
      <c r="H16" s="1137">
        <v>-32.765957446808507</v>
      </c>
      <c r="I16" s="1115">
        <v>244836</v>
      </c>
      <c r="J16" s="1103">
        <v>0.24032851720989645</v>
      </c>
      <c r="K16" s="1115">
        <v>1783</v>
      </c>
      <c r="L16" s="1138">
        <v>-13.530552861299707</v>
      </c>
    </row>
    <row r="17" spans="1:12" ht="9" customHeight="1">
      <c r="A17" s="2039"/>
      <c r="B17" s="1113"/>
      <c r="C17" s="1115"/>
      <c r="D17" s="1137"/>
      <c r="E17" s="1115"/>
      <c r="F17" s="1103"/>
      <c r="G17" s="1115"/>
      <c r="H17" s="1137"/>
      <c r="I17" s="1115"/>
      <c r="J17" s="1103"/>
      <c r="K17" s="1115"/>
      <c r="L17" s="1138"/>
    </row>
    <row r="18" spans="1:12" ht="23.25" customHeight="1">
      <c r="A18" s="2039"/>
      <c r="B18" s="1113" t="s">
        <v>748</v>
      </c>
      <c r="C18" s="1115">
        <v>2772</v>
      </c>
      <c r="D18" s="1137">
        <v>-11.381074168797953</v>
      </c>
      <c r="E18" s="1115">
        <v>3226</v>
      </c>
      <c r="F18" s="1103">
        <v>0.46714419184054812</v>
      </c>
      <c r="G18" s="1115">
        <v>174</v>
      </c>
      <c r="H18" s="1137">
        <v>-11.6751269035533</v>
      </c>
      <c r="I18" s="1115">
        <v>244381</v>
      </c>
      <c r="J18" s="1103">
        <v>0.10527436876341531</v>
      </c>
      <c r="K18" s="1115">
        <v>2031</v>
      </c>
      <c r="L18" s="1138">
        <v>-9.9734042553191493</v>
      </c>
    </row>
    <row r="19" spans="1:12" ht="23.25" customHeight="1">
      <c r="A19" s="2039"/>
      <c r="B19" s="1113" t="s">
        <v>749</v>
      </c>
      <c r="C19" s="1115">
        <v>2215</v>
      </c>
      <c r="D19" s="1137">
        <v>-20.637764242207094</v>
      </c>
      <c r="E19" s="1115">
        <v>2058</v>
      </c>
      <c r="F19" s="1103">
        <v>-19.984447900466563</v>
      </c>
      <c r="G19" s="1115">
        <v>102</v>
      </c>
      <c r="H19" s="1137">
        <v>-43.956043956043956</v>
      </c>
      <c r="I19" s="1115">
        <v>244148</v>
      </c>
      <c r="J19" s="1103">
        <v>-7.6534266478400559E-2</v>
      </c>
      <c r="K19" s="1115">
        <v>1419</v>
      </c>
      <c r="L19" s="1138">
        <v>-16.82297772567409</v>
      </c>
    </row>
    <row r="20" spans="1:12" ht="23.25" customHeight="1">
      <c r="A20" s="2039"/>
      <c r="B20" s="1113" t="s">
        <v>750</v>
      </c>
      <c r="C20" s="1115">
        <v>2211</v>
      </c>
      <c r="D20" s="1137">
        <v>-8.5985944605208768</v>
      </c>
      <c r="E20" s="1115">
        <v>2188</v>
      </c>
      <c r="F20" s="1103">
        <v>-6.1347061347061347</v>
      </c>
      <c r="G20" s="1115">
        <v>172</v>
      </c>
      <c r="H20" s="1137">
        <v>14.666666666666666</v>
      </c>
      <c r="I20" s="1115">
        <v>244208</v>
      </c>
      <c r="J20" s="1103">
        <v>-7.3244485181290328E-2</v>
      </c>
      <c r="K20" s="1115">
        <v>1585</v>
      </c>
      <c r="L20" s="1138">
        <v>-2.8203556100551808</v>
      </c>
    </row>
    <row r="21" spans="1:12" ht="23.25" customHeight="1">
      <c r="A21" s="2039"/>
      <c r="B21" s="1117" t="s">
        <v>751</v>
      </c>
      <c r="C21" s="1115">
        <v>2402</v>
      </c>
      <c r="D21" s="1137">
        <v>-2.7923917442331039</v>
      </c>
      <c r="E21" s="1115">
        <v>2899</v>
      </c>
      <c r="F21" s="1103">
        <v>-10.8</v>
      </c>
      <c r="G21" s="1115">
        <v>196</v>
      </c>
      <c r="H21" s="1137">
        <v>-7.5471698113207548</v>
      </c>
      <c r="I21" s="1115">
        <v>243655</v>
      </c>
      <c r="J21" s="1103">
        <v>3.161205034937474E-2</v>
      </c>
      <c r="K21" s="1115">
        <v>2094</v>
      </c>
      <c r="L21" s="1138">
        <v>-7.6312307013674463</v>
      </c>
    </row>
    <row r="22" spans="1:12" ht="23.25" customHeight="1">
      <c r="A22" s="2039"/>
      <c r="B22" s="1113" t="s">
        <v>752</v>
      </c>
      <c r="C22" s="1115">
        <v>2579</v>
      </c>
      <c r="D22" s="1137">
        <v>5.7834290401968831</v>
      </c>
      <c r="E22" s="1115">
        <v>2368</v>
      </c>
      <c r="F22" s="1103">
        <v>-4.7082494969818915</v>
      </c>
      <c r="G22" s="1115">
        <v>156</v>
      </c>
      <c r="H22" s="1137">
        <v>-7.1428571428571423</v>
      </c>
      <c r="I22" s="1115">
        <v>243844</v>
      </c>
      <c r="J22" s="1103">
        <v>0.1309927112206139</v>
      </c>
      <c r="K22" s="1115">
        <v>1682</v>
      </c>
      <c r="L22" s="1138">
        <v>-3.1105990783410138</v>
      </c>
    </row>
    <row r="23" spans="1:12" ht="23.25" customHeight="1">
      <c r="A23" s="2040"/>
      <c r="B23" s="1118" t="s">
        <v>753</v>
      </c>
      <c r="C23" s="1119">
        <v>2885</v>
      </c>
      <c r="D23" s="1144">
        <v>-2.6324670941613229</v>
      </c>
      <c r="E23" s="1119">
        <v>2891</v>
      </c>
      <c r="F23" s="1109">
        <v>-7.3397435897435903</v>
      </c>
      <c r="G23" s="1119">
        <v>169</v>
      </c>
      <c r="H23" s="1144">
        <v>-47.352024922118382</v>
      </c>
      <c r="I23" s="1119">
        <v>243873</v>
      </c>
      <c r="J23" s="1109">
        <v>0.21656406926762717</v>
      </c>
      <c r="K23" s="1119">
        <v>2011</v>
      </c>
      <c r="L23" s="1145">
        <v>-9.004524886877828</v>
      </c>
    </row>
    <row r="24" spans="1:12" ht="23.25" customHeight="1">
      <c r="A24" s="2039" t="s">
        <v>722</v>
      </c>
      <c r="B24" s="1120" t="s">
        <v>3</v>
      </c>
      <c r="C24" s="1146">
        <v>23333</v>
      </c>
      <c r="D24" s="1140">
        <v>-6.5895352095760442</v>
      </c>
      <c r="E24" s="1146">
        <v>21957</v>
      </c>
      <c r="F24" s="1140">
        <v>-8.5201233230564117</v>
      </c>
      <c r="G24" s="1146">
        <v>1497</v>
      </c>
      <c r="H24" s="1140">
        <v>10.316875460574797</v>
      </c>
      <c r="I24" s="1146">
        <v>148604</v>
      </c>
      <c r="J24" s="1137">
        <v>0.23202482125994875</v>
      </c>
      <c r="K24" s="1146">
        <v>15044</v>
      </c>
      <c r="L24" s="1142">
        <v>-7.0325052527499698</v>
      </c>
    </row>
    <row r="25" spans="1:12" ht="23.25" customHeight="1">
      <c r="A25" s="2039"/>
      <c r="B25" s="1121" t="s">
        <v>4</v>
      </c>
      <c r="C25" s="1147">
        <v>2204</v>
      </c>
      <c r="D25" s="1137">
        <v>-1.3870246085011184</v>
      </c>
      <c r="E25" s="1147">
        <v>2255</v>
      </c>
      <c r="F25" s="1137">
        <v>-2.3386747509744477</v>
      </c>
      <c r="G25" s="1147">
        <v>234</v>
      </c>
      <c r="H25" s="1137">
        <v>-28.440366972477065</v>
      </c>
      <c r="I25" s="1147">
        <v>13565</v>
      </c>
      <c r="J25" s="1137">
        <v>-1.2305227901558178</v>
      </c>
      <c r="K25" s="1147">
        <v>1665</v>
      </c>
      <c r="L25" s="1138">
        <v>-1.7119244391971666</v>
      </c>
    </row>
    <row r="26" spans="1:12" ht="23.25" customHeight="1">
      <c r="A26" s="2039"/>
      <c r="B26" s="1148" t="s">
        <v>755</v>
      </c>
      <c r="C26" s="1149">
        <v>452</v>
      </c>
      <c r="D26" s="1150">
        <v>7.6190476190476195</v>
      </c>
      <c r="E26" s="1149">
        <v>486</v>
      </c>
      <c r="F26" s="1150">
        <v>9.7065462753950342</v>
      </c>
      <c r="G26" s="1149">
        <v>42</v>
      </c>
      <c r="H26" s="1150">
        <v>40</v>
      </c>
      <c r="I26" s="1149">
        <v>3204</v>
      </c>
      <c r="J26" s="1150">
        <v>-0.28011204481792717</v>
      </c>
      <c r="K26" s="1149">
        <v>370</v>
      </c>
      <c r="L26" s="1151">
        <v>-4.6391752577319592</v>
      </c>
    </row>
    <row r="27" spans="1:12" ht="23.25" customHeight="1">
      <c r="A27" s="2039"/>
      <c r="B27" s="1121" t="s">
        <v>310</v>
      </c>
      <c r="C27" s="1147">
        <v>4490</v>
      </c>
      <c r="D27" s="1137">
        <v>-6.7691029900332227</v>
      </c>
      <c r="E27" s="1147">
        <v>4369</v>
      </c>
      <c r="F27" s="1137">
        <v>-1.2655367231638417</v>
      </c>
      <c r="G27" s="1147">
        <v>414</v>
      </c>
      <c r="H27" s="1137">
        <v>31.428571428571427</v>
      </c>
      <c r="I27" s="1147">
        <v>28166</v>
      </c>
      <c r="J27" s="1137">
        <v>0.24201010748095952</v>
      </c>
      <c r="K27" s="1147">
        <v>3068</v>
      </c>
      <c r="L27" s="1138">
        <v>-3.2176656151419554</v>
      </c>
    </row>
    <row r="28" spans="1:12" ht="9" customHeight="1">
      <c r="A28" s="2039"/>
      <c r="B28" s="1121"/>
      <c r="C28" s="1147"/>
      <c r="D28" s="1137"/>
      <c r="E28" s="1147"/>
      <c r="F28" s="1137"/>
      <c r="G28" s="1147"/>
      <c r="H28" s="1137"/>
      <c r="I28" s="1147"/>
      <c r="J28" s="1137"/>
      <c r="K28" s="1147"/>
      <c r="L28" s="1138"/>
    </row>
    <row r="29" spans="1:12" ht="23.25" customHeight="1">
      <c r="A29" s="2039"/>
      <c r="B29" s="1121" t="s">
        <v>311</v>
      </c>
      <c r="C29" s="1147">
        <v>1538</v>
      </c>
      <c r="D29" s="1137">
        <v>4.7683923705722071</v>
      </c>
      <c r="E29" s="1147">
        <v>1638</v>
      </c>
      <c r="F29" s="1137">
        <v>6.2946138870863075</v>
      </c>
      <c r="G29" s="1147">
        <v>131</v>
      </c>
      <c r="H29" s="1137">
        <v>0.76923076923076927</v>
      </c>
      <c r="I29" s="1147">
        <v>10960</v>
      </c>
      <c r="J29" s="1137">
        <v>-1.0919592094576303</v>
      </c>
      <c r="K29" s="1147">
        <v>1049</v>
      </c>
      <c r="L29" s="1138">
        <v>-10.341880341880341</v>
      </c>
    </row>
    <row r="30" spans="1:12" ht="23.25" customHeight="1">
      <c r="A30" s="2039"/>
      <c r="B30" s="1121" t="s">
        <v>312</v>
      </c>
      <c r="C30" s="1147">
        <v>2373</v>
      </c>
      <c r="D30" s="1137">
        <v>-6.5748031496062991</v>
      </c>
      <c r="E30" s="1147">
        <v>2244</v>
      </c>
      <c r="F30" s="1137">
        <v>-4.9152542372881358</v>
      </c>
      <c r="G30" s="1147">
        <v>93</v>
      </c>
      <c r="H30" s="1137">
        <v>-34.507042253521128</v>
      </c>
      <c r="I30" s="1147">
        <v>16278</v>
      </c>
      <c r="J30" s="1137">
        <v>-4.2984341418483264E-2</v>
      </c>
      <c r="K30" s="1147">
        <v>1509</v>
      </c>
      <c r="L30" s="1138">
        <v>-13.076036866359447</v>
      </c>
    </row>
    <row r="31" spans="1:12" ht="23.25" customHeight="1">
      <c r="A31" s="2039"/>
      <c r="B31" s="1121" t="s">
        <v>313</v>
      </c>
      <c r="C31" s="1147">
        <v>1849</v>
      </c>
      <c r="D31" s="1137">
        <v>-13.233223838573441</v>
      </c>
      <c r="E31" s="1147">
        <v>1605</v>
      </c>
      <c r="F31" s="1137">
        <v>-13.523706896551724</v>
      </c>
      <c r="G31" s="1147">
        <v>82</v>
      </c>
      <c r="H31" s="1137">
        <v>-33.87096774193548</v>
      </c>
      <c r="I31" s="1147">
        <v>12990</v>
      </c>
      <c r="J31" s="1137">
        <v>2.299574736178926</v>
      </c>
      <c r="K31" s="1147">
        <v>1066</v>
      </c>
      <c r="L31" s="1138">
        <v>-17.683397683397683</v>
      </c>
    </row>
    <row r="32" spans="1:12" ht="23.25" customHeight="1" thickBot="1">
      <c r="A32" s="2041"/>
      <c r="B32" s="1127" t="s">
        <v>314</v>
      </c>
      <c r="C32" s="1152">
        <v>2183</v>
      </c>
      <c r="D32" s="1153">
        <v>-4.9216027874564459</v>
      </c>
      <c r="E32" s="1152">
        <v>1910</v>
      </c>
      <c r="F32" s="1153">
        <v>-9.4786729857819907</v>
      </c>
      <c r="G32" s="1152">
        <v>129</v>
      </c>
      <c r="H32" s="1153">
        <v>16.216216216216218</v>
      </c>
      <c r="I32" s="1152">
        <v>13853</v>
      </c>
      <c r="J32" s="1153">
        <v>0.69782656102347895</v>
      </c>
      <c r="K32" s="1152">
        <v>1323</v>
      </c>
      <c r="L32" s="1154">
        <v>-13.131976362442549</v>
      </c>
    </row>
    <row r="33" spans="1:11" ht="18" customHeight="1">
      <c r="A33" s="1133" t="s">
        <v>768</v>
      </c>
    </row>
    <row r="34" spans="1:11">
      <c r="C34" s="1134"/>
      <c r="D34" s="1134"/>
      <c r="E34" s="1134"/>
      <c r="F34" s="1134"/>
      <c r="G34" s="1134"/>
      <c r="H34" s="1134"/>
      <c r="I34" s="1134"/>
      <c r="J34" s="1134"/>
      <c r="K34" s="1134"/>
    </row>
  </sheetData>
  <mergeCells count="10">
    <mergeCell ref="A6:A10"/>
    <mergeCell ref="A11:A23"/>
    <mergeCell ref="A24:A32"/>
    <mergeCell ref="A1:L1"/>
    <mergeCell ref="A2:D2"/>
    <mergeCell ref="C3:D4"/>
    <mergeCell ref="E3:F4"/>
    <mergeCell ref="G3:H4"/>
    <mergeCell ref="I3:J4"/>
    <mergeCell ref="K3:L4"/>
  </mergeCells>
  <phoneticPr fontId="3"/>
  <printOptions horizontalCentered="1"/>
  <pageMargins left="0" right="0" top="0.74803149606299213" bottom="0.39370078740157483" header="0.51181102362204722" footer="0.31496062992125984"/>
  <pageSetup paperSize="9" orientation="portrait" blackAndWhite="1"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view="pageBreakPreview" zoomScaleNormal="100" zoomScaleSheetLayoutView="100" workbookViewId="0">
      <selection sqref="A1:X1"/>
    </sheetView>
  </sheetViews>
  <sheetFormatPr defaultRowHeight="13.5"/>
  <cols>
    <col min="1" max="2" width="2.125" style="1112" customWidth="1"/>
    <col min="3" max="3" width="21.125" style="1112" customWidth="1"/>
    <col min="4" max="4" width="6.25" style="1112" customWidth="1"/>
    <col min="5" max="5" width="7.25" style="1112" customWidth="1"/>
    <col min="6" max="6" width="8.125" style="1112" bestFit="1" customWidth="1"/>
    <col min="7" max="7" width="6.875" style="1112" customWidth="1"/>
    <col min="8" max="8" width="7.625" style="1112" customWidth="1"/>
    <col min="9" max="9" width="6.25" style="1112" customWidth="1"/>
    <col min="10" max="10" width="7.625" style="1112" customWidth="1"/>
    <col min="11" max="11" width="6.375" style="1112" customWidth="1"/>
    <col min="12" max="12" width="7.875" style="1112" customWidth="1"/>
    <col min="13" max="13" width="6.75" style="1112" customWidth="1"/>
    <col min="14" max="16384" width="9" style="1112"/>
  </cols>
  <sheetData>
    <row r="1" spans="1:24" ht="22.5" customHeight="1">
      <c r="A1" s="2080" t="s">
        <v>769</v>
      </c>
      <c r="B1" s="2080"/>
      <c r="C1" s="2080"/>
      <c r="D1" s="2080"/>
      <c r="E1" s="2080"/>
      <c r="F1" s="2080"/>
      <c r="G1" s="2080"/>
      <c r="H1" s="2080"/>
      <c r="I1" s="2080"/>
      <c r="J1" s="2080"/>
      <c r="K1" s="2080"/>
      <c r="L1" s="2080"/>
      <c r="M1" s="2080"/>
      <c r="N1" s="2080"/>
      <c r="O1" s="2080"/>
      <c r="P1" s="2080"/>
      <c r="Q1" s="2080"/>
      <c r="R1" s="2080"/>
      <c r="S1" s="2080"/>
      <c r="T1" s="2080"/>
      <c r="U1" s="2080"/>
      <c r="V1" s="2080"/>
      <c r="W1" s="2080"/>
      <c r="X1" s="2080"/>
    </row>
    <row r="2" spans="1:24" ht="18.75" customHeight="1" thickBot="1">
      <c r="A2" s="2043" t="s">
        <v>770</v>
      </c>
      <c r="B2" s="2043"/>
      <c r="C2" s="2043"/>
      <c r="D2" s="2043"/>
      <c r="E2" s="2043"/>
      <c r="M2" s="1195"/>
    </row>
    <row r="3" spans="1:24" ht="13.5" customHeight="1">
      <c r="A3" s="1156"/>
      <c r="B3" s="1157"/>
      <c r="C3" s="1158"/>
      <c r="D3" s="2045" t="s">
        <v>771</v>
      </c>
      <c r="E3" s="2058" t="s">
        <v>772</v>
      </c>
      <c r="F3" s="2059"/>
      <c r="G3" s="2058" t="s">
        <v>773</v>
      </c>
      <c r="H3" s="2059"/>
      <c r="I3" s="2058" t="s">
        <v>774</v>
      </c>
      <c r="J3" s="2059"/>
      <c r="K3" s="2058" t="s">
        <v>775</v>
      </c>
      <c r="L3" s="2059"/>
      <c r="M3" s="2078" t="s">
        <v>563</v>
      </c>
      <c r="N3" s="2059"/>
      <c r="O3" s="2058" t="s">
        <v>853</v>
      </c>
      <c r="P3" s="2059"/>
      <c r="Q3" s="2058" t="s">
        <v>854</v>
      </c>
      <c r="R3" s="2059"/>
      <c r="S3" s="2058" t="s">
        <v>855</v>
      </c>
      <c r="T3" s="2079"/>
      <c r="U3" s="2064"/>
      <c r="V3" s="2065"/>
      <c r="W3" s="1158"/>
      <c r="X3" s="1196"/>
    </row>
    <row r="4" spans="1:24" ht="13.5" customHeight="1">
      <c r="A4" s="2060" t="s">
        <v>776</v>
      </c>
      <c r="B4" s="2061"/>
      <c r="C4" s="2061"/>
      <c r="D4" s="2047"/>
      <c r="E4" s="2056" t="s">
        <v>777</v>
      </c>
      <c r="F4" s="2056" t="s">
        <v>778</v>
      </c>
      <c r="G4" s="2056" t="s">
        <v>777</v>
      </c>
      <c r="H4" s="2056" t="s">
        <v>778</v>
      </c>
      <c r="I4" s="2056" t="s">
        <v>777</v>
      </c>
      <c r="J4" s="2056" t="s">
        <v>778</v>
      </c>
      <c r="K4" s="2056" t="s">
        <v>777</v>
      </c>
      <c r="L4" s="2056" t="s">
        <v>778</v>
      </c>
      <c r="M4" s="2068" t="s">
        <v>777</v>
      </c>
      <c r="N4" s="2056" t="s">
        <v>778</v>
      </c>
      <c r="O4" s="2056" t="s">
        <v>777</v>
      </c>
      <c r="P4" s="2056" t="s">
        <v>778</v>
      </c>
      <c r="Q4" s="2056" t="s">
        <v>777</v>
      </c>
      <c r="R4" s="2056" t="s">
        <v>778</v>
      </c>
      <c r="S4" s="2056" t="s">
        <v>777</v>
      </c>
      <c r="T4" s="2081" t="s">
        <v>778</v>
      </c>
      <c r="U4" s="2066"/>
      <c r="V4" s="2067"/>
      <c r="W4" s="2083" t="s">
        <v>856</v>
      </c>
      <c r="X4" s="2084"/>
    </row>
    <row r="5" spans="1:24" ht="14.25" customHeight="1">
      <c r="A5" s="2062"/>
      <c r="B5" s="2063"/>
      <c r="C5" s="2063"/>
      <c r="D5" s="1096"/>
      <c r="E5" s="2057"/>
      <c r="F5" s="2057"/>
      <c r="G5" s="2057"/>
      <c r="H5" s="2057"/>
      <c r="I5" s="2057"/>
      <c r="J5" s="2057"/>
      <c r="K5" s="2057"/>
      <c r="L5" s="2057"/>
      <c r="M5" s="2069"/>
      <c r="N5" s="2057"/>
      <c r="O5" s="2057"/>
      <c r="P5" s="2057"/>
      <c r="Q5" s="2057"/>
      <c r="R5" s="2057"/>
      <c r="S5" s="2057"/>
      <c r="T5" s="2082"/>
      <c r="U5" s="1197"/>
      <c r="V5" s="1198"/>
      <c r="W5" s="2085"/>
      <c r="X5" s="2086"/>
    </row>
    <row r="6" spans="1:24" ht="13.5" customHeight="1">
      <c r="A6" s="1160" t="s">
        <v>547</v>
      </c>
      <c r="B6" s="2070" t="s">
        <v>779</v>
      </c>
      <c r="C6" s="2070"/>
      <c r="D6" s="1161" t="s">
        <v>780</v>
      </c>
      <c r="E6" s="1162">
        <f>G6+I6+K6+M6+O6+Q6+S6</f>
        <v>216</v>
      </c>
      <c r="F6" s="1162">
        <f>H6+J6+L6+N6+P6+R6+T6</f>
        <v>1066</v>
      </c>
      <c r="G6" s="1163">
        <v>157</v>
      </c>
      <c r="H6" s="1163">
        <v>245</v>
      </c>
      <c r="I6" s="1163">
        <v>53</v>
      </c>
      <c r="J6" s="1163">
        <v>535</v>
      </c>
      <c r="K6" s="1163">
        <v>4</v>
      </c>
      <c r="L6" s="1163">
        <v>168</v>
      </c>
      <c r="M6" s="1299">
        <v>2</v>
      </c>
      <c r="N6" s="1163">
        <v>118</v>
      </c>
      <c r="O6" s="1163">
        <v>0</v>
      </c>
      <c r="P6" s="1163">
        <v>0</v>
      </c>
      <c r="Q6" s="1163">
        <v>0</v>
      </c>
      <c r="R6" s="1163">
        <v>0</v>
      </c>
      <c r="S6" s="1163">
        <v>0</v>
      </c>
      <c r="T6" s="1199">
        <v>0</v>
      </c>
      <c r="U6" s="1200" t="s">
        <v>547</v>
      </c>
      <c r="V6" s="2070" t="s">
        <v>779</v>
      </c>
      <c r="W6" s="2070"/>
      <c r="X6" s="1201" t="s">
        <v>780</v>
      </c>
    </row>
    <row r="7" spans="1:24" ht="13.5" customHeight="1">
      <c r="A7" s="1160" t="s">
        <v>549</v>
      </c>
      <c r="B7" s="2070" t="s">
        <v>781</v>
      </c>
      <c r="C7" s="2070"/>
      <c r="D7" s="1161" t="s">
        <v>782</v>
      </c>
      <c r="E7" s="1164">
        <f t="shared" ref="E7:E9" si="0">G7+I7+K7+M7+O7+Q7+S7</f>
        <v>33</v>
      </c>
      <c r="F7" s="1164">
        <f t="shared" ref="F7:F9" si="1">H7+J7+L7+N7+P7+R7+T7</f>
        <v>270</v>
      </c>
      <c r="G7" s="1165">
        <v>18</v>
      </c>
      <c r="H7" s="1165">
        <v>34</v>
      </c>
      <c r="I7" s="1165">
        <v>12</v>
      </c>
      <c r="J7" s="1165">
        <v>141</v>
      </c>
      <c r="K7" s="1165">
        <v>3</v>
      </c>
      <c r="L7" s="1165">
        <v>95</v>
      </c>
      <c r="M7" s="1300">
        <v>0</v>
      </c>
      <c r="N7" s="1165">
        <v>0</v>
      </c>
      <c r="O7" s="1165">
        <v>0</v>
      </c>
      <c r="P7" s="1165">
        <v>0</v>
      </c>
      <c r="Q7" s="1165">
        <v>0</v>
      </c>
      <c r="R7" s="1165">
        <v>0</v>
      </c>
      <c r="S7" s="1165">
        <v>0</v>
      </c>
      <c r="T7" s="1203">
        <v>0</v>
      </c>
      <c r="U7" s="1200" t="s">
        <v>549</v>
      </c>
      <c r="V7" s="2070" t="s">
        <v>781</v>
      </c>
      <c r="W7" s="2070"/>
      <c r="X7" s="1201" t="s">
        <v>782</v>
      </c>
    </row>
    <row r="8" spans="1:24" ht="13.5" customHeight="1">
      <c r="A8" s="1160" t="s">
        <v>136</v>
      </c>
      <c r="B8" s="2070" t="s">
        <v>137</v>
      </c>
      <c r="C8" s="2070"/>
      <c r="D8" s="1161" t="s">
        <v>138</v>
      </c>
      <c r="E8" s="1164">
        <f t="shared" si="0"/>
        <v>9</v>
      </c>
      <c r="F8" s="1164">
        <f t="shared" si="1"/>
        <v>214</v>
      </c>
      <c r="G8" s="1165">
        <v>3</v>
      </c>
      <c r="H8" s="1165">
        <v>6</v>
      </c>
      <c r="I8" s="1165">
        <v>4</v>
      </c>
      <c r="J8" s="1165">
        <v>50</v>
      </c>
      <c r="K8" s="1165">
        <v>1</v>
      </c>
      <c r="L8" s="1165">
        <v>33</v>
      </c>
      <c r="M8" s="1300">
        <v>0</v>
      </c>
      <c r="N8" s="1165">
        <v>0</v>
      </c>
      <c r="O8" s="1165">
        <v>1</v>
      </c>
      <c r="P8" s="1165">
        <v>125</v>
      </c>
      <c r="Q8" s="1165">
        <v>0</v>
      </c>
      <c r="R8" s="1165">
        <v>0</v>
      </c>
      <c r="S8" s="1165">
        <v>0</v>
      </c>
      <c r="T8" s="1203">
        <v>0</v>
      </c>
      <c r="U8" s="1200" t="s">
        <v>136</v>
      </c>
      <c r="V8" s="2070" t="s">
        <v>137</v>
      </c>
      <c r="W8" s="2070"/>
      <c r="X8" s="1201" t="s">
        <v>138</v>
      </c>
    </row>
    <row r="9" spans="1:24" ht="13.5" customHeight="1">
      <c r="A9" s="1160" t="s">
        <v>139</v>
      </c>
      <c r="B9" s="2070" t="s">
        <v>140</v>
      </c>
      <c r="C9" s="2070"/>
      <c r="D9" s="1161" t="s">
        <v>783</v>
      </c>
      <c r="E9" s="1298">
        <f t="shared" si="0"/>
        <v>3447</v>
      </c>
      <c r="F9" s="1298">
        <f t="shared" si="1"/>
        <v>16255</v>
      </c>
      <c r="G9" s="1165">
        <v>2509</v>
      </c>
      <c r="H9" s="1165">
        <v>4366</v>
      </c>
      <c r="I9" s="1165">
        <v>880</v>
      </c>
      <c r="J9" s="1165">
        <v>8431</v>
      </c>
      <c r="K9" s="1165">
        <v>36</v>
      </c>
      <c r="L9" s="1165">
        <v>1359</v>
      </c>
      <c r="M9" s="1300">
        <v>18</v>
      </c>
      <c r="N9" s="1165">
        <v>1259</v>
      </c>
      <c r="O9" s="1165">
        <v>4</v>
      </c>
      <c r="P9" s="1165">
        <v>840</v>
      </c>
      <c r="Q9" s="1165">
        <v>0</v>
      </c>
      <c r="R9" s="1165">
        <v>0</v>
      </c>
      <c r="S9" s="1165">
        <v>0</v>
      </c>
      <c r="T9" s="1203">
        <v>0</v>
      </c>
      <c r="U9" s="1200" t="s">
        <v>139</v>
      </c>
      <c r="V9" s="2070" t="s">
        <v>140</v>
      </c>
      <c r="W9" s="2070"/>
      <c r="X9" s="1201" t="s">
        <v>783</v>
      </c>
    </row>
    <row r="10" spans="1:24" ht="13.5" customHeight="1">
      <c r="A10" s="1166" t="s">
        <v>142</v>
      </c>
      <c r="B10" s="2072" t="s">
        <v>143</v>
      </c>
      <c r="C10" s="2072"/>
      <c r="D10" s="1167" t="s">
        <v>645</v>
      </c>
      <c r="E10" s="1168">
        <f t="shared" ref="E10:E14" si="2">G10+I10+K10+M10+O10+Q10+S10</f>
        <v>2240</v>
      </c>
      <c r="F10" s="1168">
        <f t="shared" ref="F10:F14" si="3">H10+J10+L10+N10+P10+R10+T10</f>
        <v>51533</v>
      </c>
      <c r="G10" s="1169">
        <v>1085</v>
      </c>
      <c r="H10" s="1169">
        <v>1873</v>
      </c>
      <c r="I10" s="1169">
        <v>824</v>
      </c>
      <c r="J10" s="1169">
        <v>10024</v>
      </c>
      <c r="K10" s="1169">
        <v>128</v>
      </c>
      <c r="L10" s="1169">
        <v>4925</v>
      </c>
      <c r="M10" s="1301">
        <v>112</v>
      </c>
      <c r="N10" s="1169">
        <v>7853</v>
      </c>
      <c r="O10" s="1169">
        <v>83</v>
      </c>
      <c r="P10" s="1169">
        <v>14715</v>
      </c>
      <c r="Q10" s="1169">
        <v>3</v>
      </c>
      <c r="R10" s="1169">
        <v>2243</v>
      </c>
      <c r="S10" s="1169">
        <v>5</v>
      </c>
      <c r="T10" s="1204">
        <v>9900</v>
      </c>
      <c r="U10" s="1205" t="s">
        <v>142</v>
      </c>
      <c r="V10" s="2072" t="s">
        <v>143</v>
      </c>
      <c r="W10" s="2072"/>
      <c r="X10" s="1206" t="s">
        <v>645</v>
      </c>
    </row>
    <row r="11" spans="1:24" ht="13.5" customHeight="1">
      <c r="A11" s="1093"/>
      <c r="C11" s="1170" t="s">
        <v>145</v>
      </c>
      <c r="D11" s="1171" t="s">
        <v>146</v>
      </c>
      <c r="E11" s="1172">
        <f t="shared" si="2"/>
        <v>407</v>
      </c>
      <c r="F11" s="1172">
        <f t="shared" si="3"/>
        <v>8754</v>
      </c>
      <c r="G11" s="1173">
        <v>180</v>
      </c>
      <c r="H11" s="1173">
        <v>320</v>
      </c>
      <c r="I11" s="1173">
        <v>171</v>
      </c>
      <c r="J11" s="1173">
        <v>2148</v>
      </c>
      <c r="K11" s="1173">
        <v>26</v>
      </c>
      <c r="L11" s="1173">
        <v>1014</v>
      </c>
      <c r="M11" s="1255">
        <v>19</v>
      </c>
      <c r="N11" s="1173">
        <v>1452</v>
      </c>
      <c r="O11" s="1173">
        <v>10</v>
      </c>
      <c r="P11" s="1173">
        <v>2105</v>
      </c>
      <c r="Q11" s="1173">
        <v>0</v>
      </c>
      <c r="R11" s="1173">
        <v>0</v>
      </c>
      <c r="S11" s="1173">
        <v>1</v>
      </c>
      <c r="T11" s="1207">
        <v>1715</v>
      </c>
      <c r="U11" s="1208"/>
      <c r="V11" s="1188"/>
      <c r="W11" s="1170" t="s">
        <v>145</v>
      </c>
      <c r="X11" s="1209" t="s">
        <v>146</v>
      </c>
    </row>
    <row r="12" spans="1:24" ht="13.5" customHeight="1">
      <c r="A12" s="1160"/>
      <c r="B12" s="1116"/>
      <c r="C12" s="1170" t="s">
        <v>784</v>
      </c>
      <c r="D12" s="1171" t="s">
        <v>785</v>
      </c>
      <c r="E12" s="1172">
        <f t="shared" si="2"/>
        <v>38</v>
      </c>
      <c r="F12" s="1172">
        <f t="shared" si="3"/>
        <v>876</v>
      </c>
      <c r="G12" s="1173">
        <v>17</v>
      </c>
      <c r="H12" s="1173">
        <v>21</v>
      </c>
      <c r="I12" s="1173">
        <v>12</v>
      </c>
      <c r="J12" s="1173">
        <v>172</v>
      </c>
      <c r="K12" s="1173">
        <v>2</v>
      </c>
      <c r="L12" s="1173">
        <v>77</v>
      </c>
      <c r="M12" s="1255">
        <v>5</v>
      </c>
      <c r="N12" s="1173">
        <v>330</v>
      </c>
      <c r="O12" s="1173">
        <v>2</v>
      </c>
      <c r="P12" s="1173">
        <v>276</v>
      </c>
      <c r="Q12" s="1173">
        <v>0</v>
      </c>
      <c r="R12" s="1173">
        <v>0</v>
      </c>
      <c r="S12" s="1173">
        <v>0</v>
      </c>
      <c r="T12" s="1207">
        <v>0</v>
      </c>
      <c r="U12" s="1210"/>
      <c r="V12" s="1211"/>
      <c r="W12" s="1212" t="s">
        <v>784</v>
      </c>
      <c r="X12" s="1209" t="s">
        <v>785</v>
      </c>
    </row>
    <row r="13" spans="1:24" ht="13.5" customHeight="1">
      <c r="A13" s="1160"/>
      <c r="B13" s="1116"/>
      <c r="C13" s="1170" t="s">
        <v>786</v>
      </c>
      <c r="D13" s="1171" t="s">
        <v>787</v>
      </c>
      <c r="E13" s="1172">
        <f t="shared" si="2"/>
        <v>282</v>
      </c>
      <c r="F13" s="1172">
        <f t="shared" si="3"/>
        <v>3558</v>
      </c>
      <c r="G13" s="1173">
        <v>136</v>
      </c>
      <c r="H13" s="1173">
        <v>206</v>
      </c>
      <c r="I13" s="1173">
        <v>119</v>
      </c>
      <c r="J13" s="1173">
        <v>1505</v>
      </c>
      <c r="K13" s="1173">
        <v>13</v>
      </c>
      <c r="L13" s="1173">
        <v>507</v>
      </c>
      <c r="M13" s="1255">
        <v>11</v>
      </c>
      <c r="N13" s="1173">
        <v>765</v>
      </c>
      <c r="O13" s="1173">
        <v>3</v>
      </c>
      <c r="P13" s="1173">
        <v>575</v>
      </c>
      <c r="Q13" s="1173">
        <v>0</v>
      </c>
      <c r="R13" s="1173">
        <v>0</v>
      </c>
      <c r="S13" s="1173">
        <v>0</v>
      </c>
      <c r="T13" s="1207">
        <v>0</v>
      </c>
      <c r="U13" s="1210"/>
      <c r="V13" s="1211"/>
      <c r="W13" s="1170" t="s">
        <v>786</v>
      </c>
      <c r="X13" s="1209" t="s">
        <v>787</v>
      </c>
    </row>
    <row r="14" spans="1:24" ht="13.5" customHeight="1">
      <c r="A14" s="1160"/>
      <c r="B14" s="1116"/>
      <c r="C14" s="1170" t="s">
        <v>317</v>
      </c>
      <c r="D14" s="1171" t="s">
        <v>788</v>
      </c>
      <c r="E14" s="1180">
        <f t="shared" si="2"/>
        <v>162</v>
      </c>
      <c r="F14" s="1180">
        <f t="shared" si="3"/>
        <v>1427</v>
      </c>
      <c r="G14" s="1173">
        <v>112</v>
      </c>
      <c r="H14" s="1173">
        <v>181</v>
      </c>
      <c r="I14" s="1173">
        <v>42</v>
      </c>
      <c r="J14" s="1173">
        <v>493</v>
      </c>
      <c r="K14" s="1173">
        <v>2</v>
      </c>
      <c r="L14" s="1173">
        <v>80</v>
      </c>
      <c r="M14" s="1260">
        <v>3</v>
      </c>
      <c r="N14" s="1181">
        <v>205</v>
      </c>
      <c r="O14" s="1181">
        <v>3</v>
      </c>
      <c r="P14" s="1181">
        <v>468</v>
      </c>
      <c r="Q14" s="1181">
        <v>0</v>
      </c>
      <c r="R14" s="1181">
        <v>0</v>
      </c>
      <c r="S14" s="1181">
        <v>0</v>
      </c>
      <c r="T14" s="1207">
        <v>0</v>
      </c>
      <c r="U14" s="1213"/>
      <c r="V14" s="1214"/>
      <c r="W14" s="1178" t="s">
        <v>317</v>
      </c>
      <c r="X14" s="1215" t="s">
        <v>788</v>
      </c>
    </row>
    <row r="15" spans="1:24" ht="13.5" customHeight="1">
      <c r="A15" s="1160"/>
      <c r="B15" s="1116"/>
      <c r="C15" s="1174" t="s">
        <v>789</v>
      </c>
      <c r="D15" s="1175" t="s">
        <v>790</v>
      </c>
      <c r="E15" s="1172">
        <f t="shared" ref="E15:E19" si="4">G15+I15+K15+M15+O15+Q15+S15</f>
        <v>124</v>
      </c>
      <c r="F15" s="1172">
        <f t="shared" ref="F15:F19" si="5">H15+J15+L15+N15+P15+R15+T15</f>
        <v>820</v>
      </c>
      <c r="G15" s="1177">
        <v>84</v>
      </c>
      <c r="H15" s="1177">
        <v>149</v>
      </c>
      <c r="I15" s="1177">
        <v>36</v>
      </c>
      <c r="J15" s="1177">
        <v>382</v>
      </c>
      <c r="K15" s="1177">
        <v>1</v>
      </c>
      <c r="L15" s="1177">
        <v>32</v>
      </c>
      <c r="M15" s="1255">
        <v>3</v>
      </c>
      <c r="N15" s="1173">
        <v>257</v>
      </c>
      <c r="O15" s="1173">
        <v>0</v>
      </c>
      <c r="P15" s="1173">
        <v>0</v>
      </c>
      <c r="Q15" s="1173">
        <v>0</v>
      </c>
      <c r="R15" s="1173">
        <v>0</v>
      </c>
      <c r="S15" s="1173">
        <v>0</v>
      </c>
      <c r="T15" s="1207">
        <v>0</v>
      </c>
      <c r="U15" s="1210"/>
      <c r="V15" s="1211"/>
      <c r="W15" s="1170" t="s">
        <v>789</v>
      </c>
      <c r="X15" s="1209" t="s">
        <v>790</v>
      </c>
    </row>
    <row r="16" spans="1:24" ht="13.5" customHeight="1">
      <c r="A16" s="1160"/>
      <c r="B16" s="1116"/>
      <c r="C16" s="1170" t="s">
        <v>791</v>
      </c>
      <c r="D16" s="1171" t="s">
        <v>792</v>
      </c>
      <c r="E16" s="1172">
        <f t="shared" si="4"/>
        <v>31</v>
      </c>
      <c r="F16" s="1172">
        <f t="shared" si="5"/>
        <v>722</v>
      </c>
      <c r="G16" s="1173">
        <v>10</v>
      </c>
      <c r="H16" s="1173">
        <v>19</v>
      </c>
      <c r="I16" s="1173">
        <v>15</v>
      </c>
      <c r="J16" s="1173">
        <v>192</v>
      </c>
      <c r="K16" s="1173">
        <v>2</v>
      </c>
      <c r="L16" s="1173">
        <v>83</v>
      </c>
      <c r="M16" s="1255">
        <v>1</v>
      </c>
      <c r="N16" s="1173">
        <v>98</v>
      </c>
      <c r="O16" s="1173">
        <v>3</v>
      </c>
      <c r="P16" s="1173">
        <v>330</v>
      </c>
      <c r="Q16" s="1173">
        <v>0</v>
      </c>
      <c r="R16" s="1173">
        <v>0</v>
      </c>
      <c r="S16" s="1173">
        <v>0</v>
      </c>
      <c r="T16" s="1207">
        <v>0</v>
      </c>
      <c r="U16" s="1210"/>
      <c r="V16" s="1211"/>
      <c r="W16" s="1170" t="s">
        <v>791</v>
      </c>
      <c r="X16" s="1209" t="s">
        <v>792</v>
      </c>
    </row>
    <row r="17" spans="1:24" ht="13.5" customHeight="1">
      <c r="A17" s="1160"/>
      <c r="B17" s="1116"/>
      <c r="C17" s="1170" t="s">
        <v>793</v>
      </c>
      <c r="D17" s="1171" t="s">
        <v>794</v>
      </c>
      <c r="E17" s="1172">
        <f t="shared" si="4"/>
        <v>82</v>
      </c>
      <c r="F17" s="1172">
        <f t="shared" si="5"/>
        <v>987</v>
      </c>
      <c r="G17" s="1173">
        <v>45</v>
      </c>
      <c r="H17" s="1173">
        <v>81</v>
      </c>
      <c r="I17" s="1173">
        <v>30</v>
      </c>
      <c r="J17" s="1173">
        <v>367</v>
      </c>
      <c r="K17" s="1173">
        <v>4</v>
      </c>
      <c r="L17" s="1173">
        <v>130</v>
      </c>
      <c r="M17" s="1255">
        <v>2</v>
      </c>
      <c r="N17" s="1173">
        <v>143</v>
      </c>
      <c r="O17" s="1173">
        <v>1</v>
      </c>
      <c r="P17" s="1173">
        <v>266</v>
      </c>
      <c r="Q17" s="1173">
        <v>0</v>
      </c>
      <c r="R17" s="1173">
        <v>0</v>
      </c>
      <c r="S17" s="1173">
        <v>0</v>
      </c>
      <c r="T17" s="1207">
        <v>0</v>
      </c>
      <c r="U17" s="1210"/>
      <c r="V17" s="1211"/>
      <c r="W17" s="1170" t="s">
        <v>793</v>
      </c>
      <c r="X17" s="1209" t="s">
        <v>794</v>
      </c>
    </row>
    <row r="18" spans="1:24" ht="13.5" customHeight="1">
      <c r="A18" s="1160"/>
      <c r="B18" s="1116"/>
      <c r="C18" s="1170" t="s">
        <v>795</v>
      </c>
      <c r="D18" s="1171" t="s">
        <v>796</v>
      </c>
      <c r="E18" s="1172">
        <f t="shared" si="4"/>
        <v>100</v>
      </c>
      <c r="F18" s="1172">
        <f t="shared" si="5"/>
        <v>6821</v>
      </c>
      <c r="G18" s="1173">
        <v>28</v>
      </c>
      <c r="H18" s="1173">
        <v>61</v>
      </c>
      <c r="I18" s="1173">
        <v>33</v>
      </c>
      <c r="J18" s="1173">
        <v>506</v>
      </c>
      <c r="K18" s="1173">
        <v>13</v>
      </c>
      <c r="L18" s="1173">
        <v>533</v>
      </c>
      <c r="M18" s="1255">
        <v>11</v>
      </c>
      <c r="N18" s="1173">
        <v>683</v>
      </c>
      <c r="O18" s="1173">
        <v>13</v>
      </c>
      <c r="P18" s="1173">
        <v>2191</v>
      </c>
      <c r="Q18" s="1173">
        <v>1</v>
      </c>
      <c r="R18" s="1173">
        <v>762</v>
      </c>
      <c r="S18" s="1173">
        <v>1</v>
      </c>
      <c r="T18" s="1207">
        <v>2085</v>
      </c>
      <c r="U18" s="1210"/>
      <c r="V18" s="1211"/>
      <c r="W18" s="1170" t="s">
        <v>795</v>
      </c>
      <c r="X18" s="1209" t="s">
        <v>796</v>
      </c>
    </row>
    <row r="19" spans="1:24" ht="13.5" customHeight="1">
      <c r="A19" s="1160"/>
      <c r="B19" s="1116"/>
      <c r="C19" s="1178" t="s">
        <v>154</v>
      </c>
      <c r="D19" s="1179" t="s">
        <v>797</v>
      </c>
      <c r="E19" s="1180">
        <f t="shared" si="4"/>
        <v>7</v>
      </c>
      <c r="F19" s="1180">
        <f t="shared" si="5"/>
        <v>393</v>
      </c>
      <c r="G19" s="1181">
        <v>1</v>
      </c>
      <c r="H19" s="1181">
        <v>1</v>
      </c>
      <c r="I19" s="1181">
        <v>3</v>
      </c>
      <c r="J19" s="1181">
        <v>52</v>
      </c>
      <c r="K19" s="1181">
        <v>0</v>
      </c>
      <c r="L19" s="1181">
        <v>0</v>
      </c>
      <c r="M19" s="1255">
        <v>1</v>
      </c>
      <c r="N19" s="1173">
        <v>60</v>
      </c>
      <c r="O19" s="1173">
        <v>2</v>
      </c>
      <c r="P19" s="1173">
        <v>280</v>
      </c>
      <c r="Q19" s="1173">
        <v>0</v>
      </c>
      <c r="R19" s="1173">
        <v>0</v>
      </c>
      <c r="S19" s="1173">
        <v>0</v>
      </c>
      <c r="T19" s="1207">
        <v>0</v>
      </c>
      <c r="U19" s="1210"/>
      <c r="V19" s="1211"/>
      <c r="W19" s="1170" t="s">
        <v>154</v>
      </c>
      <c r="X19" s="1209" t="s">
        <v>797</v>
      </c>
    </row>
    <row r="20" spans="1:24" ht="13.5" customHeight="1">
      <c r="A20" s="1160"/>
      <c r="B20" s="1116"/>
      <c r="C20" s="1170" t="s">
        <v>155</v>
      </c>
      <c r="D20" s="1171" t="s">
        <v>798</v>
      </c>
      <c r="E20" s="1172">
        <f t="shared" ref="E20:E24" si="6">G20+I20+K20+M20+O20+Q20+S20</f>
        <v>58</v>
      </c>
      <c r="F20" s="1172">
        <f t="shared" ref="F20:F24" si="7">H20+J20+L20+N20+P20+R20+T20</f>
        <v>1237</v>
      </c>
      <c r="G20" s="1173">
        <v>26</v>
      </c>
      <c r="H20" s="1173">
        <v>42</v>
      </c>
      <c r="I20" s="1173">
        <v>20</v>
      </c>
      <c r="J20" s="1173">
        <v>251</v>
      </c>
      <c r="K20" s="1173">
        <v>2</v>
      </c>
      <c r="L20" s="1173">
        <v>61</v>
      </c>
      <c r="M20" s="1258">
        <v>7</v>
      </c>
      <c r="N20" s="1177">
        <v>466</v>
      </c>
      <c r="O20" s="1177">
        <v>3</v>
      </c>
      <c r="P20" s="1177">
        <v>417</v>
      </c>
      <c r="Q20" s="1177">
        <v>0</v>
      </c>
      <c r="R20" s="1177">
        <v>0</v>
      </c>
      <c r="S20" s="1177">
        <v>0</v>
      </c>
      <c r="T20" s="1216">
        <v>0</v>
      </c>
      <c r="U20" s="1217"/>
      <c r="V20" s="1218"/>
      <c r="W20" s="1174" t="s">
        <v>155</v>
      </c>
      <c r="X20" s="1219" t="s">
        <v>798</v>
      </c>
    </row>
    <row r="21" spans="1:24" ht="13.5" customHeight="1">
      <c r="A21" s="1160"/>
      <c r="B21" s="1116"/>
      <c r="C21" s="1170" t="s">
        <v>799</v>
      </c>
      <c r="D21" s="1171" t="s">
        <v>800</v>
      </c>
      <c r="E21" s="1172">
        <f t="shared" si="6"/>
        <v>13</v>
      </c>
      <c r="F21" s="1172">
        <f t="shared" si="7"/>
        <v>479</v>
      </c>
      <c r="G21" s="1173">
        <v>2</v>
      </c>
      <c r="H21" s="1173">
        <v>5</v>
      </c>
      <c r="I21" s="1173">
        <v>4</v>
      </c>
      <c r="J21" s="1173">
        <v>58</v>
      </c>
      <c r="K21" s="1173">
        <v>3</v>
      </c>
      <c r="L21" s="1173">
        <v>110</v>
      </c>
      <c r="M21" s="1255">
        <v>3</v>
      </c>
      <c r="N21" s="1173">
        <v>190</v>
      </c>
      <c r="O21" s="1173">
        <v>1</v>
      </c>
      <c r="P21" s="1173">
        <v>116</v>
      </c>
      <c r="Q21" s="1173">
        <v>0</v>
      </c>
      <c r="R21" s="1173">
        <v>0</v>
      </c>
      <c r="S21" s="1173">
        <v>0</v>
      </c>
      <c r="T21" s="1207">
        <v>0</v>
      </c>
      <c r="U21" s="1210"/>
      <c r="V21" s="1211"/>
      <c r="W21" s="1170" t="s">
        <v>799</v>
      </c>
      <c r="X21" s="1209" t="s">
        <v>800</v>
      </c>
    </row>
    <row r="22" spans="1:24" ht="13.5" customHeight="1">
      <c r="A22" s="1160"/>
      <c r="B22" s="1116"/>
      <c r="C22" s="1170" t="s">
        <v>801</v>
      </c>
      <c r="D22" s="1171" t="s">
        <v>802</v>
      </c>
      <c r="E22" s="1172">
        <f t="shared" si="6"/>
        <v>13</v>
      </c>
      <c r="F22" s="1172">
        <f t="shared" si="7"/>
        <v>70</v>
      </c>
      <c r="G22" s="1173">
        <v>9</v>
      </c>
      <c r="H22" s="1173">
        <v>15</v>
      </c>
      <c r="I22" s="1173">
        <v>4</v>
      </c>
      <c r="J22" s="1173">
        <v>55</v>
      </c>
      <c r="K22" s="1173">
        <v>0</v>
      </c>
      <c r="L22" s="1173">
        <v>0</v>
      </c>
      <c r="M22" s="1255">
        <v>0</v>
      </c>
      <c r="N22" s="1173">
        <v>0</v>
      </c>
      <c r="O22" s="1173">
        <v>0</v>
      </c>
      <c r="P22" s="1173">
        <v>0</v>
      </c>
      <c r="Q22" s="1173">
        <v>0</v>
      </c>
      <c r="R22" s="1173">
        <v>0</v>
      </c>
      <c r="S22" s="1173">
        <v>0</v>
      </c>
      <c r="T22" s="1207">
        <v>0</v>
      </c>
      <c r="U22" s="1210"/>
      <c r="V22" s="1211"/>
      <c r="W22" s="1170" t="s">
        <v>801</v>
      </c>
      <c r="X22" s="1209" t="s">
        <v>802</v>
      </c>
    </row>
    <row r="23" spans="1:24" ht="13.5" customHeight="1">
      <c r="A23" s="1160"/>
      <c r="B23" s="1116"/>
      <c r="C23" s="1170" t="s">
        <v>803</v>
      </c>
      <c r="D23" s="1171" t="s">
        <v>804</v>
      </c>
      <c r="E23" s="1172">
        <f t="shared" si="6"/>
        <v>92</v>
      </c>
      <c r="F23" s="1172">
        <f t="shared" si="7"/>
        <v>955</v>
      </c>
      <c r="G23" s="1173">
        <v>40</v>
      </c>
      <c r="H23" s="1173">
        <v>63</v>
      </c>
      <c r="I23" s="1173">
        <v>46</v>
      </c>
      <c r="J23" s="1173">
        <v>577</v>
      </c>
      <c r="K23" s="1173">
        <v>4</v>
      </c>
      <c r="L23" s="1173">
        <v>168</v>
      </c>
      <c r="M23" s="1255">
        <v>2</v>
      </c>
      <c r="N23" s="1173">
        <v>147</v>
      </c>
      <c r="O23" s="1173">
        <v>0</v>
      </c>
      <c r="P23" s="1173">
        <v>0</v>
      </c>
      <c r="Q23" s="1173">
        <v>0</v>
      </c>
      <c r="R23" s="1173">
        <v>0</v>
      </c>
      <c r="S23" s="1173">
        <v>0</v>
      </c>
      <c r="T23" s="1207">
        <v>0</v>
      </c>
      <c r="U23" s="1210"/>
      <c r="V23" s="1211"/>
      <c r="W23" s="1170" t="s">
        <v>803</v>
      </c>
      <c r="X23" s="1209" t="s">
        <v>804</v>
      </c>
    </row>
    <row r="24" spans="1:24" ht="13.5" customHeight="1">
      <c r="A24" s="1160"/>
      <c r="B24" s="1116"/>
      <c r="C24" s="1170" t="s">
        <v>805</v>
      </c>
      <c r="D24" s="1171" t="s">
        <v>806</v>
      </c>
      <c r="E24" s="1180">
        <f t="shared" si="6"/>
        <v>59</v>
      </c>
      <c r="F24" s="1180">
        <f t="shared" si="7"/>
        <v>6326</v>
      </c>
      <c r="G24" s="1173">
        <v>19</v>
      </c>
      <c r="H24" s="1173">
        <v>31</v>
      </c>
      <c r="I24" s="1173">
        <v>18</v>
      </c>
      <c r="J24" s="1173">
        <v>176</v>
      </c>
      <c r="K24" s="1173">
        <v>10</v>
      </c>
      <c r="L24" s="1173">
        <v>373</v>
      </c>
      <c r="M24" s="1260">
        <v>4</v>
      </c>
      <c r="N24" s="1181">
        <v>285</v>
      </c>
      <c r="O24" s="1181">
        <v>6</v>
      </c>
      <c r="P24" s="1181">
        <v>1373</v>
      </c>
      <c r="Q24" s="1181">
        <v>1</v>
      </c>
      <c r="R24" s="1181">
        <v>954</v>
      </c>
      <c r="S24" s="1181">
        <v>1</v>
      </c>
      <c r="T24" s="1220">
        <v>3134</v>
      </c>
      <c r="U24" s="1213"/>
      <c r="V24" s="1214"/>
      <c r="W24" s="1178" t="s">
        <v>805</v>
      </c>
      <c r="X24" s="1215" t="s">
        <v>806</v>
      </c>
    </row>
    <row r="25" spans="1:24" ht="13.5" customHeight="1">
      <c r="A25" s="1160"/>
      <c r="B25" s="1116"/>
      <c r="C25" s="1174" t="s">
        <v>807</v>
      </c>
      <c r="D25" s="1175" t="s">
        <v>808</v>
      </c>
      <c r="E25" s="1172">
        <f t="shared" ref="E25:E34" si="8">G25+I25+K25+M25+O25+Q25+S25</f>
        <v>9</v>
      </c>
      <c r="F25" s="1172">
        <f t="shared" ref="F25:F34" si="9">H25+J25+L25+N25+P25+R25+T25</f>
        <v>876</v>
      </c>
      <c r="G25" s="1177">
        <v>2</v>
      </c>
      <c r="H25" s="1177">
        <v>4</v>
      </c>
      <c r="I25" s="1177">
        <v>2</v>
      </c>
      <c r="J25" s="1177">
        <v>35</v>
      </c>
      <c r="K25" s="1177">
        <v>2</v>
      </c>
      <c r="L25" s="1177">
        <v>78</v>
      </c>
      <c r="M25" s="1255">
        <v>1</v>
      </c>
      <c r="N25" s="1173">
        <v>69</v>
      </c>
      <c r="O25" s="1173">
        <v>1</v>
      </c>
      <c r="P25" s="1173">
        <v>163</v>
      </c>
      <c r="Q25" s="1173">
        <v>1</v>
      </c>
      <c r="R25" s="1173">
        <v>527</v>
      </c>
      <c r="S25" s="1173">
        <v>0</v>
      </c>
      <c r="T25" s="1207">
        <v>0</v>
      </c>
      <c r="U25" s="1210"/>
      <c r="V25" s="1211"/>
      <c r="W25" s="1170" t="s">
        <v>807</v>
      </c>
      <c r="X25" s="1209" t="s">
        <v>808</v>
      </c>
    </row>
    <row r="26" spans="1:24" ht="13.5" customHeight="1">
      <c r="A26" s="1160"/>
      <c r="B26" s="1116"/>
      <c r="C26" s="1170" t="s">
        <v>809</v>
      </c>
      <c r="D26" s="1171" t="s">
        <v>810</v>
      </c>
      <c r="E26" s="1172">
        <f t="shared" si="8"/>
        <v>264</v>
      </c>
      <c r="F26" s="1172">
        <f t="shared" si="9"/>
        <v>4336</v>
      </c>
      <c r="G26" s="1173">
        <v>140</v>
      </c>
      <c r="H26" s="1173">
        <v>285</v>
      </c>
      <c r="I26" s="1173">
        <v>89</v>
      </c>
      <c r="J26" s="1173">
        <v>1021</v>
      </c>
      <c r="K26" s="1173">
        <v>8</v>
      </c>
      <c r="L26" s="1173">
        <v>309</v>
      </c>
      <c r="M26" s="1255">
        <v>17</v>
      </c>
      <c r="N26" s="1173">
        <v>1176</v>
      </c>
      <c r="O26" s="1173">
        <v>10</v>
      </c>
      <c r="P26" s="1173">
        <v>1545</v>
      </c>
      <c r="Q26" s="1173">
        <v>0</v>
      </c>
      <c r="R26" s="1173">
        <v>0</v>
      </c>
      <c r="S26" s="1173">
        <v>0</v>
      </c>
      <c r="T26" s="1207">
        <v>0</v>
      </c>
      <c r="U26" s="1210"/>
      <c r="V26" s="1211"/>
      <c r="W26" s="1170" t="s">
        <v>809</v>
      </c>
      <c r="X26" s="1209" t="s">
        <v>810</v>
      </c>
    </row>
    <row r="27" spans="1:24" ht="13.5" customHeight="1">
      <c r="A27" s="1160"/>
      <c r="B27" s="1116"/>
      <c r="C27" s="1170" t="s">
        <v>811</v>
      </c>
      <c r="D27" s="1171" t="s">
        <v>812</v>
      </c>
      <c r="E27" s="1172">
        <f t="shared" si="8"/>
        <v>137</v>
      </c>
      <c r="F27" s="1172">
        <f t="shared" si="9"/>
        <v>1912</v>
      </c>
      <c r="G27" s="1173">
        <v>63</v>
      </c>
      <c r="H27" s="1173">
        <v>119</v>
      </c>
      <c r="I27" s="1173">
        <v>55</v>
      </c>
      <c r="J27" s="1173">
        <v>652</v>
      </c>
      <c r="K27" s="1173">
        <v>11</v>
      </c>
      <c r="L27" s="1173">
        <v>390</v>
      </c>
      <c r="M27" s="1255">
        <v>6</v>
      </c>
      <c r="N27" s="1173">
        <v>417</v>
      </c>
      <c r="O27" s="1173">
        <v>2</v>
      </c>
      <c r="P27" s="1173">
        <v>334</v>
      </c>
      <c r="Q27" s="1173">
        <v>0</v>
      </c>
      <c r="R27" s="1173">
        <v>0</v>
      </c>
      <c r="S27" s="1173">
        <v>0</v>
      </c>
      <c r="T27" s="1207">
        <v>0</v>
      </c>
      <c r="U27" s="1210"/>
      <c r="V27" s="1211"/>
      <c r="W27" s="1170" t="s">
        <v>811</v>
      </c>
      <c r="X27" s="1209" t="s">
        <v>812</v>
      </c>
    </row>
    <row r="28" spans="1:24" ht="13.5" customHeight="1">
      <c r="A28" s="1160"/>
      <c r="B28" s="1116"/>
      <c r="C28" s="1170" t="s">
        <v>813</v>
      </c>
      <c r="D28" s="1171" t="s">
        <v>814</v>
      </c>
      <c r="E28" s="1172">
        <f t="shared" si="8"/>
        <v>53</v>
      </c>
      <c r="F28" s="1172">
        <f t="shared" si="9"/>
        <v>5039</v>
      </c>
      <c r="G28" s="1173">
        <v>18</v>
      </c>
      <c r="H28" s="1173">
        <v>32</v>
      </c>
      <c r="I28" s="1173">
        <v>17</v>
      </c>
      <c r="J28" s="1173">
        <v>185</v>
      </c>
      <c r="K28" s="1173">
        <v>4</v>
      </c>
      <c r="L28" s="1173">
        <v>143</v>
      </c>
      <c r="M28" s="1255">
        <v>6</v>
      </c>
      <c r="N28" s="1173">
        <v>380</v>
      </c>
      <c r="O28" s="1173">
        <v>6</v>
      </c>
      <c r="P28" s="1173">
        <v>1333</v>
      </c>
      <c r="Q28" s="1173">
        <v>0</v>
      </c>
      <c r="R28" s="1173">
        <v>0</v>
      </c>
      <c r="S28" s="1173">
        <v>2</v>
      </c>
      <c r="T28" s="1207">
        <v>2966</v>
      </c>
      <c r="U28" s="1210"/>
      <c r="V28" s="1211"/>
      <c r="W28" s="1170" t="s">
        <v>813</v>
      </c>
      <c r="X28" s="1209" t="s">
        <v>814</v>
      </c>
    </row>
    <row r="29" spans="1:24" ht="13.5" customHeight="1">
      <c r="A29" s="1160"/>
      <c r="B29" s="1116"/>
      <c r="C29" s="1178" t="s">
        <v>815</v>
      </c>
      <c r="D29" s="1179" t="s">
        <v>816</v>
      </c>
      <c r="E29" s="1180">
        <f t="shared" si="8"/>
        <v>20</v>
      </c>
      <c r="F29" s="1180">
        <f t="shared" si="9"/>
        <v>1011</v>
      </c>
      <c r="G29" s="1181">
        <v>6</v>
      </c>
      <c r="H29" s="1181">
        <v>10</v>
      </c>
      <c r="I29" s="1181">
        <v>7</v>
      </c>
      <c r="J29" s="1181">
        <v>62</v>
      </c>
      <c r="K29" s="1181">
        <v>2</v>
      </c>
      <c r="L29" s="1181">
        <v>82</v>
      </c>
      <c r="M29" s="1255">
        <v>1</v>
      </c>
      <c r="N29" s="1173">
        <v>82</v>
      </c>
      <c r="O29" s="1173">
        <v>4</v>
      </c>
      <c r="P29" s="1173">
        <v>775</v>
      </c>
      <c r="Q29" s="1173">
        <v>0</v>
      </c>
      <c r="R29" s="1173">
        <v>0</v>
      </c>
      <c r="S29" s="1173">
        <v>0</v>
      </c>
      <c r="T29" s="1173">
        <v>0</v>
      </c>
      <c r="U29" s="1210"/>
      <c r="V29" s="1211"/>
      <c r="W29" s="1170" t="s">
        <v>815</v>
      </c>
      <c r="X29" s="1209" t="s">
        <v>816</v>
      </c>
    </row>
    <row r="30" spans="1:24" ht="13.5" customHeight="1">
      <c r="A30" s="1093"/>
      <c r="C30" s="1182" t="s">
        <v>164</v>
      </c>
      <c r="D30" s="1171" t="s">
        <v>817</v>
      </c>
      <c r="E30" s="1172">
        <f t="shared" si="8"/>
        <v>11</v>
      </c>
      <c r="F30" s="1172">
        <f t="shared" si="9"/>
        <v>788</v>
      </c>
      <c r="G30" s="1173">
        <v>3</v>
      </c>
      <c r="H30" s="1173">
        <v>4</v>
      </c>
      <c r="I30" s="1173">
        <v>3</v>
      </c>
      <c r="J30" s="1173">
        <v>20</v>
      </c>
      <c r="K30" s="1173">
        <v>2</v>
      </c>
      <c r="L30" s="1173">
        <v>89</v>
      </c>
      <c r="M30" s="1258">
        <v>0</v>
      </c>
      <c r="N30" s="1177">
        <v>0</v>
      </c>
      <c r="O30" s="1177">
        <v>3</v>
      </c>
      <c r="P30" s="1177">
        <v>675</v>
      </c>
      <c r="Q30" s="1177">
        <v>0</v>
      </c>
      <c r="R30" s="1177">
        <v>0</v>
      </c>
      <c r="S30" s="1177">
        <v>0</v>
      </c>
      <c r="T30" s="1177">
        <v>0</v>
      </c>
      <c r="U30" s="1221"/>
      <c r="V30" s="1222"/>
      <c r="W30" s="1223" t="s">
        <v>164</v>
      </c>
      <c r="X30" s="1219" t="s">
        <v>817</v>
      </c>
    </row>
    <row r="31" spans="1:24" ht="13.5" customHeight="1">
      <c r="A31" s="1093"/>
      <c r="C31" s="1170" t="s">
        <v>818</v>
      </c>
      <c r="D31" s="1171" t="s">
        <v>819</v>
      </c>
      <c r="E31" s="1172">
        <f t="shared" si="8"/>
        <v>56</v>
      </c>
      <c r="F31" s="1172">
        <f t="shared" si="9"/>
        <v>1050</v>
      </c>
      <c r="G31" s="1173">
        <v>24</v>
      </c>
      <c r="H31" s="1173">
        <v>30</v>
      </c>
      <c r="I31" s="1173">
        <v>20</v>
      </c>
      <c r="J31" s="1173">
        <v>258</v>
      </c>
      <c r="K31" s="1173">
        <v>8</v>
      </c>
      <c r="L31" s="1173">
        <v>318</v>
      </c>
      <c r="M31" s="1255">
        <v>2</v>
      </c>
      <c r="N31" s="1173">
        <v>164</v>
      </c>
      <c r="O31" s="1173">
        <v>2</v>
      </c>
      <c r="P31" s="1173">
        <v>280</v>
      </c>
      <c r="Q31" s="1173">
        <v>0</v>
      </c>
      <c r="R31" s="1173">
        <v>0</v>
      </c>
      <c r="S31" s="1173">
        <v>0</v>
      </c>
      <c r="T31" s="1173">
        <v>0</v>
      </c>
      <c r="U31" s="1208"/>
      <c r="V31" s="1188"/>
      <c r="W31" s="1170" t="s">
        <v>818</v>
      </c>
      <c r="X31" s="1209" t="s">
        <v>819</v>
      </c>
    </row>
    <row r="32" spans="1:24" ht="13.5" customHeight="1">
      <c r="A32" s="1093"/>
      <c r="C32" s="1170" t="s">
        <v>166</v>
      </c>
      <c r="D32" s="1171" t="s">
        <v>820</v>
      </c>
      <c r="E32" s="1172">
        <f t="shared" si="8"/>
        <v>5</v>
      </c>
      <c r="F32" s="1172">
        <f t="shared" si="9"/>
        <v>268</v>
      </c>
      <c r="G32" s="1173">
        <v>4</v>
      </c>
      <c r="H32" s="1173">
        <v>7</v>
      </c>
      <c r="I32" s="1173">
        <v>0</v>
      </c>
      <c r="J32" s="1173">
        <v>0</v>
      </c>
      <c r="K32" s="1173">
        <v>0</v>
      </c>
      <c r="L32" s="1173">
        <v>0</v>
      </c>
      <c r="M32" s="1255">
        <v>0</v>
      </c>
      <c r="N32" s="1173">
        <v>0</v>
      </c>
      <c r="O32" s="1173">
        <v>1</v>
      </c>
      <c r="P32" s="1173">
        <v>261</v>
      </c>
      <c r="Q32" s="1173">
        <v>0</v>
      </c>
      <c r="R32" s="1173">
        <v>0</v>
      </c>
      <c r="S32" s="1173">
        <v>0</v>
      </c>
      <c r="T32" s="1173">
        <v>0</v>
      </c>
      <c r="U32" s="1208"/>
      <c r="V32" s="1188"/>
      <c r="W32" s="1170" t="s">
        <v>166</v>
      </c>
      <c r="X32" s="1209" t="s">
        <v>820</v>
      </c>
    </row>
    <row r="33" spans="1:24" ht="13.5" customHeight="1">
      <c r="A33" s="1093"/>
      <c r="C33" s="1170" t="s">
        <v>167</v>
      </c>
      <c r="D33" s="1171" t="s">
        <v>821</v>
      </c>
      <c r="E33" s="1172">
        <f t="shared" si="8"/>
        <v>85</v>
      </c>
      <c r="F33" s="1172">
        <f t="shared" si="9"/>
        <v>931</v>
      </c>
      <c r="G33" s="1173">
        <v>58</v>
      </c>
      <c r="H33" s="1173">
        <v>86</v>
      </c>
      <c r="I33" s="1173">
        <v>21</v>
      </c>
      <c r="J33" s="1173">
        <v>211</v>
      </c>
      <c r="K33" s="1173">
        <v>2</v>
      </c>
      <c r="L33" s="1173">
        <v>70</v>
      </c>
      <c r="M33" s="1255">
        <v>1</v>
      </c>
      <c r="N33" s="1173">
        <v>78</v>
      </c>
      <c r="O33" s="1173">
        <v>3</v>
      </c>
      <c r="P33" s="1173">
        <v>486</v>
      </c>
      <c r="Q33" s="1173">
        <v>0</v>
      </c>
      <c r="R33" s="1173">
        <v>0</v>
      </c>
      <c r="S33" s="1173">
        <v>0</v>
      </c>
      <c r="T33" s="1173">
        <v>0</v>
      </c>
      <c r="U33" s="1208"/>
      <c r="V33" s="1188"/>
      <c r="W33" s="1170" t="s">
        <v>167</v>
      </c>
      <c r="X33" s="1209" t="s">
        <v>821</v>
      </c>
    </row>
    <row r="34" spans="1:24" ht="13.5" customHeight="1">
      <c r="A34" s="1183"/>
      <c r="B34" s="1184"/>
      <c r="C34" s="1178" t="s">
        <v>168</v>
      </c>
      <c r="D34" s="1179" t="s">
        <v>822</v>
      </c>
      <c r="E34" s="1180">
        <f t="shared" si="8"/>
        <v>132</v>
      </c>
      <c r="F34" s="1180">
        <f t="shared" si="9"/>
        <v>1897</v>
      </c>
      <c r="G34" s="1181">
        <v>58</v>
      </c>
      <c r="H34" s="1181">
        <v>101</v>
      </c>
      <c r="I34" s="1181">
        <v>57</v>
      </c>
      <c r="J34" s="1181">
        <v>646</v>
      </c>
      <c r="K34" s="1181">
        <v>7</v>
      </c>
      <c r="L34" s="1181">
        <v>278</v>
      </c>
      <c r="M34" s="1260">
        <v>6</v>
      </c>
      <c r="N34" s="1181">
        <v>406</v>
      </c>
      <c r="O34" s="1181">
        <v>4</v>
      </c>
      <c r="P34" s="1181">
        <v>466</v>
      </c>
      <c r="Q34" s="1181">
        <v>0</v>
      </c>
      <c r="R34" s="1181">
        <v>0</v>
      </c>
      <c r="S34" s="1181">
        <v>0</v>
      </c>
      <c r="T34" s="1181">
        <v>0</v>
      </c>
      <c r="U34" s="1224"/>
      <c r="V34" s="1191"/>
      <c r="W34" s="1178" t="s">
        <v>168</v>
      </c>
      <c r="X34" s="1215" t="s">
        <v>822</v>
      </c>
    </row>
    <row r="35" spans="1:24" ht="13.5" customHeight="1">
      <c r="A35" s="1185" t="s">
        <v>170</v>
      </c>
      <c r="B35" s="2071" t="s">
        <v>823</v>
      </c>
      <c r="C35" s="2071"/>
      <c r="D35" s="1161" t="s">
        <v>323</v>
      </c>
      <c r="E35" s="1168">
        <f t="shared" ref="E35" si="10">G35+I35+K35+M35+O35+Q35+S35</f>
        <v>31</v>
      </c>
      <c r="F35" s="1168">
        <f t="shared" ref="F35" si="11">H35+J35+L35+N35+P35+R35+T35</f>
        <v>599</v>
      </c>
      <c r="G35" s="1165">
        <v>12</v>
      </c>
      <c r="H35" s="1165">
        <v>22</v>
      </c>
      <c r="I35" s="1165">
        <v>15</v>
      </c>
      <c r="J35" s="1165">
        <v>171</v>
      </c>
      <c r="K35" s="1165">
        <v>1</v>
      </c>
      <c r="L35" s="1165">
        <v>39</v>
      </c>
      <c r="M35" s="1300">
        <v>1</v>
      </c>
      <c r="N35" s="1165">
        <v>86</v>
      </c>
      <c r="O35" s="1165">
        <v>2</v>
      </c>
      <c r="P35" s="1165">
        <v>281</v>
      </c>
      <c r="Q35" s="1165">
        <v>0</v>
      </c>
      <c r="R35" s="1165">
        <v>0</v>
      </c>
      <c r="S35" s="1165">
        <v>0</v>
      </c>
      <c r="T35" s="1165">
        <v>0</v>
      </c>
      <c r="U35" s="1225" t="s">
        <v>170</v>
      </c>
      <c r="V35" s="2071" t="s">
        <v>823</v>
      </c>
      <c r="W35" s="2071"/>
      <c r="X35" s="1201" t="s">
        <v>323</v>
      </c>
    </row>
    <row r="36" spans="1:24" ht="13.5" customHeight="1">
      <c r="A36" s="1186" t="s">
        <v>173</v>
      </c>
      <c r="B36" s="2070" t="s">
        <v>824</v>
      </c>
      <c r="C36" s="2070"/>
      <c r="D36" s="1161" t="s">
        <v>324</v>
      </c>
      <c r="E36" s="1164">
        <f t="shared" ref="E36:E38" si="12">G36+I36+K36+M36+O36+Q36+S36</f>
        <v>156</v>
      </c>
      <c r="F36" s="1164">
        <f t="shared" ref="F36:F38" si="13">H36+J36+L36+N36+P36+R36+T36</f>
        <v>2541</v>
      </c>
      <c r="G36" s="1165">
        <v>98</v>
      </c>
      <c r="H36" s="1165">
        <v>147</v>
      </c>
      <c r="I36" s="1165">
        <v>38</v>
      </c>
      <c r="J36" s="1165">
        <v>434</v>
      </c>
      <c r="K36" s="1165">
        <v>6</v>
      </c>
      <c r="L36" s="1165">
        <v>214</v>
      </c>
      <c r="M36" s="1300">
        <v>10</v>
      </c>
      <c r="N36" s="1165">
        <v>749</v>
      </c>
      <c r="O36" s="1165">
        <v>3</v>
      </c>
      <c r="P36" s="1165">
        <v>460</v>
      </c>
      <c r="Q36" s="1165">
        <v>1</v>
      </c>
      <c r="R36" s="1165">
        <v>537</v>
      </c>
      <c r="S36" s="1165">
        <v>0</v>
      </c>
      <c r="T36" s="1165">
        <v>0</v>
      </c>
      <c r="U36" s="1226" t="s">
        <v>173</v>
      </c>
      <c r="V36" s="2070" t="s">
        <v>824</v>
      </c>
      <c r="W36" s="2070"/>
      <c r="X36" s="1201" t="s">
        <v>324</v>
      </c>
    </row>
    <row r="37" spans="1:24" ht="13.5" customHeight="1">
      <c r="A37" s="1186" t="s">
        <v>176</v>
      </c>
      <c r="B37" s="2070" t="s">
        <v>534</v>
      </c>
      <c r="C37" s="2070"/>
      <c r="D37" s="1161" t="s">
        <v>325</v>
      </c>
      <c r="E37" s="1164">
        <f t="shared" si="12"/>
        <v>695</v>
      </c>
      <c r="F37" s="1164">
        <f t="shared" si="13"/>
        <v>15914</v>
      </c>
      <c r="G37" s="1165">
        <v>259</v>
      </c>
      <c r="H37" s="1165">
        <v>505</v>
      </c>
      <c r="I37" s="1165">
        <v>305</v>
      </c>
      <c r="J37" s="1165">
        <v>3760</v>
      </c>
      <c r="K37" s="1165">
        <v>61</v>
      </c>
      <c r="L37" s="1165">
        <v>2408</v>
      </c>
      <c r="M37" s="1300">
        <v>45</v>
      </c>
      <c r="N37" s="1165">
        <v>3181</v>
      </c>
      <c r="O37" s="1165">
        <v>22</v>
      </c>
      <c r="P37" s="1165">
        <v>3871</v>
      </c>
      <c r="Q37" s="1165">
        <v>2</v>
      </c>
      <c r="R37" s="1165">
        <v>1152</v>
      </c>
      <c r="S37" s="1165">
        <v>1</v>
      </c>
      <c r="T37" s="1203">
        <v>1037</v>
      </c>
      <c r="U37" s="1226" t="s">
        <v>176</v>
      </c>
      <c r="V37" s="2070" t="s">
        <v>534</v>
      </c>
      <c r="W37" s="2070"/>
      <c r="X37" s="1201" t="s">
        <v>325</v>
      </c>
    </row>
    <row r="38" spans="1:24" ht="13.5" customHeight="1">
      <c r="A38" s="1186" t="s">
        <v>179</v>
      </c>
      <c r="B38" s="2070" t="s">
        <v>825</v>
      </c>
      <c r="C38" s="2070"/>
      <c r="D38" s="1161" t="s">
        <v>327</v>
      </c>
      <c r="E38" s="1164">
        <f t="shared" si="12"/>
        <v>2970</v>
      </c>
      <c r="F38" s="1164">
        <f t="shared" si="13"/>
        <v>40969</v>
      </c>
      <c r="G38" s="1165">
        <v>2003</v>
      </c>
      <c r="H38" s="1165">
        <v>3242</v>
      </c>
      <c r="I38" s="1165">
        <v>808</v>
      </c>
      <c r="J38" s="1165">
        <v>8433</v>
      </c>
      <c r="K38" s="1165">
        <v>83</v>
      </c>
      <c r="L38" s="1165">
        <v>3185</v>
      </c>
      <c r="M38" s="1300">
        <v>44</v>
      </c>
      <c r="N38" s="1165">
        <v>3170</v>
      </c>
      <c r="O38" s="1165">
        <v>29</v>
      </c>
      <c r="P38" s="1165">
        <v>6329</v>
      </c>
      <c r="Q38" s="1165">
        <v>0</v>
      </c>
      <c r="R38" s="1165">
        <v>0</v>
      </c>
      <c r="S38" s="1165">
        <v>3</v>
      </c>
      <c r="T38" s="1203">
        <v>16610</v>
      </c>
      <c r="U38" s="1226" t="s">
        <v>179</v>
      </c>
      <c r="V38" s="2070" t="s">
        <v>825</v>
      </c>
      <c r="W38" s="2070"/>
      <c r="X38" s="1201" t="s">
        <v>327</v>
      </c>
    </row>
    <row r="39" spans="1:24" s="1188" customFormat="1" ht="13.5" customHeight="1">
      <c r="A39" s="1187"/>
      <c r="C39" s="1170" t="s">
        <v>826</v>
      </c>
      <c r="D39" s="1171" t="s">
        <v>827</v>
      </c>
      <c r="E39" s="1172">
        <f t="shared" ref="E39:E40" si="14">G39+I39+K39+M39+O39+Q39+S39</f>
        <v>886</v>
      </c>
      <c r="F39" s="1172">
        <f t="shared" ref="F39:F40" si="15">H39+J39+L39+N39+P39+R39+T39</f>
        <v>8633</v>
      </c>
      <c r="G39" s="1173">
        <v>531</v>
      </c>
      <c r="H39" s="1173">
        <v>884</v>
      </c>
      <c r="I39" s="1173">
        <v>283</v>
      </c>
      <c r="J39" s="1173">
        <v>2969</v>
      </c>
      <c r="K39" s="1173">
        <v>49</v>
      </c>
      <c r="L39" s="1173">
        <v>1901</v>
      </c>
      <c r="M39" s="1255">
        <v>16</v>
      </c>
      <c r="N39" s="1173">
        <v>1102</v>
      </c>
      <c r="O39" s="1173">
        <v>7</v>
      </c>
      <c r="P39" s="1173">
        <v>1777</v>
      </c>
      <c r="Q39" s="1173">
        <v>0</v>
      </c>
      <c r="R39" s="1173">
        <v>0</v>
      </c>
      <c r="S39" s="1173">
        <v>0</v>
      </c>
      <c r="T39" s="1207">
        <v>0</v>
      </c>
      <c r="U39" s="1227"/>
      <c r="W39" s="1170" t="s">
        <v>826</v>
      </c>
      <c r="X39" s="1209" t="s">
        <v>827</v>
      </c>
    </row>
    <row r="40" spans="1:24" s="1188" customFormat="1" ht="13.5" customHeight="1">
      <c r="A40" s="1187"/>
      <c r="C40" s="1170" t="s">
        <v>828</v>
      </c>
      <c r="D40" s="1171" t="s">
        <v>829</v>
      </c>
      <c r="E40" s="1180">
        <f t="shared" si="14"/>
        <v>2084</v>
      </c>
      <c r="F40" s="1180">
        <f t="shared" si="15"/>
        <v>32336</v>
      </c>
      <c r="G40" s="1173">
        <v>1472</v>
      </c>
      <c r="H40" s="1173">
        <v>2358</v>
      </c>
      <c r="I40" s="1173">
        <v>525</v>
      </c>
      <c r="J40" s="1173">
        <v>5464</v>
      </c>
      <c r="K40" s="1173">
        <v>34</v>
      </c>
      <c r="L40" s="1173">
        <v>1284</v>
      </c>
      <c r="M40" s="1255">
        <v>28</v>
      </c>
      <c r="N40" s="1173">
        <v>2068</v>
      </c>
      <c r="O40" s="1173">
        <v>22</v>
      </c>
      <c r="P40" s="1173">
        <v>4552</v>
      </c>
      <c r="Q40" s="1173">
        <v>0</v>
      </c>
      <c r="R40" s="1173">
        <v>0</v>
      </c>
      <c r="S40" s="1173">
        <v>3</v>
      </c>
      <c r="T40" s="1207">
        <v>16610</v>
      </c>
      <c r="U40" s="1227"/>
      <c r="W40" s="1170" t="s">
        <v>828</v>
      </c>
      <c r="X40" s="1209" t="s">
        <v>829</v>
      </c>
    </row>
    <row r="41" spans="1:24" ht="13.5" customHeight="1">
      <c r="A41" s="1189" t="s">
        <v>182</v>
      </c>
      <c r="B41" s="2072" t="s">
        <v>830</v>
      </c>
      <c r="C41" s="2072"/>
      <c r="D41" s="1167" t="s">
        <v>328</v>
      </c>
      <c r="E41" s="1164">
        <f t="shared" ref="E41:E43" si="16">G41+I41+K41+M41+O41+Q41+S41</f>
        <v>172</v>
      </c>
      <c r="F41" s="1164">
        <f t="shared" ref="F41:F44" si="17">H41+J41+L41+N41+P41+R41+T41</f>
        <v>7104</v>
      </c>
      <c r="G41" s="1169">
        <v>104</v>
      </c>
      <c r="H41" s="1169">
        <v>195</v>
      </c>
      <c r="I41" s="1169">
        <v>47</v>
      </c>
      <c r="J41" s="1169">
        <v>531</v>
      </c>
      <c r="K41" s="1169">
        <v>7</v>
      </c>
      <c r="L41" s="1169">
        <v>254</v>
      </c>
      <c r="M41" s="1301">
        <v>6</v>
      </c>
      <c r="N41" s="1169">
        <v>477</v>
      </c>
      <c r="O41" s="1169">
        <v>6</v>
      </c>
      <c r="P41" s="1169">
        <v>1711</v>
      </c>
      <c r="Q41" s="1169">
        <v>1</v>
      </c>
      <c r="R41" s="1169">
        <v>842</v>
      </c>
      <c r="S41" s="1169">
        <v>1</v>
      </c>
      <c r="T41" s="1204">
        <v>3094</v>
      </c>
      <c r="U41" s="1229" t="s">
        <v>182</v>
      </c>
      <c r="V41" s="2072" t="s">
        <v>857</v>
      </c>
      <c r="W41" s="2072"/>
      <c r="X41" s="1206" t="s">
        <v>328</v>
      </c>
    </row>
    <row r="42" spans="1:24" ht="13.5" customHeight="1">
      <c r="A42" s="1186" t="s">
        <v>185</v>
      </c>
      <c r="B42" s="2070" t="s">
        <v>831</v>
      </c>
      <c r="C42" s="2070"/>
      <c r="D42" s="1161" t="s">
        <v>330</v>
      </c>
      <c r="E42" s="1164">
        <f t="shared" si="16"/>
        <v>333</v>
      </c>
      <c r="F42" s="1164">
        <f t="shared" si="17"/>
        <v>2937</v>
      </c>
      <c r="G42" s="1165">
        <v>232</v>
      </c>
      <c r="H42" s="1165">
        <v>328</v>
      </c>
      <c r="I42" s="1165">
        <v>81</v>
      </c>
      <c r="J42" s="1165">
        <v>842</v>
      </c>
      <c r="K42" s="1165">
        <v>11</v>
      </c>
      <c r="L42" s="1165">
        <v>423</v>
      </c>
      <c r="M42" s="1300">
        <v>5</v>
      </c>
      <c r="N42" s="1165">
        <v>328</v>
      </c>
      <c r="O42" s="1165">
        <v>3</v>
      </c>
      <c r="P42" s="1165">
        <v>392</v>
      </c>
      <c r="Q42" s="1165">
        <v>1</v>
      </c>
      <c r="R42" s="1165">
        <v>624</v>
      </c>
      <c r="S42" s="1165">
        <v>0</v>
      </c>
      <c r="T42" s="1165">
        <v>0</v>
      </c>
      <c r="U42" s="1226" t="s">
        <v>185</v>
      </c>
      <c r="V42" s="2070" t="s">
        <v>831</v>
      </c>
      <c r="W42" s="2070"/>
      <c r="X42" s="1201" t="s">
        <v>330</v>
      </c>
    </row>
    <row r="43" spans="1:24" ht="13.5" customHeight="1">
      <c r="A43" s="1186" t="s">
        <v>188</v>
      </c>
      <c r="B43" s="2073" t="s">
        <v>331</v>
      </c>
      <c r="C43" s="2073"/>
      <c r="D43" s="1161" t="s">
        <v>332</v>
      </c>
      <c r="E43" s="1164">
        <f t="shared" si="16"/>
        <v>909</v>
      </c>
      <c r="F43" s="1164">
        <f t="shared" si="17"/>
        <v>4300</v>
      </c>
      <c r="G43" s="1165">
        <v>708</v>
      </c>
      <c r="H43" s="1165">
        <v>1156</v>
      </c>
      <c r="I43" s="1165">
        <v>176</v>
      </c>
      <c r="J43" s="1165">
        <v>1655</v>
      </c>
      <c r="K43" s="1165">
        <v>18</v>
      </c>
      <c r="L43" s="1165">
        <v>629</v>
      </c>
      <c r="M43" s="1300">
        <v>4</v>
      </c>
      <c r="N43" s="1165">
        <v>295</v>
      </c>
      <c r="O43" s="1165">
        <v>3</v>
      </c>
      <c r="P43" s="1165">
        <v>565</v>
      </c>
      <c r="Q43" s="1165">
        <v>0</v>
      </c>
      <c r="R43" s="1165">
        <v>0</v>
      </c>
      <c r="S43" s="1165">
        <v>0</v>
      </c>
      <c r="T43" s="1165">
        <v>0</v>
      </c>
      <c r="U43" s="1226" t="s">
        <v>188</v>
      </c>
      <c r="V43" s="2073" t="s">
        <v>331</v>
      </c>
      <c r="W43" s="2073"/>
      <c r="X43" s="1201" t="s">
        <v>332</v>
      </c>
    </row>
    <row r="44" spans="1:24" ht="13.5" customHeight="1">
      <c r="A44" s="1093" t="s">
        <v>191</v>
      </c>
      <c r="B44" s="2070" t="s">
        <v>832</v>
      </c>
      <c r="C44" s="2070"/>
      <c r="D44" s="1161" t="s">
        <v>833</v>
      </c>
      <c r="E44" s="1164">
        <f>G44+I44+K44+M44+O44+Q44+S44</f>
        <v>953</v>
      </c>
      <c r="F44" s="1164">
        <f t="shared" si="17"/>
        <v>7046</v>
      </c>
      <c r="G44" s="1165">
        <v>707</v>
      </c>
      <c r="H44" s="1165">
        <v>979</v>
      </c>
      <c r="I44" s="1165">
        <v>197</v>
      </c>
      <c r="J44" s="1165">
        <v>2031</v>
      </c>
      <c r="K44" s="1165">
        <v>20</v>
      </c>
      <c r="L44" s="1165">
        <v>778</v>
      </c>
      <c r="M44" s="1300">
        <v>14</v>
      </c>
      <c r="N44" s="1165">
        <v>1007</v>
      </c>
      <c r="O44" s="1165">
        <v>15</v>
      </c>
      <c r="P44" s="1165">
        <v>2251</v>
      </c>
      <c r="Q44" s="1165">
        <v>0</v>
      </c>
      <c r="R44" s="1165">
        <v>0</v>
      </c>
      <c r="S44" s="1165">
        <v>0</v>
      </c>
      <c r="T44" s="1165">
        <v>0</v>
      </c>
      <c r="U44" s="1230" t="s">
        <v>191</v>
      </c>
      <c r="V44" s="2070" t="s">
        <v>832</v>
      </c>
      <c r="W44" s="2070"/>
      <c r="X44" s="1201" t="s">
        <v>833</v>
      </c>
    </row>
    <row r="45" spans="1:24" s="1188" customFormat="1" ht="13.5" customHeight="1">
      <c r="A45" s="1190"/>
      <c r="B45" s="1191"/>
      <c r="C45" s="1178" t="s">
        <v>834</v>
      </c>
      <c r="D45" s="1179" t="s">
        <v>835</v>
      </c>
      <c r="E45" s="1180">
        <f>G45+I45+K45+M45+O45+Q45+S45</f>
        <v>185</v>
      </c>
      <c r="F45" s="1180">
        <f t="shared" ref="F45:F46" si="18">H45+J45+L45+N45+P45+R45+T45</f>
        <v>2885</v>
      </c>
      <c r="G45" s="1181">
        <v>88</v>
      </c>
      <c r="H45" s="1181">
        <v>128</v>
      </c>
      <c r="I45" s="1181">
        <v>73</v>
      </c>
      <c r="J45" s="1181">
        <v>813</v>
      </c>
      <c r="K45" s="1181">
        <v>9</v>
      </c>
      <c r="L45" s="1181">
        <v>340</v>
      </c>
      <c r="M45" s="1260">
        <v>9</v>
      </c>
      <c r="N45" s="1181">
        <v>676</v>
      </c>
      <c r="O45" s="1181">
        <v>6</v>
      </c>
      <c r="P45" s="1181">
        <v>928</v>
      </c>
      <c r="Q45" s="1181">
        <v>0</v>
      </c>
      <c r="R45" s="1181">
        <v>0</v>
      </c>
      <c r="S45" s="1181">
        <v>0</v>
      </c>
      <c r="T45" s="1181">
        <v>0</v>
      </c>
      <c r="U45" s="1224"/>
      <c r="V45" s="1191"/>
      <c r="W45" s="1178" t="s">
        <v>834</v>
      </c>
      <c r="X45" s="1215" t="s">
        <v>835</v>
      </c>
    </row>
    <row r="46" spans="1:24" ht="13.5" customHeight="1">
      <c r="A46" s="1093" t="s">
        <v>194</v>
      </c>
      <c r="B46" s="2071" t="s">
        <v>836</v>
      </c>
      <c r="C46" s="2071"/>
      <c r="D46" s="1161" t="s">
        <v>336</v>
      </c>
      <c r="E46" s="1164">
        <f t="shared" ref="E46:E50" si="19">G46+I46+K46+M46+O46+Q46+S46</f>
        <v>762</v>
      </c>
      <c r="F46" s="1164">
        <f t="shared" si="18"/>
        <v>5701</v>
      </c>
      <c r="G46" s="1165">
        <v>579</v>
      </c>
      <c r="H46" s="1165">
        <v>824</v>
      </c>
      <c r="I46" s="1165">
        <v>146</v>
      </c>
      <c r="J46" s="1165">
        <v>1590</v>
      </c>
      <c r="K46" s="1165">
        <v>16</v>
      </c>
      <c r="L46" s="1165">
        <v>577</v>
      </c>
      <c r="M46" s="1300">
        <v>13</v>
      </c>
      <c r="N46" s="1165">
        <v>832</v>
      </c>
      <c r="O46" s="1165">
        <v>7</v>
      </c>
      <c r="P46" s="1165">
        <v>1346</v>
      </c>
      <c r="Q46" s="1165">
        <v>1</v>
      </c>
      <c r="R46" s="1165">
        <v>532</v>
      </c>
      <c r="S46" s="1165">
        <v>0</v>
      </c>
      <c r="T46" s="1165">
        <v>0</v>
      </c>
      <c r="U46" s="1230" t="s">
        <v>194</v>
      </c>
      <c r="V46" s="2071" t="s">
        <v>836</v>
      </c>
      <c r="W46" s="2071"/>
      <c r="X46" s="1201" t="s">
        <v>336</v>
      </c>
    </row>
    <row r="47" spans="1:24" ht="13.5" customHeight="1">
      <c r="A47" s="1093" t="s">
        <v>197</v>
      </c>
      <c r="B47" s="2070" t="s">
        <v>837</v>
      </c>
      <c r="C47" s="2070"/>
      <c r="D47" s="1161" t="s">
        <v>338</v>
      </c>
      <c r="E47" s="1164">
        <f t="shared" si="19"/>
        <v>291</v>
      </c>
      <c r="F47" s="1164">
        <f t="shared" ref="F47:F50" si="20">H47+J47+L47+N47+P47+R47+T47</f>
        <v>5702</v>
      </c>
      <c r="G47" s="1165">
        <v>130</v>
      </c>
      <c r="H47" s="1165">
        <v>212</v>
      </c>
      <c r="I47" s="1165">
        <v>118</v>
      </c>
      <c r="J47" s="1165">
        <v>1636</v>
      </c>
      <c r="K47" s="1165">
        <v>24</v>
      </c>
      <c r="L47" s="1165">
        <v>879</v>
      </c>
      <c r="M47" s="1300">
        <v>10</v>
      </c>
      <c r="N47" s="1165">
        <v>656</v>
      </c>
      <c r="O47" s="1165">
        <v>7</v>
      </c>
      <c r="P47" s="1165">
        <v>1049</v>
      </c>
      <c r="Q47" s="1165">
        <v>2</v>
      </c>
      <c r="R47" s="1165">
        <v>1270</v>
      </c>
      <c r="S47" s="1165">
        <v>0</v>
      </c>
      <c r="T47" s="1165">
        <v>0</v>
      </c>
      <c r="U47" s="1230" t="s">
        <v>197</v>
      </c>
      <c r="V47" s="2070" t="s">
        <v>837</v>
      </c>
      <c r="W47" s="2070"/>
      <c r="X47" s="1201" t="s">
        <v>338</v>
      </c>
    </row>
    <row r="48" spans="1:24" ht="13.5" customHeight="1">
      <c r="A48" s="1093" t="s">
        <v>200</v>
      </c>
      <c r="B48" s="2070" t="s">
        <v>838</v>
      </c>
      <c r="C48" s="2070"/>
      <c r="D48" s="1161" t="s">
        <v>340</v>
      </c>
      <c r="E48" s="1164">
        <f t="shared" si="19"/>
        <v>2633</v>
      </c>
      <c r="F48" s="1164">
        <f t="shared" si="20"/>
        <v>51837</v>
      </c>
      <c r="G48" s="1165">
        <v>1383</v>
      </c>
      <c r="H48" s="1165">
        <v>2786</v>
      </c>
      <c r="I48" s="1165">
        <v>905</v>
      </c>
      <c r="J48" s="1165">
        <v>10071</v>
      </c>
      <c r="K48" s="1165">
        <v>126</v>
      </c>
      <c r="L48" s="1165">
        <v>4712</v>
      </c>
      <c r="M48" s="1300">
        <v>117</v>
      </c>
      <c r="N48" s="1165">
        <v>8411</v>
      </c>
      <c r="O48" s="1165">
        <v>94</v>
      </c>
      <c r="P48" s="1165">
        <v>17288</v>
      </c>
      <c r="Q48" s="1165">
        <v>4</v>
      </c>
      <c r="R48" s="1165">
        <v>2334</v>
      </c>
      <c r="S48" s="1165">
        <v>4</v>
      </c>
      <c r="T48" s="1203">
        <v>6235</v>
      </c>
      <c r="U48" s="1230" t="s">
        <v>200</v>
      </c>
      <c r="V48" s="2070" t="s">
        <v>838</v>
      </c>
      <c r="W48" s="2070"/>
      <c r="X48" s="1201" t="s">
        <v>340</v>
      </c>
    </row>
    <row r="49" spans="1:24" s="1188" customFormat="1" ht="13.5" customHeight="1">
      <c r="A49" s="1192"/>
      <c r="C49" s="1170" t="s">
        <v>839</v>
      </c>
      <c r="D49" s="1171" t="s">
        <v>840</v>
      </c>
      <c r="E49" s="1172">
        <f t="shared" si="19"/>
        <v>1520</v>
      </c>
      <c r="F49" s="1172">
        <f t="shared" si="20"/>
        <v>24247</v>
      </c>
      <c r="G49" s="1173">
        <v>1008</v>
      </c>
      <c r="H49" s="1173">
        <v>2060</v>
      </c>
      <c r="I49" s="1173">
        <v>400</v>
      </c>
      <c r="J49" s="1173">
        <v>3401</v>
      </c>
      <c r="K49" s="1173">
        <v>25</v>
      </c>
      <c r="L49" s="1173">
        <v>986</v>
      </c>
      <c r="M49" s="1255">
        <v>36</v>
      </c>
      <c r="N49" s="1173">
        <v>2646</v>
      </c>
      <c r="O49" s="1173">
        <v>45</v>
      </c>
      <c r="P49" s="1173">
        <v>8908</v>
      </c>
      <c r="Q49" s="1173">
        <v>4</v>
      </c>
      <c r="R49" s="1173">
        <v>2334</v>
      </c>
      <c r="S49" s="1173">
        <v>2</v>
      </c>
      <c r="T49" s="1207">
        <v>3912</v>
      </c>
      <c r="U49" s="1208"/>
      <c r="W49" s="1170" t="s">
        <v>839</v>
      </c>
      <c r="X49" s="1209" t="s">
        <v>840</v>
      </c>
    </row>
    <row r="50" spans="1:24" s="1188" customFormat="1" ht="13.5" customHeight="1">
      <c r="A50" s="1187"/>
      <c r="C50" s="1193" t="s">
        <v>841</v>
      </c>
      <c r="D50" s="1171" t="s">
        <v>842</v>
      </c>
      <c r="E50" s="1180">
        <f t="shared" si="19"/>
        <v>1093</v>
      </c>
      <c r="F50" s="1180">
        <f t="shared" si="20"/>
        <v>27415</v>
      </c>
      <c r="G50" s="1173">
        <v>361</v>
      </c>
      <c r="H50" s="1173">
        <v>700</v>
      </c>
      <c r="I50" s="1173">
        <v>501</v>
      </c>
      <c r="J50" s="1173">
        <v>6624</v>
      </c>
      <c r="K50" s="1173">
        <v>100</v>
      </c>
      <c r="L50" s="1173">
        <v>3687</v>
      </c>
      <c r="M50" s="1255">
        <v>80</v>
      </c>
      <c r="N50" s="1173">
        <v>5701</v>
      </c>
      <c r="O50" s="1173">
        <v>49</v>
      </c>
      <c r="P50" s="1173">
        <v>8380</v>
      </c>
      <c r="Q50" s="1173">
        <v>0</v>
      </c>
      <c r="R50" s="1173">
        <v>0</v>
      </c>
      <c r="S50" s="1173">
        <v>2</v>
      </c>
      <c r="T50" s="1207">
        <v>2323</v>
      </c>
      <c r="U50" s="1227"/>
      <c r="W50" s="1182" t="s">
        <v>841</v>
      </c>
      <c r="X50" s="1209" t="s">
        <v>842</v>
      </c>
    </row>
    <row r="51" spans="1:24" ht="13.5" customHeight="1">
      <c r="A51" s="1189" t="s">
        <v>203</v>
      </c>
      <c r="B51" s="2072" t="s">
        <v>843</v>
      </c>
      <c r="C51" s="2072"/>
      <c r="D51" s="1167" t="s">
        <v>342</v>
      </c>
      <c r="E51" s="1164">
        <f t="shared" ref="E51:E55" si="21">G51+I51+K51+M51+O51+Q51+S51</f>
        <v>446</v>
      </c>
      <c r="F51" s="1164">
        <f t="shared" ref="F51:F55" si="22">H51+J51+L51+N51+P51+R51+T51</f>
        <v>8100</v>
      </c>
      <c r="G51" s="1169">
        <v>306</v>
      </c>
      <c r="H51" s="1169">
        <v>752</v>
      </c>
      <c r="I51" s="1169">
        <v>114</v>
      </c>
      <c r="J51" s="1169">
        <v>972</v>
      </c>
      <c r="K51" s="1169">
        <v>7</v>
      </c>
      <c r="L51" s="1169">
        <v>285</v>
      </c>
      <c r="M51" s="1301">
        <v>2</v>
      </c>
      <c r="N51" s="1169">
        <v>160</v>
      </c>
      <c r="O51" s="1169">
        <v>14</v>
      </c>
      <c r="P51" s="1169">
        <v>3670</v>
      </c>
      <c r="Q51" s="1169">
        <v>2</v>
      </c>
      <c r="R51" s="1169">
        <v>1230</v>
      </c>
      <c r="S51" s="1169">
        <v>1</v>
      </c>
      <c r="T51" s="1204">
        <v>1031</v>
      </c>
      <c r="U51" s="1229" t="s">
        <v>203</v>
      </c>
      <c r="V51" s="2072" t="s">
        <v>843</v>
      </c>
      <c r="W51" s="2072"/>
      <c r="X51" s="1206" t="s">
        <v>342</v>
      </c>
    </row>
    <row r="52" spans="1:24" ht="13.5" customHeight="1">
      <c r="A52" s="1186" t="s">
        <v>206</v>
      </c>
      <c r="B52" s="2070" t="s">
        <v>207</v>
      </c>
      <c r="C52" s="2070"/>
      <c r="D52" s="1161" t="s">
        <v>343</v>
      </c>
      <c r="E52" s="1164">
        <f t="shared" si="21"/>
        <v>1592</v>
      </c>
      <c r="F52" s="1164">
        <f t="shared" si="22"/>
        <v>14603</v>
      </c>
      <c r="G52" s="1165">
        <v>1059</v>
      </c>
      <c r="H52" s="1165">
        <v>1809</v>
      </c>
      <c r="I52" s="1165">
        <v>445</v>
      </c>
      <c r="J52" s="1165">
        <v>4793</v>
      </c>
      <c r="K52" s="1165">
        <v>42</v>
      </c>
      <c r="L52" s="1165">
        <v>1536</v>
      </c>
      <c r="M52" s="1300">
        <v>19</v>
      </c>
      <c r="N52" s="1165">
        <v>1221</v>
      </c>
      <c r="O52" s="1165">
        <v>26</v>
      </c>
      <c r="P52" s="1165">
        <v>4615</v>
      </c>
      <c r="Q52" s="1165">
        <v>1</v>
      </c>
      <c r="R52" s="1165">
        <v>629</v>
      </c>
      <c r="S52" s="1165">
        <v>0</v>
      </c>
      <c r="T52" s="1203">
        <v>0</v>
      </c>
      <c r="U52" s="1226" t="s">
        <v>206</v>
      </c>
      <c r="V52" s="2070" t="s">
        <v>207</v>
      </c>
      <c r="W52" s="2070"/>
      <c r="X52" s="1201" t="s">
        <v>343</v>
      </c>
    </row>
    <row r="53" spans="1:24" s="1188" customFormat="1" ht="13.5" customHeight="1">
      <c r="A53" s="1187"/>
      <c r="C53" s="1193" t="s">
        <v>844</v>
      </c>
      <c r="D53" s="1171" t="s">
        <v>845</v>
      </c>
      <c r="E53" s="1172">
        <f t="shared" si="21"/>
        <v>54</v>
      </c>
      <c r="F53" s="1172">
        <f t="shared" si="22"/>
        <v>2089</v>
      </c>
      <c r="G53" s="1173">
        <v>29</v>
      </c>
      <c r="H53" s="1173">
        <v>42</v>
      </c>
      <c r="I53" s="1173">
        <v>11</v>
      </c>
      <c r="J53" s="1173">
        <v>184</v>
      </c>
      <c r="K53" s="1173">
        <v>3</v>
      </c>
      <c r="L53" s="1173">
        <v>110</v>
      </c>
      <c r="M53" s="1255">
        <v>2</v>
      </c>
      <c r="N53" s="1173">
        <v>134</v>
      </c>
      <c r="O53" s="1173">
        <v>9</v>
      </c>
      <c r="P53" s="1173">
        <v>1619</v>
      </c>
      <c r="Q53" s="1173">
        <v>0</v>
      </c>
      <c r="R53" s="1173">
        <v>0</v>
      </c>
      <c r="S53" s="1173">
        <v>0</v>
      </c>
      <c r="T53" s="1207">
        <v>0</v>
      </c>
      <c r="U53" s="1227"/>
      <c r="W53" s="1193" t="s">
        <v>844</v>
      </c>
      <c r="X53" s="1209" t="s">
        <v>845</v>
      </c>
    </row>
    <row r="54" spans="1:24" ht="13.5" customHeight="1">
      <c r="A54" s="1186" t="s">
        <v>846</v>
      </c>
      <c r="B54" s="2070" t="s">
        <v>847</v>
      </c>
      <c r="C54" s="2070"/>
      <c r="D54" s="1161" t="s">
        <v>848</v>
      </c>
      <c r="E54" s="1164">
        <f t="shared" si="21"/>
        <v>86</v>
      </c>
      <c r="F54" s="1164">
        <f t="shared" si="22"/>
        <v>7159</v>
      </c>
      <c r="G54" s="1165">
        <v>30</v>
      </c>
      <c r="H54" s="1165">
        <v>61</v>
      </c>
      <c r="I54" s="1165">
        <v>17</v>
      </c>
      <c r="J54" s="1165">
        <v>224</v>
      </c>
      <c r="K54" s="1165">
        <v>10</v>
      </c>
      <c r="L54" s="1165">
        <v>372</v>
      </c>
      <c r="M54" s="1300">
        <v>10</v>
      </c>
      <c r="N54" s="1165">
        <v>690</v>
      </c>
      <c r="O54" s="1165">
        <v>16</v>
      </c>
      <c r="P54" s="1165">
        <v>3601</v>
      </c>
      <c r="Q54" s="1165">
        <v>3</v>
      </c>
      <c r="R54" s="1165">
        <v>2211</v>
      </c>
      <c r="S54" s="1165">
        <v>0</v>
      </c>
      <c r="T54" s="1203">
        <v>0</v>
      </c>
      <c r="U54" s="1226" t="s">
        <v>846</v>
      </c>
      <c r="V54" s="2070" t="s">
        <v>847</v>
      </c>
      <c r="W54" s="2070"/>
      <c r="X54" s="1201" t="s">
        <v>848</v>
      </c>
    </row>
    <row r="55" spans="1:24" ht="13.5" customHeight="1">
      <c r="A55" s="1186" t="s">
        <v>849</v>
      </c>
      <c r="B55" s="2070" t="s">
        <v>850</v>
      </c>
      <c r="C55" s="2070"/>
      <c r="D55" s="1161" t="s">
        <v>851</v>
      </c>
      <c r="E55" s="1164">
        <f t="shared" si="21"/>
        <v>11</v>
      </c>
      <c r="F55" s="1164">
        <f t="shared" si="22"/>
        <v>23</v>
      </c>
      <c r="G55" s="1165">
        <v>9</v>
      </c>
      <c r="H55" s="1165">
        <v>10</v>
      </c>
      <c r="I55" s="1165">
        <v>2</v>
      </c>
      <c r="J55" s="1165">
        <v>13</v>
      </c>
      <c r="K55" s="1165">
        <v>0</v>
      </c>
      <c r="L55" s="1165">
        <v>0</v>
      </c>
      <c r="M55" s="1300">
        <v>0</v>
      </c>
      <c r="N55" s="1165">
        <v>0</v>
      </c>
      <c r="O55" s="1165">
        <v>0</v>
      </c>
      <c r="P55" s="1165">
        <v>0</v>
      </c>
      <c r="Q55" s="1165">
        <v>0</v>
      </c>
      <c r="R55" s="1165">
        <v>0</v>
      </c>
      <c r="S55" s="1165">
        <v>0</v>
      </c>
      <c r="T55" s="1203">
        <v>0</v>
      </c>
      <c r="U55" s="1226" t="s">
        <v>849</v>
      </c>
      <c r="V55" s="2070" t="s">
        <v>850</v>
      </c>
      <c r="W55" s="2070"/>
      <c r="X55" s="1201" t="s">
        <v>851</v>
      </c>
    </row>
    <row r="56" spans="1:24" ht="17.25" customHeight="1" thickBot="1">
      <c r="A56" s="2074" t="s">
        <v>211</v>
      </c>
      <c r="B56" s="2075"/>
      <c r="C56" s="2076"/>
      <c r="D56" s="2077"/>
      <c r="E56" s="1194">
        <f>SUM(E6:E55)-SUM(E11:E34,E39:E40,E45,E49:E50,E53)</f>
        <v>17985</v>
      </c>
      <c r="F56" s="1194">
        <f t="shared" ref="F56:L56" si="23">SUM(F6:F55)-SUM(F11:F34,F39:F40,F45,F49:F50,F53)</f>
        <v>243873</v>
      </c>
      <c r="G56" s="1194">
        <f>SUM(G6:G55)-SUM(G11:G34,G39:G40,G45,G49:G50,G53)</f>
        <v>11391</v>
      </c>
      <c r="H56" s="1194">
        <f t="shared" si="23"/>
        <v>19552</v>
      </c>
      <c r="I56" s="1194">
        <f t="shared" si="23"/>
        <v>5187</v>
      </c>
      <c r="J56" s="1194">
        <f t="shared" si="23"/>
        <v>56337</v>
      </c>
      <c r="K56" s="1194">
        <f t="shared" si="23"/>
        <v>604</v>
      </c>
      <c r="L56" s="1194">
        <f t="shared" si="23"/>
        <v>22871</v>
      </c>
      <c r="M56" s="1302">
        <f t="shared" ref="M56:T56" si="24">SUM(M6:M55)-SUM(M11:M34,M39:M40,M45,M49:M50,M53)</f>
        <v>432</v>
      </c>
      <c r="N56" s="1194">
        <f t="shared" si="24"/>
        <v>30493</v>
      </c>
      <c r="O56" s="1194">
        <f t="shared" si="24"/>
        <v>335</v>
      </c>
      <c r="P56" s="1194">
        <f t="shared" si="24"/>
        <v>63109</v>
      </c>
      <c r="Q56" s="1194">
        <f t="shared" si="24"/>
        <v>21</v>
      </c>
      <c r="R56" s="1194">
        <f t="shared" si="24"/>
        <v>13604</v>
      </c>
      <c r="S56" s="1194">
        <f t="shared" si="24"/>
        <v>15</v>
      </c>
      <c r="T56" s="1194">
        <f t="shared" si="24"/>
        <v>37907</v>
      </c>
      <c r="U56" s="2087" t="s">
        <v>496</v>
      </c>
      <c r="V56" s="2075"/>
      <c r="W56" s="2076"/>
      <c r="X56" s="2088"/>
    </row>
    <row r="57" spans="1:24" ht="16.5" customHeight="1">
      <c r="A57" s="1188" t="s">
        <v>852</v>
      </c>
    </row>
  </sheetData>
  <mergeCells count="72">
    <mergeCell ref="V51:W51"/>
    <mergeCell ref="V52:W52"/>
    <mergeCell ref="V54:W54"/>
    <mergeCell ref="V55:W55"/>
    <mergeCell ref="U56:X56"/>
    <mergeCell ref="A1:X1"/>
    <mergeCell ref="V42:W42"/>
    <mergeCell ref="V43:W43"/>
    <mergeCell ref="V44:W44"/>
    <mergeCell ref="V46:W46"/>
    <mergeCell ref="T4:T5"/>
    <mergeCell ref="W4:X5"/>
    <mergeCell ref="V6:W6"/>
    <mergeCell ref="V7:W7"/>
    <mergeCell ref="V8:W8"/>
    <mergeCell ref="V9:W9"/>
    <mergeCell ref="N4:N5"/>
    <mergeCell ref="O4:O5"/>
    <mergeCell ref="P4:P5"/>
    <mergeCell ref="Q4:Q5"/>
    <mergeCell ref="R4:R5"/>
    <mergeCell ref="V47:W47"/>
    <mergeCell ref="V48:W48"/>
    <mergeCell ref="V10:W10"/>
    <mergeCell ref="V35:W35"/>
    <mergeCell ref="V36:W36"/>
    <mergeCell ref="V37:W37"/>
    <mergeCell ref="V38:W38"/>
    <mergeCell ref="V41:W41"/>
    <mergeCell ref="S4:S5"/>
    <mergeCell ref="B54:C54"/>
    <mergeCell ref="B55:C55"/>
    <mergeCell ref="A56:D56"/>
    <mergeCell ref="M3:N3"/>
    <mergeCell ref="O3:P3"/>
    <mergeCell ref="Q3:R3"/>
    <mergeCell ref="S3:T3"/>
    <mergeCell ref="B48:C48"/>
    <mergeCell ref="B51:C51"/>
    <mergeCell ref="B52:C52"/>
    <mergeCell ref="B35:C35"/>
    <mergeCell ref="G4:G5"/>
    <mergeCell ref="H4:H5"/>
    <mergeCell ref="I4:I5"/>
    <mergeCell ref="J4:J5"/>
    <mergeCell ref="U3:V4"/>
    <mergeCell ref="M4:M5"/>
    <mergeCell ref="B44:C44"/>
    <mergeCell ref="B46:C46"/>
    <mergeCell ref="B47:C47"/>
    <mergeCell ref="B36:C36"/>
    <mergeCell ref="B37:C37"/>
    <mergeCell ref="B38:C38"/>
    <mergeCell ref="B41:C41"/>
    <mergeCell ref="B42:C42"/>
    <mergeCell ref="B43:C43"/>
    <mergeCell ref="B6:C6"/>
    <mergeCell ref="B7:C7"/>
    <mergeCell ref="B8:C8"/>
    <mergeCell ref="B9:C9"/>
    <mergeCell ref="B10:C10"/>
    <mergeCell ref="K4:K5"/>
    <mergeCell ref="L4:L5"/>
    <mergeCell ref="A2:E2"/>
    <mergeCell ref="D3:D4"/>
    <mergeCell ref="E3:F3"/>
    <mergeCell ref="G3:H3"/>
    <mergeCell ref="I3:J3"/>
    <mergeCell ref="K3:L3"/>
    <mergeCell ref="A4:C5"/>
    <mergeCell ref="E4:E5"/>
    <mergeCell ref="F4:F5"/>
  </mergeCells>
  <phoneticPr fontId="3"/>
  <printOptions horizontalCentered="1"/>
  <pageMargins left="0" right="0" top="0.74803149606299213" bottom="0.39370078740157483" header="0.51181102362204722" footer="0.31496062992125984"/>
  <pageSetup paperSize="9" scale="66"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2" width="9" style="55"/>
    <col min="253" max="253" width="4.125" style="55" customWidth="1"/>
    <col min="254" max="254" width="5.875" style="55" customWidth="1"/>
    <col min="255" max="255" width="4.5" style="55" customWidth="1"/>
    <col min="256" max="265" width="7.625" style="55" customWidth="1"/>
    <col min="266" max="266" width="5.125" style="55" customWidth="1"/>
    <col min="267" max="267" width="9.125" style="55" bestFit="1" customWidth="1"/>
    <col min="268" max="268" width="9.25" style="55" bestFit="1" customWidth="1"/>
    <col min="269" max="508" width="9" style="55"/>
    <col min="509" max="509" width="4.125" style="55" customWidth="1"/>
    <col min="510" max="510" width="5.875" style="55" customWidth="1"/>
    <col min="511" max="511" width="4.5" style="55" customWidth="1"/>
    <col min="512" max="521" width="7.625" style="55" customWidth="1"/>
    <col min="522" max="522" width="5.125" style="55" customWidth="1"/>
    <col min="523" max="523" width="9.125" style="55" bestFit="1" customWidth="1"/>
    <col min="524" max="524" width="9.25" style="55" bestFit="1" customWidth="1"/>
    <col min="525" max="764" width="9" style="55"/>
    <col min="765" max="765" width="4.125" style="55" customWidth="1"/>
    <col min="766" max="766" width="5.875" style="55" customWidth="1"/>
    <col min="767" max="767" width="4.5" style="55" customWidth="1"/>
    <col min="768" max="777" width="7.625" style="55" customWidth="1"/>
    <col min="778" max="778" width="5.125" style="55" customWidth="1"/>
    <col min="779" max="779" width="9.125" style="55" bestFit="1" customWidth="1"/>
    <col min="780" max="780" width="9.25" style="55" bestFit="1" customWidth="1"/>
    <col min="781" max="1020" width="9" style="55"/>
    <col min="1021" max="1021" width="4.125" style="55" customWidth="1"/>
    <col min="1022" max="1022" width="5.875" style="55" customWidth="1"/>
    <col min="1023" max="1023" width="4.5" style="55" customWidth="1"/>
    <col min="1024" max="1033" width="7.625" style="55" customWidth="1"/>
    <col min="1034" max="1034" width="5.125" style="55" customWidth="1"/>
    <col min="1035" max="1035" width="9.125" style="55" bestFit="1" customWidth="1"/>
    <col min="1036" max="1036" width="9.25" style="55" bestFit="1" customWidth="1"/>
    <col min="1037" max="1276" width="9" style="55"/>
    <col min="1277" max="1277" width="4.125" style="55" customWidth="1"/>
    <col min="1278" max="1278" width="5.875" style="55" customWidth="1"/>
    <col min="1279" max="1279" width="4.5" style="55" customWidth="1"/>
    <col min="1280" max="1289" width="7.625" style="55" customWidth="1"/>
    <col min="1290" max="1290" width="5.125" style="55" customWidth="1"/>
    <col min="1291" max="1291" width="9.125" style="55" bestFit="1" customWidth="1"/>
    <col min="1292" max="1292" width="9.25" style="55" bestFit="1" customWidth="1"/>
    <col min="1293" max="1532" width="9" style="55"/>
    <col min="1533" max="1533" width="4.125" style="55" customWidth="1"/>
    <col min="1534" max="1534" width="5.875" style="55" customWidth="1"/>
    <col min="1535" max="1535" width="4.5" style="55" customWidth="1"/>
    <col min="1536" max="1545" width="7.625" style="55" customWidth="1"/>
    <col min="1546" max="1546" width="5.125" style="55" customWidth="1"/>
    <col min="1547" max="1547" width="9.125" style="55" bestFit="1" customWidth="1"/>
    <col min="1548" max="1548" width="9.25" style="55" bestFit="1" customWidth="1"/>
    <col min="1549" max="1788" width="9" style="55"/>
    <col min="1789" max="1789" width="4.125" style="55" customWidth="1"/>
    <col min="1790" max="1790" width="5.875" style="55" customWidth="1"/>
    <col min="1791" max="1791" width="4.5" style="55" customWidth="1"/>
    <col min="1792" max="1801" width="7.625" style="55" customWidth="1"/>
    <col min="1802" max="1802" width="5.125" style="55" customWidth="1"/>
    <col min="1803" max="1803" width="9.125" style="55" bestFit="1" customWidth="1"/>
    <col min="1804" max="1804" width="9.25" style="55" bestFit="1" customWidth="1"/>
    <col min="1805" max="2044" width="9" style="55"/>
    <col min="2045" max="2045" width="4.125" style="55" customWidth="1"/>
    <col min="2046" max="2046" width="5.875" style="55" customWidth="1"/>
    <col min="2047" max="2047" width="4.5" style="55" customWidth="1"/>
    <col min="2048" max="2057" width="7.625" style="55" customWidth="1"/>
    <col min="2058" max="2058" width="5.125" style="55" customWidth="1"/>
    <col min="2059" max="2059" width="9.125" style="55" bestFit="1" customWidth="1"/>
    <col min="2060" max="2060" width="9.25" style="55" bestFit="1" customWidth="1"/>
    <col min="2061" max="2300" width="9" style="55"/>
    <col min="2301" max="2301" width="4.125" style="55" customWidth="1"/>
    <col min="2302" max="2302" width="5.875" style="55" customWidth="1"/>
    <col min="2303" max="2303" width="4.5" style="55" customWidth="1"/>
    <col min="2304" max="2313" width="7.625" style="55" customWidth="1"/>
    <col min="2314" max="2314" width="5.125" style="55" customWidth="1"/>
    <col min="2315" max="2315" width="9.125" style="55" bestFit="1" customWidth="1"/>
    <col min="2316" max="2316" width="9.25" style="55" bestFit="1" customWidth="1"/>
    <col min="2317" max="2556" width="9" style="55"/>
    <col min="2557" max="2557" width="4.125" style="55" customWidth="1"/>
    <col min="2558" max="2558" width="5.875" style="55" customWidth="1"/>
    <col min="2559" max="2559" width="4.5" style="55" customWidth="1"/>
    <col min="2560" max="2569" width="7.625" style="55" customWidth="1"/>
    <col min="2570" max="2570" width="5.125" style="55" customWidth="1"/>
    <col min="2571" max="2571" width="9.125" style="55" bestFit="1" customWidth="1"/>
    <col min="2572" max="2572" width="9.25" style="55" bestFit="1" customWidth="1"/>
    <col min="2573" max="2812" width="9" style="55"/>
    <col min="2813" max="2813" width="4.125" style="55" customWidth="1"/>
    <col min="2814" max="2814" width="5.875" style="55" customWidth="1"/>
    <col min="2815" max="2815" width="4.5" style="55" customWidth="1"/>
    <col min="2816" max="2825" width="7.625" style="55" customWidth="1"/>
    <col min="2826" max="2826" width="5.125" style="55" customWidth="1"/>
    <col min="2827" max="2827" width="9.125" style="55" bestFit="1" customWidth="1"/>
    <col min="2828" max="2828" width="9.25" style="55" bestFit="1" customWidth="1"/>
    <col min="2829" max="3068" width="9" style="55"/>
    <col min="3069" max="3069" width="4.125" style="55" customWidth="1"/>
    <col min="3070" max="3070" width="5.875" style="55" customWidth="1"/>
    <col min="3071" max="3071" width="4.5" style="55" customWidth="1"/>
    <col min="3072" max="3081" width="7.625" style="55" customWidth="1"/>
    <col min="3082" max="3082" width="5.125" style="55" customWidth="1"/>
    <col min="3083" max="3083" width="9.125" style="55" bestFit="1" customWidth="1"/>
    <col min="3084" max="3084" width="9.25" style="55" bestFit="1" customWidth="1"/>
    <col min="3085" max="3324" width="9" style="55"/>
    <col min="3325" max="3325" width="4.125" style="55" customWidth="1"/>
    <col min="3326" max="3326" width="5.875" style="55" customWidth="1"/>
    <col min="3327" max="3327" width="4.5" style="55" customWidth="1"/>
    <col min="3328" max="3337" width="7.625" style="55" customWidth="1"/>
    <col min="3338" max="3338" width="5.125" style="55" customWidth="1"/>
    <col min="3339" max="3339" width="9.125" style="55" bestFit="1" customWidth="1"/>
    <col min="3340" max="3340" width="9.25" style="55" bestFit="1" customWidth="1"/>
    <col min="3341" max="3580" width="9" style="55"/>
    <col min="3581" max="3581" width="4.125" style="55" customWidth="1"/>
    <col min="3582" max="3582" width="5.875" style="55" customWidth="1"/>
    <col min="3583" max="3583" width="4.5" style="55" customWidth="1"/>
    <col min="3584" max="3593" width="7.625" style="55" customWidth="1"/>
    <col min="3594" max="3594" width="5.125" style="55" customWidth="1"/>
    <col min="3595" max="3595" width="9.125" style="55" bestFit="1" customWidth="1"/>
    <col min="3596" max="3596" width="9.25" style="55" bestFit="1" customWidth="1"/>
    <col min="3597" max="3836" width="9" style="55"/>
    <col min="3837" max="3837" width="4.125" style="55" customWidth="1"/>
    <col min="3838" max="3838" width="5.875" style="55" customWidth="1"/>
    <col min="3839" max="3839" width="4.5" style="55" customWidth="1"/>
    <col min="3840" max="3849" width="7.625" style="55" customWidth="1"/>
    <col min="3850" max="3850" width="5.125" style="55" customWidth="1"/>
    <col min="3851" max="3851" width="9.125" style="55" bestFit="1" customWidth="1"/>
    <col min="3852" max="3852" width="9.25" style="55" bestFit="1" customWidth="1"/>
    <col min="3853" max="4092" width="9" style="55"/>
    <col min="4093" max="4093" width="4.125" style="55" customWidth="1"/>
    <col min="4094" max="4094" width="5.875" style="55" customWidth="1"/>
    <col min="4095" max="4095" width="4.5" style="55" customWidth="1"/>
    <col min="4096" max="4105" width="7.625" style="55" customWidth="1"/>
    <col min="4106" max="4106" width="5.125" style="55" customWidth="1"/>
    <col min="4107" max="4107" width="9.125" style="55" bestFit="1" customWidth="1"/>
    <col min="4108" max="4108" width="9.25" style="55" bestFit="1" customWidth="1"/>
    <col min="4109" max="4348" width="9" style="55"/>
    <col min="4349" max="4349" width="4.125" style="55" customWidth="1"/>
    <col min="4350" max="4350" width="5.875" style="55" customWidth="1"/>
    <col min="4351" max="4351" width="4.5" style="55" customWidth="1"/>
    <col min="4352" max="4361" width="7.625" style="55" customWidth="1"/>
    <col min="4362" max="4362" width="5.125" style="55" customWidth="1"/>
    <col min="4363" max="4363" width="9.125" style="55" bestFit="1" customWidth="1"/>
    <col min="4364" max="4364" width="9.25" style="55" bestFit="1" customWidth="1"/>
    <col min="4365" max="4604" width="9" style="55"/>
    <col min="4605" max="4605" width="4.125" style="55" customWidth="1"/>
    <col min="4606" max="4606" width="5.875" style="55" customWidth="1"/>
    <col min="4607" max="4607" width="4.5" style="55" customWidth="1"/>
    <col min="4608" max="4617" width="7.625" style="55" customWidth="1"/>
    <col min="4618" max="4618" width="5.125" style="55" customWidth="1"/>
    <col min="4619" max="4619" width="9.125" style="55" bestFit="1" customWidth="1"/>
    <col min="4620" max="4620" width="9.25" style="55" bestFit="1" customWidth="1"/>
    <col min="4621" max="4860" width="9" style="55"/>
    <col min="4861" max="4861" width="4.125" style="55" customWidth="1"/>
    <col min="4862" max="4862" width="5.875" style="55" customWidth="1"/>
    <col min="4863" max="4863" width="4.5" style="55" customWidth="1"/>
    <col min="4864" max="4873" width="7.625" style="55" customWidth="1"/>
    <col min="4874" max="4874" width="5.125" style="55" customWidth="1"/>
    <col min="4875" max="4875" width="9.125" style="55" bestFit="1" customWidth="1"/>
    <col min="4876" max="4876" width="9.25" style="55" bestFit="1" customWidth="1"/>
    <col min="4877" max="5116" width="9" style="55"/>
    <col min="5117" max="5117" width="4.125" style="55" customWidth="1"/>
    <col min="5118" max="5118" width="5.875" style="55" customWidth="1"/>
    <col min="5119" max="5119" width="4.5" style="55" customWidth="1"/>
    <col min="5120" max="5129" width="7.625" style="55" customWidth="1"/>
    <col min="5130" max="5130" width="5.125" style="55" customWidth="1"/>
    <col min="5131" max="5131" width="9.125" style="55" bestFit="1" customWidth="1"/>
    <col min="5132" max="5132" width="9.25" style="55" bestFit="1" customWidth="1"/>
    <col min="5133" max="5372" width="9" style="55"/>
    <col min="5373" max="5373" width="4.125" style="55" customWidth="1"/>
    <col min="5374" max="5374" width="5.875" style="55" customWidth="1"/>
    <col min="5375" max="5375" width="4.5" style="55" customWidth="1"/>
    <col min="5376" max="5385" width="7.625" style="55" customWidth="1"/>
    <col min="5386" max="5386" width="5.125" style="55" customWidth="1"/>
    <col min="5387" max="5387" width="9.125" style="55" bestFit="1" customWidth="1"/>
    <col min="5388" max="5388" width="9.25" style="55" bestFit="1" customWidth="1"/>
    <col min="5389" max="5628" width="9" style="55"/>
    <col min="5629" max="5629" width="4.125" style="55" customWidth="1"/>
    <col min="5630" max="5630" width="5.875" style="55" customWidth="1"/>
    <col min="5631" max="5631" width="4.5" style="55" customWidth="1"/>
    <col min="5632" max="5641" width="7.625" style="55" customWidth="1"/>
    <col min="5642" max="5642" width="5.125" style="55" customWidth="1"/>
    <col min="5643" max="5643" width="9.125" style="55" bestFit="1" customWidth="1"/>
    <col min="5644" max="5644" width="9.25" style="55" bestFit="1" customWidth="1"/>
    <col min="5645" max="5884" width="9" style="55"/>
    <col min="5885" max="5885" width="4.125" style="55" customWidth="1"/>
    <col min="5886" max="5886" width="5.875" style="55" customWidth="1"/>
    <col min="5887" max="5887" width="4.5" style="55" customWidth="1"/>
    <col min="5888" max="5897" width="7.625" style="55" customWidth="1"/>
    <col min="5898" max="5898" width="5.125" style="55" customWidth="1"/>
    <col min="5899" max="5899" width="9.125" style="55" bestFit="1" customWidth="1"/>
    <col min="5900" max="5900" width="9.25" style="55" bestFit="1" customWidth="1"/>
    <col min="5901" max="6140" width="9" style="55"/>
    <col min="6141" max="6141" width="4.125" style="55" customWidth="1"/>
    <col min="6142" max="6142" width="5.875" style="55" customWidth="1"/>
    <col min="6143" max="6143" width="4.5" style="55" customWidth="1"/>
    <col min="6144" max="6153" width="7.625" style="55" customWidth="1"/>
    <col min="6154" max="6154" width="5.125" style="55" customWidth="1"/>
    <col min="6155" max="6155" width="9.125" style="55" bestFit="1" customWidth="1"/>
    <col min="6156" max="6156" width="9.25" style="55" bestFit="1" customWidth="1"/>
    <col min="6157" max="6396" width="9" style="55"/>
    <col min="6397" max="6397" width="4.125" style="55" customWidth="1"/>
    <col min="6398" max="6398" width="5.875" style="55" customWidth="1"/>
    <col min="6399" max="6399" width="4.5" style="55" customWidth="1"/>
    <col min="6400" max="6409" width="7.625" style="55" customWidth="1"/>
    <col min="6410" max="6410" width="5.125" style="55" customWidth="1"/>
    <col min="6411" max="6411" width="9.125" style="55" bestFit="1" customWidth="1"/>
    <col min="6412" max="6412" width="9.25" style="55" bestFit="1" customWidth="1"/>
    <col min="6413" max="6652" width="9" style="55"/>
    <col min="6653" max="6653" width="4.125" style="55" customWidth="1"/>
    <col min="6654" max="6654" width="5.875" style="55" customWidth="1"/>
    <col min="6655" max="6655" width="4.5" style="55" customWidth="1"/>
    <col min="6656" max="6665" width="7.625" style="55" customWidth="1"/>
    <col min="6666" max="6666" width="5.125" style="55" customWidth="1"/>
    <col min="6667" max="6667" width="9.125" style="55" bestFit="1" customWidth="1"/>
    <col min="6668" max="6668" width="9.25" style="55" bestFit="1" customWidth="1"/>
    <col min="6669" max="6908" width="9" style="55"/>
    <col min="6909" max="6909" width="4.125" style="55" customWidth="1"/>
    <col min="6910" max="6910" width="5.875" style="55" customWidth="1"/>
    <col min="6911" max="6911" width="4.5" style="55" customWidth="1"/>
    <col min="6912" max="6921" width="7.625" style="55" customWidth="1"/>
    <col min="6922" max="6922" width="5.125" style="55" customWidth="1"/>
    <col min="6923" max="6923" width="9.125" style="55" bestFit="1" customWidth="1"/>
    <col min="6924" max="6924" width="9.25" style="55" bestFit="1" customWidth="1"/>
    <col min="6925" max="7164" width="9" style="55"/>
    <col min="7165" max="7165" width="4.125" style="55" customWidth="1"/>
    <col min="7166" max="7166" width="5.875" style="55" customWidth="1"/>
    <col min="7167" max="7167" width="4.5" style="55" customWidth="1"/>
    <col min="7168" max="7177" width="7.625" style="55" customWidth="1"/>
    <col min="7178" max="7178" width="5.125" style="55" customWidth="1"/>
    <col min="7179" max="7179" width="9.125" style="55" bestFit="1" customWidth="1"/>
    <col min="7180" max="7180" width="9.25" style="55" bestFit="1" customWidth="1"/>
    <col min="7181" max="7420" width="9" style="55"/>
    <col min="7421" max="7421" width="4.125" style="55" customWidth="1"/>
    <col min="7422" max="7422" width="5.875" style="55" customWidth="1"/>
    <col min="7423" max="7423" width="4.5" style="55" customWidth="1"/>
    <col min="7424" max="7433" width="7.625" style="55" customWidth="1"/>
    <col min="7434" max="7434" width="5.125" style="55" customWidth="1"/>
    <col min="7435" max="7435" width="9.125" style="55" bestFit="1" customWidth="1"/>
    <col min="7436" max="7436" width="9.25" style="55" bestFit="1" customWidth="1"/>
    <col min="7437" max="7676" width="9" style="55"/>
    <col min="7677" max="7677" width="4.125" style="55" customWidth="1"/>
    <col min="7678" max="7678" width="5.875" style="55" customWidth="1"/>
    <col min="7679" max="7679" width="4.5" style="55" customWidth="1"/>
    <col min="7680" max="7689" width="7.625" style="55" customWidth="1"/>
    <col min="7690" max="7690" width="5.125" style="55" customWidth="1"/>
    <col min="7691" max="7691" width="9.125" style="55" bestFit="1" customWidth="1"/>
    <col min="7692" max="7692" width="9.25" style="55" bestFit="1" customWidth="1"/>
    <col min="7693" max="7932" width="9" style="55"/>
    <col min="7933" max="7933" width="4.125" style="55" customWidth="1"/>
    <col min="7934" max="7934" width="5.875" style="55" customWidth="1"/>
    <col min="7935" max="7935" width="4.5" style="55" customWidth="1"/>
    <col min="7936" max="7945" width="7.625" style="55" customWidth="1"/>
    <col min="7946" max="7946" width="5.125" style="55" customWidth="1"/>
    <col min="7947" max="7947" width="9.125" style="55" bestFit="1" customWidth="1"/>
    <col min="7948" max="7948" width="9.25" style="55" bestFit="1" customWidth="1"/>
    <col min="7949" max="8188" width="9" style="55"/>
    <col min="8189" max="8189" width="4.125" style="55" customWidth="1"/>
    <col min="8190" max="8190" width="5.875" style="55" customWidth="1"/>
    <col min="8191" max="8191" width="4.5" style="55" customWidth="1"/>
    <col min="8192" max="8201" width="7.625" style="55" customWidth="1"/>
    <col min="8202" max="8202" width="5.125" style="55" customWidth="1"/>
    <col min="8203" max="8203" width="9.125" style="55" bestFit="1" customWidth="1"/>
    <col min="8204" max="8204" width="9.25" style="55" bestFit="1" customWidth="1"/>
    <col min="8205" max="8444" width="9" style="55"/>
    <col min="8445" max="8445" width="4.125" style="55" customWidth="1"/>
    <col min="8446" max="8446" width="5.875" style="55" customWidth="1"/>
    <col min="8447" max="8447" width="4.5" style="55" customWidth="1"/>
    <col min="8448" max="8457" width="7.625" style="55" customWidth="1"/>
    <col min="8458" max="8458" width="5.125" style="55" customWidth="1"/>
    <col min="8459" max="8459" width="9.125" style="55" bestFit="1" customWidth="1"/>
    <col min="8460" max="8460" width="9.25" style="55" bestFit="1" customWidth="1"/>
    <col min="8461" max="8700" width="9" style="55"/>
    <col min="8701" max="8701" width="4.125" style="55" customWidth="1"/>
    <col min="8702" max="8702" width="5.875" style="55" customWidth="1"/>
    <col min="8703" max="8703" width="4.5" style="55" customWidth="1"/>
    <col min="8704" max="8713" width="7.625" style="55" customWidth="1"/>
    <col min="8714" max="8714" width="5.125" style="55" customWidth="1"/>
    <col min="8715" max="8715" width="9.125" style="55" bestFit="1" customWidth="1"/>
    <col min="8716" max="8716" width="9.25" style="55" bestFit="1" customWidth="1"/>
    <col min="8717" max="8956" width="9" style="55"/>
    <col min="8957" max="8957" width="4.125" style="55" customWidth="1"/>
    <col min="8958" max="8958" width="5.875" style="55" customWidth="1"/>
    <col min="8959" max="8959" width="4.5" style="55" customWidth="1"/>
    <col min="8960" max="8969" width="7.625" style="55" customWidth="1"/>
    <col min="8970" max="8970" width="5.125" style="55" customWidth="1"/>
    <col min="8971" max="8971" width="9.125" style="55" bestFit="1" customWidth="1"/>
    <col min="8972" max="8972" width="9.25" style="55" bestFit="1" customWidth="1"/>
    <col min="8973" max="9212" width="9" style="55"/>
    <col min="9213" max="9213" width="4.125" style="55" customWidth="1"/>
    <col min="9214" max="9214" width="5.875" style="55" customWidth="1"/>
    <col min="9215" max="9215" width="4.5" style="55" customWidth="1"/>
    <col min="9216" max="9225" width="7.625" style="55" customWidth="1"/>
    <col min="9226" max="9226" width="5.125" style="55" customWidth="1"/>
    <col min="9227" max="9227" width="9.125" style="55" bestFit="1" customWidth="1"/>
    <col min="9228" max="9228" width="9.25" style="55" bestFit="1" customWidth="1"/>
    <col min="9229" max="9468" width="9" style="55"/>
    <col min="9469" max="9469" width="4.125" style="55" customWidth="1"/>
    <col min="9470" max="9470" width="5.875" style="55" customWidth="1"/>
    <col min="9471" max="9471" width="4.5" style="55" customWidth="1"/>
    <col min="9472" max="9481" width="7.625" style="55" customWidth="1"/>
    <col min="9482" max="9482" width="5.125" style="55" customWidth="1"/>
    <col min="9483" max="9483" width="9.125" style="55" bestFit="1" customWidth="1"/>
    <col min="9484" max="9484" width="9.25" style="55" bestFit="1" customWidth="1"/>
    <col min="9485" max="9724" width="9" style="55"/>
    <col min="9725" max="9725" width="4.125" style="55" customWidth="1"/>
    <col min="9726" max="9726" width="5.875" style="55" customWidth="1"/>
    <col min="9727" max="9727" width="4.5" style="55" customWidth="1"/>
    <col min="9728" max="9737" width="7.625" style="55" customWidth="1"/>
    <col min="9738" max="9738" width="5.125" style="55" customWidth="1"/>
    <col min="9739" max="9739" width="9.125" style="55" bestFit="1" customWidth="1"/>
    <col min="9740" max="9740" width="9.25" style="55" bestFit="1" customWidth="1"/>
    <col min="9741" max="9980" width="9" style="55"/>
    <col min="9981" max="9981" width="4.125" style="55" customWidth="1"/>
    <col min="9982" max="9982" width="5.875" style="55" customWidth="1"/>
    <col min="9983" max="9983" width="4.5" style="55" customWidth="1"/>
    <col min="9984" max="9993" width="7.625" style="55" customWidth="1"/>
    <col min="9994" max="9994" width="5.125" style="55" customWidth="1"/>
    <col min="9995" max="9995" width="9.125" style="55" bestFit="1" customWidth="1"/>
    <col min="9996" max="9996" width="9.25" style="55" bestFit="1" customWidth="1"/>
    <col min="9997" max="10236" width="9" style="55"/>
    <col min="10237" max="10237" width="4.125" style="55" customWidth="1"/>
    <col min="10238" max="10238" width="5.875" style="55" customWidth="1"/>
    <col min="10239" max="10239" width="4.5" style="55" customWidth="1"/>
    <col min="10240" max="10249" width="7.625" style="55" customWidth="1"/>
    <col min="10250" max="10250" width="5.125" style="55" customWidth="1"/>
    <col min="10251" max="10251" width="9.125" style="55" bestFit="1" customWidth="1"/>
    <col min="10252" max="10252" width="9.25" style="55" bestFit="1" customWidth="1"/>
    <col min="10253" max="10492" width="9" style="55"/>
    <col min="10493" max="10493" width="4.125" style="55" customWidth="1"/>
    <col min="10494" max="10494" width="5.875" style="55" customWidth="1"/>
    <col min="10495" max="10495" width="4.5" style="55" customWidth="1"/>
    <col min="10496" max="10505" width="7.625" style="55" customWidth="1"/>
    <col min="10506" max="10506" width="5.125" style="55" customWidth="1"/>
    <col min="10507" max="10507" width="9.125" style="55" bestFit="1" customWidth="1"/>
    <col min="10508" max="10508" width="9.25" style="55" bestFit="1" customWidth="1"/>
    <col min="10509" max="10748" width="9" style="55"/>
    <col min="10749" max="10749" width="4.125" style="55" customWidth="1"/>
    <col min="10750" max="10750" width="5.875" style="55" customWidth="1"/>
    <col min="10751" max="10751" width="4.5" style="55" customWidth="1"/>
    <col min="10752" max="10761" width="7.625" style="55" customWidth="1"/>
    <col min="10762" max="10762" width="5.125" style="55" customWidth="1"/>
    <col min="10763" max="10763" width="9.125" style="55" bestFit="1" customWidth="1"/>
    <col min="10764" max="10764" width="9.25" style="55" bestFit="1" customWidth="1"/>
    <col min="10765" max="11004" width="9" style="55"/>
    <col min="11005" max="11005" width="4.125" style="55" customWidth="1"/>
    <col min="11006" max="11006" width="5.875" style="55" customWidth="1"/>
    <col min="11007" max="11007" width="4.5" style="55" customWidth="1"/>
    <col min="11008" max="11017" width="7.625" style="55" customWidth="1"/>
    <col min="11018" max="11018" width="5.125" style="55" customWidth="1"/>
    <col min="11019" max="11019" width="9.125" style="55" bestFit="1" customWidth="1"/>
    <col min="11020" max="11020" width="9.25" style="55" bestFit="1" customWidth="1"/>
    <col min="11021" max="11260" width="9" style="55"/>
    <col min="11261" max="11261" width="4.125" style="55" customWidth="1"/>
    <col min="11262" max="11262" width="5.875" style="55" customWidth="1"/>
    <col min="11263" max="11263" width="4.5" style="55" customWidth="1"/>
    <col min="11264" max="11273" width="7.625" style="55" customWidth="1"/>
    <col min="11274" max="11274" width="5.125" style="55" customWidth="1"/>
    <col min="11275" max="11275" width="9.125" style="55" bestFit="1" customWidth="1"/>
    <col min="11276" max="11276" width="9.25" style="55" bestFit="1" customWidth="1"/>
    <col min="11277" max="11516" width="9" style="55"/>
    <col min="11517" max="11517" width="4.125" style="55" customWidth="1"/>
    <col min="11518" max="11518" width="5.875" style="55" customWidth="1"/>
    <col min="11519" max="11519" width="4.5" style="55" customWidth="1"/>
    <col min="11520" max="11529" width="7.625" style="55" customWidth="1"/>
    <col min="11530" max="11530" width="5.125" style="55" customWidth="1"/>
    <col min="11531" max="11531" width="9.125" style="55" bestFit="1" customWidth="1"/>
    <col min="11532" max="11532" width="9.25" style="55" bestFit="1" customWidth="1"/>
    <col min="11533" max="11772" width="9" style="55"/>
    <col min="11773" max="11773" width="4.125" style="55" customWidth="1"/>
    <col min="11774" max="11774" width="5.875" style="55" customWidth="1"/>
    <col min="11775" max="11775" width="4.5" style="55" customWidth="1"/>
    <col min="11776" max="11785" width="7.625" style="55" customWidth="1"/>
    <col min="11786" max="11786" width="5.125" style="55" customWidth="1"/>
    <col min="11787" max="11787" width="9.125" style="55" bestFit="1" customWidth="1"/>
    <col min="11788" max="11788" width="9.25" style="55" bestFit="1" customWidth="1"/>
    <col min="11789" max="12028" width="9" style="55"/>
    <col min="12029" max="12029" width="4.125" style="55" customWidth="1"/>
    <col min="12030" max="12030" width="5.875" style="55" customWidth="1"/>
    <col min="12031" max="12031" width="4.5" style="55" customWidth="1"/>
    <col min="12032" max="12041" width="7.625" style="55" customWidth="1"/>
    <col min="12042" max="12042" width="5.125" style="55" customWidth="1"/>
    <col min="12043" max="12043" width="9.125" style="55" bestFit="1" customWidth="1"/>
    <col min="12044" max="12044" width="9.25" style="55" bestFit="1" customWidth="1"/>
    <col min="12045" max="12284" width="9" style="55"/>
    <col min="12285" max="12285" width="4.125" style="55" customWidth="1"/>
    <col min="12286" max="12286" width="5.875" style="55" customWidth="1"/>
    <col min="12287" max="12287" width="4.5" style="55" customWidth="1"/>
    <col min="12288" max="12297" width="7.625" style="55" customWidth="1"/>
    <col min="12298" max="12298" width="5.125" style="55" customWidth="1"/>
    <col min="12299" max="12299" width="9.125" style="55" bestFit="1" customWidth="1"/>
    <col min="12300" max="12300" width="9.25" style="55" bestFit="1" customWidth="1"/>
    <col min="12301" max="12540" width="9" style="55"/>
    <col min="12541" max="12541" width="4.125" style="55" customWidth="1"/>
    <col min="12542" max="12542" width="5.875" style="55" customWidth="1"/>
    <col min="12543" max="12543" width="4.5" style="55" customWidth="1"/>
    <col min="12544" max="12553" width="7.625" style="55" customWidth="1"/>
    <col min="12554" max="12554" width="5.125" style="55" customWidth="1"/>
    <col min="12555" max="12555" width="9.125" style="55" bestFit="1" customWidth="1"/>
    <col min="12556" max="12556" width="9.25" style="55" bestFit="1" customWidth="1"/>
    <col min="12557" max="12796" width="9" style="55"/>
    <col min="12797" max="12797" width="4.125" style="55" customWidth="1"/>
    <col min="12798" max="12798" width="5.875" style="55" customWidth="1"/>
    <col min="12799" max="12799" width="4.5" style="55" customWidth="1"/>
    <col min="12800" max="12809" width="7.625" style="55" customWidth="1"/>
    <col min="12810" max="12810" width="5.125" style="55" customWidth="1"/>
    <col min="12811" max="12811" width="9.125" style="55" bestFit="1" customWidth="1"/>
    <col min="12812" max="12812" width="9.25" style="55" bestFit="1" customWidth="1"/>
    <col min="12813" max="13052" width="9" style="55"/>
    <col min="13053" max="13053" width="4.125" style="55" customWidth="1"/>
    <col min="13054" max="13054" width="5.875" style="55" customWidth="1"/>
    <col min="13055" max="13055" width="4.5" style="55" customWidth="1"/>
    <col min="13056" max="13065" width="7.625" style="55" customWidth="1"/>
    <col min="13066" max="13066" width="5.125" style="55" customWidth="1"/>
    <col min="13067" max="13067" width="9.125" style="55" bestFit="1" customWidth="1"/>
    <col min="13068" max="13068" width="9.25" style="55" bestFit="1" customWidth="1"/>
    <col min="13069" max="13308" width="9" style="55"/>
    <col min="13309" max="13309" width="4.125" style="55" customWidth="1"/>
    <col min="13310" max="13310" width="5.875" style="55" customWidth="1"/>
    <col min="13311" max="13311" width="4.5" style="55" customWidth="1"/>
    <col min="13312" max="13321" width="7.625" style="55" customWidth="1"/>
    <col min="13322" max="13322" width="5.125" style="55" customWidth="1"/>
    <col min="13323" max="13323" width="9.125" style="55" bestFit="1" customWidth="1"/>
    <col min="13324" max="13324" width="9.25" style="55" bestFit="1" customWidth="1"/>
    <col min="13325" max="13564" width="9" style="55"/>
    <col min="13565" max="13565" width="4.125" style="55" customWidth="1"/>
    <col min="13566" max="13566" width="5.875" style="55" customWidth="1"/>
    <col min="13567" max="13567" width="4.5" style="55" customWidth="1"/>
    <col min="13568" max="13577" width="7.625" style="55" customWidth="1"/>
    <col min="13578" max="13578" width="5.125" style="55" customWidth="1"/>
    <col min="13579" max="13579" width="9.125" style="55" bestFit="1" customWidth="1"/>
    <col min="13580" max="13580" width="9.25" style="55" bestFit="1" customWidth="1"/>
    <col min="13581" max="13820" width="9" style="55"/>
    <col min="13821" max="13821" width="4.125" style="55" customWidth="1"/>
    <col min="13822" max="13822" width="5.875" style="55" customWidth="1"/>
    <col min="13823" max="13823" width="4.5" style="55" customWidth="1"/>
    <col min="13824" max="13833" width="7.625" style="55" customWidth="1"/>
    <col min="13834" max="13834" width="5.125" style="55" customWidth="1"/>
    <col min="13835" max="13835" width="9.125" style="55" bestFit="1" customWidth="1"/>
    <col min="13836" max="13836" width="9.25" style="55" bestFit="1" customWidth="1"/>
    <col min="13837" max="14076" width="9" style="55"/>
    <col min="14077" max="14077" width="4.125" style="55" customWidth="1"/>
    <col min="14078" max="14078" width="5.875" style="55" customWidth="1"/>
    <col min="14079" max="14079" width="4.5" style="55" customWidth="1"/>
    <col min="14080" max="14089" width="7.625" style="55" customWidth="1"/>
    <col min="14090" max="14090" width="5.125" style="55" customWidth="1"/>
    <col min="14091" max="14091" width="9.125" style="55" bestFit="1" customWidth="1"/>
    <col min="14092" max="14092" width="9.25" style="55" bestFit="1" customWidth="1"/>
    <col min="14093" max="14332" width="9" style="55"/>
    <col min="14333" max="14333" width="4.125" style="55" customWidth="1"/>
    <col min="14334" max="14334" width="5.875" style="55" customWidth="1"/>
    <col min="14335" max="14335" width="4.5" style="55" customWidth="1"/>
    <col min="14336" max="14345" width="7.625" style="55" customWidth="1"/>
    <col min="14346" max="14346" width="5.125" style="55" customWidth="1"/>
    <col min="14347" max="14347" width="9.125" style="55" bestFit="1" customWidth="1"/>
    <col min="14348" max="14348" width="9.25" style="55" bestFit="1" customWidth="1"/>
    <col min="14349" max="14588" width="9" style="55"/>
    <col min="14589" max="14589" width="4.125" style="55" customWidth="1"/>
    <col min="14590" max="14590" width="5.875" style="55" customWidth="1"/>
    <col min="14591" max="14591" width="4.5" style="55" customWidth="1"/>
    <col min="14592" max="14601" width="7.625" style="55" customWidth="1"/>
    <col min="14602" max="14602" width="5.125" style="55" customWidth="1"/>
    <col min="14603" max="14603" width="9.125" style="55" bestFit="1" customWidth="1"/>
    <col min="14604" max="14604" width="9.25" style="55" bestFit="1" customWidth="1"/>
    <col min="14605" max="14844" width="9" style="55"/>
    <col min="14845" max="14845" width="4.125" style="55" customWidth="1"/>
    <col min="14846" max="14846" width="5.875" style="55" customWidth="1"/>
    <col min="14847" max="14847" width="4.5" style="55" customWidth="1"/>
    <col min="14848" max="14857" width="7.625" style="55" customWidth="1"/>
    <col min="14858" max="14858" width="5.125" style="55" customWidth="1"/>
    <col min="14859" max="14859" width="9.125" style="55" bestFit="1" customWidth="1"/>
    <col min="14860" max="14860" width="9.25" style="55" bestFit="1" customWidth="1"/>
    <col min="14861" max="15100" width="9" style="55"/>
    <col min="15101" max="15101" width="4.125" style="55" customWidth="1"/>
    <col min="15102" max="15102" width="5.875" style="55" customWidth="1"/>
    <col min="15103" max="15103" width="4.5" style="55" customWidth="1"/>
    <col min="15104" max="15113" width="7.625" style="55" customWidth="1"/>
    <col min="15114" max="15114" width="5.125" style="55" customWidth="1"/>
    <col min="15115" max="15115" width="9.125" style="55" bestFit="1" customWidth="1"/>
    <col min="15116" max="15116" width="9.25" style="55" bestFit="1" customWidth="1"/>
    <col min="15117" max="15356" width="9" style="55"/>
    <col min="15357" max="15357" width="4.125" style="55" customWidth="1"/>
    <col min="15358" max="15358" width="5.875" style="55" customWidth="1"/>
    <col min="15359" max="15359" width="4.5" style="55" customWidth="1"/>
    <col min="15360" max="15369" width="7.625" style="55" customWidth="1"/>
    <col min="15370" max="15370" width="5.125" style="55" customWidth="1"/>
    <col min="15371" max="15371" width="9.125" style="55" bestFit="1" customWidth="1"/>
    <col min="15372" max="15372" width="9.25" style="55" bestFit="1" customWidth="1"/>
    <col min="15373" max="15612" width="9" style="55"/>
    <col min="15613" max="15613" width="4.125" style="55" customWidth="1"/>
    <col min="15614" max="15614" width="5.875" style="55" customWidth="1"/>
    <col min="15615" max="15615" width="4.5" style="55" customWidth="1"/>
    <col min="15616" max="15625" width="7.625" style="55" customWidth="1"/>
    <col min="15626" max="15626" width="5.125" style="55" customWidth="1"/>
    <col min="15627" max="15627" width="9.125" style="55" bestFit="1" customWidth="1"/>
    <col min="15628" max="15628" width="9.25" style="55" bestFit="1" customWidth="1"/>
    <col min="15629" max="15868" width="9" style="55"/>
    <col min="15869" max="15869" width="4.125" style="55" customWidth="1"/>
    <col min="15870" max="15870" width="5.875" style="55" customWidth="1"/>
    <col min="15871" max="15871" width="4.5" style="55" customWidth="1"/>
    <col min="15872" max="15881" width="7.625" style="55" customWidth="1"/>
    <col min="15882" max="15882" width="5.125" style="55" customWidth="1"/>
    <col min="15883" max="15883" width="9.125" style="55" bestFit="1" customWidth="1"/>
    <col min="15884" max="15884" width="9.25" style="55" bestFit="1" customWidth="1"/>
    <col min="15885" max="16124" width="9" style="55"/>
    <col min="16125" max="16125" width="4.125" style="55" customWidth="1"/>
    <col min="16126" max="16126" width="5.875" style="55" customWidth="1"/>
    <col min="16127" max="16127" width="4.5" style="55" customWidth="1"/>
    <col min="16128" max="16137" width="7.625" style="55" customWidth="1"/>
    <col min="16138" max="16138" width="5.125" style="55" customWidth="1"/>
    <col min="16139" max="16139" width="9.125" style="55" bestFit="1"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ht="24.75" customHeight="1" thickBot="1">
      <c r="A2" s="1" t="s">
        <v>40</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61" t="s">
        <v>10</v>
      </c>
      <c r="F4" s="1689"/>
      <c r="G4" s="1689"/>
      <c r="H4" s="10" t="s">
        <v>11</v>
      </c>
      <c r="I4" s="1689"/>
      <c r="J4" s="1689"/>
      <c r="K4" s="1689"/>
      <c r="L4" s="1689"/>
      <c r="M4" s="1693"/>
    </row>
    <row r="5" spans="1:13" ht="14.25" customHeight="1">
      <c r="A5" s="58"/>
      <c r="B5" s="59"/>
      <c r="C5" s="60"/>
      <c r="D5" s="1686"/>
      <c r="E5" s="62" t="s">
        <v>12</v>
      </c>
      <c r="F5" s="1689"/>
      <c r="G5" s="1689"/>
      <c r="H5" s="10" t="s">
        <v>13</v>
      </c>
      <c r="I5" s="1689"/>
      <c r="J5" s="1689"/>
      <c r="K5" s="1689"/>
      <c r="L5" s="1689"/>
      <c r="M5" s="1693"/>
    </row>
    <row r="6" spans="1:13" ht="14.25" customHeight="1" thickBot="1">
      <c r="A6" s="63" t="s">
        <v>14</v>
      </c>
      <c r="B6" s="64"/>
      <c r="C6" s="65"/>
      <c r="D6" s="1687"/>
      <c r="E6" s="66" t="s">
        <v>15</v>
      </c>
      <c r="F6" s="1690"/>
      <c r="G6" s="1690"/>
      <c r="H6" s="16"/>
      <c r="I6" s="1690"/>
      <c r="J6" s="1690"/>
      <c r="K6" s="1690"/>
      <c r="L6" s="1690"/>
      <c r="M6" s="1694"/>
    </row>
    <row r="7" spans="1:13" ht="14.25" customHeight="1">
      <c r="A7" s="1703" t="s">
        <v>16</v>
      </c>
      <c r="B7" s="1706" t="s">
        <v>17</v>
      </c>
      <c r="C7" s="1707"/>
      <c r="D7" s="67">
        <v>1852</v>
      </c>
      <c r="E7" s="68">
        <v>-4.5852653271509531</v>
      </c>
      <c r="F7" s="80">
        <v>859</v>
      </c>
      <c r="G7" s="80">
        <v>178</v>
      </c>
      <c r="H7" s="45">
        <v>54</v>
      </c>
      <c r="I7" s="80">
        <v>288</v>
      </c>
      <c r="J7" s="80">
        <v>124</v>
      </c>
      <c r="K7" s="80">
        <v>140</v>
      </c>
      <c r="L7" s="80">
        <v>114</v>
      </c>
      <c r="M7" s="81">
        <v>149</v>
      </c>
    </row>
    <row r="8" spans="1:13" ht="14.25" customHeight="1">
      <c r="A8" s="1695"/>
      <c r="B8" s="1708">
        <v>29</v>
      </c>
      <c r="C8" s="1709"/>
      <c r="D8" s="67">
        <v>1860</v>
      </c>
      <c r="E8" s="68">
        <v>0.43196544276457888</v>
      </c>
      <c r="F8" s="69">
        <v>886</v>
      </c>
      <c r="G8" s="69">
        <v>190</v>
      </c>
      <c r="H8" s="23">
        <v>55</v>
      </c>
      <c r="I8" s="69">
        <v>291</v>
      </c>
      <c r="J8" s="69">
        <v>122</v>
      </c>
      <c r="K8" s="69">
        <v>117</v>
      </c>
      <c r="L8" s="69">
        <v>111</v>
      </c>
      <c r="M8" s="70">
        <v>143</v>
      </c>
    </row>
    <row r="9" spans="1:13" ht="14.25" customHeight="1">
      <c r="A9" s="1695"/>
      <c r="B9" s="1708">
        <v>30</v>
      </c>
      <c r="C9" s="1709"/>
      <c r="D9" s="67">
        <v>1793</v>
      </c>
      <c r="E9" s="68">
        <v>-3.6021505376344085</v>
      </c>
      <c r="F9" s="69">
        <v>840</v>
      </c>
      <c r="G9" s="69">
        <v>174</v>
      </c>
      <c r="H9" s="25">
        <v>52</v>
      </c>
      <c r="I9" s="69">
        <v>286</v>
      </c>
      <c r="J9" s="69">
        <v>99</v>
      </c>
      <c r="K9" s="69">
        <v>119</v>
      </c>
      <c r="L9" s="69">
        <v>132</v>
      </c>
      <c r="M9" s="70">
        <v>143</v>
      </c>
    </row>
    <row r="10" spans="1:13" ht="14.25" customHeight="1">
      <c r="A10" s="1695"/>
      <c r="B10" s="1708" t="s">
        <v>18</v>
      </c>
      <c r="C10" s="1709"/>
      <c r="D10" s="67">
        <v>1949</v>
      </c>
      <c r="E10" s="68">
        <v>8.7005019520356939</v>
      </c>
      <c r="F10" s="69">
        <v>1028</v>
      </c>
      <c r="G10" s="69">
        <v>164</v>
      </c>
      <c r="H10" s="25">
        <v>40</v>
      </c>
      <c r="I10" s="69">
        <v>257</v>
      </c>
      <c r="J10" s="69">
        <v>83</v>
      </c>
      <c r="K10" s="69">
        <v>125</v>
      </c>
      <c r="L10" s="69">
        <v>146</v>
      </c>
      <c r="M10" s="70">
        <v>146</v>
      </c>
    </row>
    <row r="11" spans="1:13" ht="14.25" customHeight="1">
      <c r="A11" s="1695"/>
      <c r="B11" s="1708">
        <v>2</v>
      </c>
      <c r="C11" s="1709"/>
      <c r="D11" s="71">
        <f>SUM(F11:G11,I11:M11)</f>
        <v>2143</v>
      </c>
      <c r="E11" s="72">
        <f>IF(ISERROR((D11-D10)/D10*100),"―",(D11-D10)/D10*100)</f>
        <v>9.9538224730631093</v>
      </c>
      <c r="F11" s="73">
        <f>SUM(F12:F23)</f>
        <v>1110</v>
      </c>
      <c r="G11" s="73">
        <f t="shared" ref="G11:M11" si="0">SUM(G12:G23)</f>
        <v>171</v>
      </c>
      <c r="H11" s="30">
        <f t="shared" si="0"/>
        <v>38</v>
      </c>
      <c r="I11" s="73">
        <f t="shared" si="0"/>
        <v>304</v>
      </c>
      <c r="J11" s="73">
        <f t="shared" si="0"/>
        <v>109</v>
      </c>
      <c r="K11" s="73">
        <f t="shared" si="0"/>
        <v>121</v>
      </c>
      <c r="L11" s="73">
        <f t="shared" si="0"/>
        <v>161</v>
      </c>
      <c r="M11" s="74">
        <f t="shared" si="0"/>
        <v>167</v>
      </c>
    </row>
    <row r="12" spans="1:13" ht="14.25" customHeight="1">
      <c r="A12" s="1695"/>
      <c r="B12" s="59" t="s">
        <v>19</v>
      </c>
      <c r="C12" s="75" t="s">
        <v>20</v>
      </c>
      <c r="D12" s="50">
        <f>SUM(F12:G12,I12:M12)</f>
        <v>231</v>
      </c>
      <c r="E12" s="47">
        <v>20.3125</v>
      </c>
      <c r="F12" s="49">
        <v>110</v>
      </c>
      <c r="G12" s="49">
        <v>23</v>
      </c>
      <c r="H12" s="46">
        <v>6</v>
      </c>
      <c r="I12" s="49">
        <v>36</v>
      </c>
      <c r="J12" s="49">
        <v>18</v>
      </c>
      <c r="K12" s="49">
        <v>11</v>
      </c>
      <c r="L12" s="49">
        <v>17</v>
      </c>
      <c r="M12" s="76">
        <v>16</v>
      </c>
    </row>
    <row r="13" spans="1:13" ht="14.25" customHeight="1">
      <c r="A13" s="1695"/>
      <c r="B13" s="59"/>
      <c r="C13" s="75" t="s">
        <v>21</v>
      </c>
      <c r="D13" s="50">
        <f>SUM(F13:G13,I13:M13)</f>
        <v>183</v>
      </c>
      <c r="E13" s="47">
        <v>13.664596273291925</v>
      </c>
      <c r="F13" s="49">
        <v>87</v>
      </c>
      <c r="G13" s="49">
        <v>16</v>
      </c>
      <c r="H13" s="46">
        <v>3</v>
      </c>
      <c r="I13" s="49">
        <v>33</v>
      </c>
      <c r="J13" s="49">
        <v>11</v>
      </c>
      <c r="K13" s="49">
        <v>15</v>
      </c>
      <c r="L13" s="49">
        <v>11</v>
      </c>
      <c r="M13" s="76">
        <v>10</v>
      </c>
    </row>
    <row r="14" spans="1:13" ht="14.25" customHeight="1">
      <c r="A14" s="1695"/>
      <c r="B14" s="59"/>
      <c r="C14" s="75" t="s">
        <v>22</v>
      </c>
      <c r="D14" s="50">
        <f t="shared" ref="D14:D22" si="1">SUM(F14:G14,I14:M14)</f>
        <v>188</v>
      </c>
      <c r="E14" s="47">
        <v>12.574850299401197</v>
      </c>
      <c r="F14" s="49">
        <v>99</v>
      </c>
      <c r="G14" s="49">
        <v>10</v>
      </c>
      <c r="H14" s="46">
        <v>4</v>
      </c>
      <c r="I14" s="49">
        <v>33</v>
      </c>
      <c r="J14" s="49">
        <v>10</v>
      </c>
      <c r="K14" s="49">
        <v>12</v>
      </c>
      <c r="L14" s="49">
        <v>13</v>
      </c>
      <c r="M14" s="76">
        <v>11</v>
      </c>
    </row>
    <row r="15" spans="1:13" ht="14.25" customHeight="1">
      <c r="A15" s="1695"/>
      <c r="B15" s="59"/>
      <c r="C15" s="75" t="s">
        <v>23</v>
      </c>
      <c r="D15" s="50">
        <f t="shared" si="1"/>
        <v>211</v>
      </c>
      <c r="E15" s="47">
        <v>20.571428571428569</v>
      </c>
      <c r="F15" s="49">
        <v>122</v>
      </c>
      <c r="G15" s="49">
        <v>18</v>
      </c>
      <c r="H15" s="46">
        <v>3</v>
      </c>
      <c r="I15" s="49">
        <v>24</v>
      </c>
      <c r="J15" s="49">
        <v>9</v>
      </c>
      <c r="K15" s="49">
        <v>14</v>
      </c>
      <c r="L15" s="49">
        <v>14</v>
      </c>
      <c r="M15" s="76">
        <v>10</v>
      </c>
    </row>
    <row r="16" spans="1:13" ht="14.25" customHeight="1">
      <c r="A16" s="1695"/>
      <c r="B16" s="59"/>
      <c r="C16" s="75" t="s">
        <v>24</v>
      </c>
      <c r="D16" s="50">
        <f t="shared" si="1"/>
        <v>138</v>
      </c>
      <c r="E16" s="47">
        <v>-6.1224489795918364</v>
      </c>
      <c r="F16" s="49">
        <v>77</v>
      </c>
      <c r="G16" s="49">
        <v>7</v>
      </c>
      <c r="H16" s="46">
        <v>1</v>
      </c>
      <c r="I16" s="49">
        <v>15</v>
      </c>
      <c r="J16" s="49">
        <v>4</v>
      </c>
      <c r="K16" s="49">
        <v>10</v>
      </c>
      <c r="L16" s="49">
        <v>13</v>
      </c>
      <c r="M16" s="76">
        <v>12</v>
      </c>
    </row>
    <row r="17" spans="1:13" ht="14.25" customHeight="1">
      <c r="A17" s="1695"/>
      <c r="B17" s="59"/>
      <c r="C17" s="75" t="s">
        <v>25</v>
      </c>
      <c r="D17" s="50">
        <f t="shared" si="1"/>
        <v>172</v>
      </c>
      <c r="E17" s="47">
        <v>27.407407407407408</v>
      </c>
      <c r="F17" s="49">
        <v>87</v>
      </c>
      <c r="G17" s="49">
        <v>18</v>
      </c>
      <c r="H17" s="46">
        <v>4</v>
      </c>
      <c r="I17" s="49">
        <v>16</v>
      </c>
      <c r="J17" s="49">
        <v>8</v>
      </c>
      <c r="K17" s="49">
        <v>12</v>
      </c>
      <c r="L17" s="49">
        <v>16</v>
      </c>
      <c r="M17" s="76">
        <v>15</v>
      </c>
    </row>
    <row r="18" spans="1:13" ht="14.25" customHeight="1">
      <c r="A18" s="1695"/>
      <c r="B18" s="59"/>
      <c r="C18" s="75" t="s">
        <v>26</v>
      </c>
      <c r="D18" s="50">
        <f t="shared" si="1"/>
        <v>179</v>
      </c>
      <c r="E18" s="47">
        <v>20.945945945945947</v>
      </c>
      <c r="F18" s="49">
        <v>92</v>
      </c>
      <c r="G18" s="49">
        <v>11</v>
      </c>
      <c r="H18" s="46">
        <v>2</v>
      </c>
      <c r="I18" s="49">
        <v>25</v>
      </c>
      <c r="J18" s="49">
        <v>6</v>
      </c>
      <c r="K18" s="49">
        <v>8</v>
      </c>
      <c r="L18" s="49">
        <v>15</v>
      </c>
      <c r="M18" s="76">
        <v>22</v>
      </c>
    </row>
    <row r="19" spans="1:13" ht="14.25" customHeight="1">
      <c r="A19" s="1695"/>
      <c r="B19" s="59"/>
      <c r="C19" s="75" t="s">
        <v>27</v>
      </c>
      <c r="D19" s="50">
        <f t="shared" si="1"/>
        <v>128</v>
      </c>
      <c r="E19" s="47">
        <v>-3.0303030303030303</v>
      </c>
      <c r="F19" s="49">
        <v>67</v>
      </c>
      <c r="G19" s="49">
        <v>6</v>
      </c>
      <c r="H19" s="46">
        <v>2</v>
      </c>
      <c r="I19" s="49">
        <v>19</v>
      </c>
      <c r="J19" s="49">
        <v>9</v>
      </c>
      <c r="K19" s="49">
        <v>9</v>
      </c>
      <c r="L19" s="49">
        <v>10</v>
      </c>
      <c r="M19" s="76">
        <v>8</v>
      </c>
    </row>
    <row r="20" spans="1:13" ht="14.25" customHeight="1">
      <c r="A20" s="1695"/>
      <c r="B20" s="59"/>
      <c r="C20" s="75" t="s">
        <v>28</v>
      </c>
      <c r="D20" s="50">
        <f t="shared" si="1"/>
        <v>146</v>
      </c>
      <c r="E20" s="47">
        <v>9.7744360902255636</v>
      </c>
      <c r="F20" s="49">
        <v>81</v>
      </c>
      <c r="G20" s="49">
        <v>10</v>
      </c>
      <c r="H20" s="46">
        <v>2</v>
      </c>
      <c r="I20" s="49">
        <v>22</v>
      </c>
      <c r="J20" s="49">
        <v>5</v>
      </c>
      <c r="K20" s="49">
        <v>5</v>
      </c>
      <c r="L20" s="49">
        <v>8</v>
      </c>
      <c r="M20" s="76">
        <v>15</v>
      </c>
    </row>
    <row r="21" spans="1:13" ht="14.25" customHeight="1">
      <c r="A21" s="1695"/>
      <c r="B21" s="59" t="s">
        <v>29</v>
      </c>
      <c r="C21" s="75" t="s">
        <v>30</v>
      </c>
      <c r="D21" s="50">
        <f t="shared" si="1"/>
        <v>181</v>
      </c>
      <c r="E21" s="47">
        <v>-13.397129186602871</v>
      </c>
      <c r="F21" s="49">
        <v>97</v>
      </c>
      <c r="G21" s="49">
        <v>17</v>
      </c>
      <c r="H21" s="46">
        <v>2</v>
      </c>
      <c r="I21" s="49">
        <v>26</v>
      </c>
      <c r="J21" s="49">
        <v>6</v>
      </c>
      <c r="K21" s="49">
        <v>6</v>
      </c>
      <c r="L21" s="49">
        <v>15</v>
      </c>
      <c r="M21" s="76">
        <v>14</v>
      </c>
    </row>
    <row r="22" spans="1:13" ht="14.25" customHeight="1">
      <c r="A22" s="1695"/>
      <c r="B22" s="59"/>
      <c r="C22" s="75" t="s">
        <v>31</v>
      </c>
      <c r="D22" s="50">
        <f t="shared" si="1"/>
        <v>188</v>
      </c>
      <c r="E22" s="47">
        <v>17.5</v>
      </c>
      <c r="F22" s="49">
        <v>98</v>
      </c>
      <c r="G22" s="49">
        <v>17</v>
      </c>
      <c r="H22" s="46">
        <v>4</v>
      </c>
      <c r="I22" s="49">
        <v>29</v>
      </c>
      <c r="J22" s="49">
        <v>9</v>
      </c>
      <c r="K22" s="49">
        <v>6</v>
      </c>
      <c r="L22" s="49">
        <v>15</v>
      </c>
      <c r="M22" s="76">
        <v>14</v>
      </c>
    </row>
    <row r="23" spans="1:13" ht="14.25" customHeight="1" thickBot="1">
      <c r="A23" s="1696"/>
      <c r="B23" s="64"/>
      <c r="C23" s="77" t="s">
        <v>32</v>
      </c>
      <c r="D23" s="51">
        <f>SUM(F23:G23,I23:M23)</f>
        <v>198</v>
      </c>
      <c r="E23" s="78">
        <v>4.2105263157894735</v>
      </c>
      <c r="F23" s="52">
        <v>93</v>
      </c>
      <c r="G23" s="52">
        <v>18</v>
      </c>
      <c r="H23" s="48">
        <v>5</v>
      </c>
      <c r="I23" s="52">
        <v>26</v>
      </c>
      <c r="J23" s="52">
        <v>14</v>
      </c>
      <c r="K23" s="52">
        <v>13</v>
      </c>
      <c r="L23" s="52">
        <v>14</v>
      </c>
      <c r="M23" s="79">
        <v>20</v>
      </c>
    </row>
    <row r="24" spans="1:13" ht="14.25" customHeight="1">
      <c r="A24" s="1703" t="s">
        <v>33</v>
      </c>
      <c r="B24" s="1706" t="s">
        <v>17</v>
      </c>
      <c r="C24" s="1707"/>
      <c r="D24" s="67">
        <v>1232</v>
      </c>
      <c r="E24" s="68">
        <v>-8.1282624906785976</v>
      </c>
      <c r="F24" s="80">
        <v>553</v>
      </c>
      <c r="G24" s="80">
        <v>123</v>
      </c>
      <c r="H24" s="45">
        <v>39</v>
      </c>
      <c r="I24" s="80">
        <v>196</v>
      </c>
      <c r="J24" s="80">
        <v>88</v>
      </c>
      <c r="K24" s="80">
        <v>101</v>
      </c>
      <c r="L24" s="80">
        <v>79</v>
      </c>
      <c r="M24" s="81">
        <v>92</v>
      </c>
    </row>
    <row r="25" spans="1:13" ht="14.25" customHeight="1">
      <c r="A25" s="1695"/>
      <c r="B25" s="1708">
        <v>29</v>
      </c>
      <c r="C25" s="1709"/>
      <c r="D25" s="67">
        <v>1230</v>
      </c>
      <c r="E25" s="68">
        <v>-0.16233766233766234</v>
      </c>
      <c r="F25" s="69">
        <v>584</v>
      </c>
      <c r="G25" s="69">
        <v>133</v>
      </c>
      <c r="H25" s="23">
        <v>34</v>
      </c>
      <c r="I25" s="69">
        <v>177</v>
      </c>
      <c r="J25" s="69">
        <v>89</v>
      </c>
      <c r="K25" s="69">
        <v>66</v>
      </c>
      <c r="L25" s="69">
        <v>86</v>
      </c>
      <c r="M25" s="70">
        <v>95</v>
      </c>
    </row>
    <row r="26" spans="1:13" ht="14.25" customHeight="1">
      <c r="A26" s="1695"/>
      <c r="B26" s="1708">
        <v>30</v>
      </c>
      <c r="C26" s="1709"/>
      <c r="D26" s="67">
        <v>1162</v>
      </c>
      <c r="E26" s="68">
        <v>-5.5284552845528454</v>
      </c>
      <c r="F26" s="69">
        <v>545</v>
      </c>
      <c r="G26" s="69">
        <v>124</v>
      </c>
      <c r="H26" s="25">
        <v>36</v>
      </c>
      <c r="I26" s="69">
        <v>178</v>
      </c>
      <c r="J26" s="69">
        <v>66</v>
      </c>
      <c r="K26" s="69">
        <v>71</v>
      </c>
      <c r="L26" s="69">
        <v>95</v>
      </c>
      <c r="M26" s="70">
        <v>83</v>
      </c>
    </row>
    <row r="27" spans="1:13" ht="14.25" customHeight="1">
      <c r="A27" s="1695"/>
      <c r="B27" s="1708" t="s">
        <v>18</v>
      </c>
      <c r="C27" s="1709"/>
      <c r="D27" s="67">
        <v>1120</v>
      </c>
      <c r="E27" s="68">
        <v>-3.6144578313253009</v>
      </c>
      <c r="F27" s="69">
        <v>587</v>
      </c>
      <c r="G27" s="69">
        <v>99</v>
      </c>
      <c r="H27" s="25">
        <v>26</v>
      </c>
      <c r="I27" s="69">
        <v>135</v>
      </c>
      <c r="J27" s="69">
        <v>50</v>
      </c>
      <c r="K27" s="69">
        <v>76</v>
      </c>
      <c r="L27" s="69">
        <v>93</v>
      </c>
      <c r="M27" s="70">
        <v>80</v>
      </c>
    </row>
    <row r="28" spans="1:13" ht="14.25" customHeight="1">
      <c r="A28" s="1695"/>
      <c r="B28" s="1708">
        <v>2</v>
      </c>
      <c r="C28" s="1709"/>
      <c r="D28" s="71">
        <f>SUM(F28:G28,I28:M28)</f>
        <v>1265</v>
      </c>
      <c r="E28" s="72">
        <f>IF(ISERROR((D28-D27)/D27*100),"―",(D28-D27)/D27*100)</f>
        <v>12.946428571428573</v>
      </c>
      <c r="F28" s="73">
        <f>SUM(F29:F40)</f>
        <v>623</v>
      </c>
      <c r="G28" s="73">
        <f t="shared" ref="G28:M28" si="2">SUM(G29:G40)</f>
        <v>98</v>
      </c>
      <c r="H28" s="30">
        <f t="shared" si="2"/>
        <v>23</v>
      </c>
      <c r="I28" s="73">
        <f t="shared" si="2"/>
        <v>186</v>
      </c>
      <c r="J28" s="73">
        <f t="shared" si="2"/>
        <v>81</v>
      </c>
      <c r="K28" s="73">
        <f t="shared" si="2"/>
        <v>76</v>
      </c>
      <c r="L28" s="73">
        <f t="shared" si="2"/>
        <v>96</v>
      </c>
      <c r="M28" s="74">
        <f t="shared" si="2"/>
        <v>105</v>
      </c>
    </row>
    <row r="29" spans="1:13" ht="14.25" customHeight="1">
      <c r="A29" s="1695"/>
      <c r="B29" s="59" t="s">
        <v>19</v>
      </c>
      <c r="C29" s="75" t="s">
        <v>20</v>
      </c>
      <c r="D29" s="50">
        <f>SUM(F29:G29,I29:M29)</f>
        <v>131</v>
      </c>
      <c r="E29" s="47">
        <v>23.584905660377359</v>
      </c>
      <c r="F29" s="49">
        <v>56</v>
      </c>
      <c r="G29" s="49">
        <v>13</v>
      </c>
      <c r="H29" s="46">
        <v>5</v>
      </c>
      <c r="I29" s="49">
        <v>20</v>
      </c>
      <c r="J29" s="49">
        <v>14</v>
      </c>
      <c r="K29" s="49">
        <v>6</v>
      </c>
      <c r="L29" s="49">
        <v>10</v>
      </c>
      <c r="M29" s="76">
        <v>12</v>
      </c>
    </row>
    <row r="30" spans="1:13" ht="14.25" customHeight="1">
      <c r="A30" s="1695"/>
      <c r="B30" s="59"/>
      <c r="C30" s="75" t="s">
        <v>21</v>
      </c>
      <c r="D30" s="50">
        <f>SUM(F30:G30,I30:M30)</f>
        <v>118</v>
      </c>
      <c r="E30" s="47">
        <v>15.686274509803921</v>
      </c>
      <c r="F30" s="49">
        <v>49</v>
      </c>
      <c r="G30" s="49">
        <v>10</v>
      </c>
      <c r="H30" s="46">
        <v>1</v>
      </c>
      <c r="I30" s="49">
        <v>25</v>
      </c>
      <c r="J30" s="49">
        <v>9</v>
      </c>
      <c r="K30" s="49">
        <v>13</v>
      </c>
      <c r="L30" s="49">
        <v>6</v>
      </c>
      <c r="M30" s="76">
        <v>6</v>
      </c>
    </row>
    <row r="31" spans="1:13" ht="14.25" customHeight="1">
      <c r="A31" s="1695"/>
      <c r="B31" s="59"/>
      <c r="C31" s="75" t="s">
        <v>22</v>
      </c>
      <c r="D31" s="50">
        <f t="shared" ref="D31:D39" si="3">SUM(F31:G31,I31:M31)</f>
        <v>108</v>
      </c>
      <c r="E31" s="47">
        <v>16.129032258064516</v>
      </c>
      <c r="F31" s="49">
        <v>50</v>
      </c>
      <c r="G31" s="49">
        <v>7</v>
      </c>
      <c r="H31" s="46">
        <v>4</v>
      </c>
      <c r="I31" s="49">
        <v>18</v>
      </c>
      <c r="J31" s="49">
        <v>10</v>
      </c>
      <c r="K31" s="49">
        <v>9</v>
      </c>
      <c r="L31" s="49">
        <v>5</v>
      </c>
      <c r="M31" s="76">
        <v>9</v>
      </c>
    </row>
    <row r="32" spans="1:13" ht="14.25" customHeight="1">
      <c r="A32" s="1695"/>
      <c r="B32" s="59"/>
      <c r="C32" s="75" t="s">
        <v>23</v>
      </c>
      <c r="D32" s="50">
        <f t="shared" si="3"/>
        <v>131</v>
      </c>
      <c r="E32" s="47">
        <v>32.323232323232325</v>
      </c>
      <c r="F32" s="49">
        <v>75</v>
      </c>
      <c r="G32" s="49">
        <v>9</v>
      </c>
      <c r="H32" s="46">
        <v>1</v>
      </c>
      <c r="I32" s="49">
        <v>16</v>
      </c>
      <c r="J32" s="49">
        <v>8</v>
      </c>
      <c r="K32" s="49">
        <v>6</v>
      </c>
      <c r="L32" s="49">
        <v>9</v>
      </c>
      <c r="M32" s="76">
        <v>8</v>
      </c>
    </row>
    <row r="33" spans="1:13" ht="14.25" customHeight="1">
      <c r="A33" s="1695"/>
      <c r="B33" s="59"/>
      <c r="C33" s="75" t="s">
        <v>24</v>
      </c>
      <c r="D33" s="50">
        <f>SUM(F33:G33,I33:M33)</f>
        <v>72</v>
      </c>
      <c r="E33" s="47">
        <v>-18.181818181818183</v>
      </c>
      <c r="F33" s="49">
        <v>40</v>
      </c>
      <c r="G33" s="49">
        <v>2</v>
      </c>
      <c r="H33" s="46">
        <v>0</v>
      </c>
      <c r="I33" s="49">
        <v>8</v>
      </c>
      <c r="J33" s="49">
        <v>3</v>
      </c>
      <c r="K33" s="49">
        <v>7</v>
      </c>
      <c r="L33" s="49">
        <v>6</v>
      </c>
      <c r="M33" s="76">
        <v>6</v>
      </c>
    </row>
    <row r="34" spans="1:13" ht="14.25" customHeight="1">
      <c r="A34" s="1695"/>
      <c r="B34" s="59"/>
      <c r="C34" s="75" t="s">
        <v>25</v>
      </c>
      <c r="D34" s="50">
        <f t="shared" si="3"/>
        <v>117</v>
      </c>
      <c r="E34" s="47">
        <v>34.482758620689658</v>
      </c>
      <c r="F34" s="49">
        <v>56</v>
      </c>
      <c r="G34" s="49">
        <v>14</v>
      </c>
      <c r="H34" s="46">
        <v>4</v>
      </c>
      <c r="I34" s="49">
        <v>11</v>
      </c>
      <c r="J34" s="49">
        <v>5</v>
      </c>
      <c r="K34" s="49">
        <v>9</v>
      </c>
      <c r="L34" s="49">
        <v>10</v>
      </c>
      <c r="M34" s="76">
        <v>12</v>
      </c>
    </row>
    <row r="35" spans="1:13" ht="14.25" customHeight="1">
      <c r="A35" s="1695"/>
      <c r="B35" s="59"/>
      <c r="C35" s="75" t="s">
        <v>26</v>
      </c>
      <c r="D35" s="50">
        <f t="shared" si="3"/>
        <v>104</v>
      </c>
      <c r="E35" s="47">
        <v>15.555555555555555</v>
      </c>
      <c r="F35" s="49">
        <v>51</v>
      </c>
      <c r="G35" s="49">
        <v>9</v>
      </c>
      <c r="H35" s="46">
        <v>2</v>
      </c>
      <c r="I35" s="49">
        <v>15</v>
      </c>
      <c r="J35" s="49">
        <v>6</v>
      </c>
      <c r="K35" s="49">
        <v>4</v>
      </c>
      <c r="L35" s="49">
        <v>9</v>
      </c>
      <c r="M35" s="76">
        <v>10</v>
      </c>
    </row>
    <row r="36" spans="1:13" ht="14.25" customHeight="1">
      <c r="A36" s="1695"/>
      <c r="B36" s="59"/>
      <c r="C36" s="75" t="s">
        <v>27</v>
      </c>
      <c r="D36" s="50">
        <f t="shared" si="3"/>
        <v>74</v>
      </c>
      <c r="E36" s="47">
        <v>-6.3291139240506329</v>
      </c>
      <c r="F36" s="49">
        <v>38</v>
      </c>
      <c r="G36" s="49">
        <v>3</v>
      </c>
      <c r="H36" s="46">
        <v>0</v>
      </c>
      <c r="I36" s="49">
        <v>12</v>
      </c>
      <c r="J36" s="49">
        <v>5</v>
      </c>
      <c r="K36" s="49">
        <v>2</v>
      </c>
      <c r="L36" s="49">
        <v>9</v>
      </c>
      <c r="M36" s="76">
        <v>5</v>
      </c>
    </row>
    <row r="37" spans="1:13" ht="14.25" customHeight="1">
      <c r="A37" s="1695"/>
      <c r="B37" s="59"/>
      <c r="C37" s="75" t="s">
        <v>28</v>
      </c>
      <c r="D37" s="50">
        <f t="shared" si="3"/>
        <v>86</v>
      </c>
      <c r="E37" s="47">
        <v>3.6144578313253009</v>
      </c>
      <c r="F37" s="49">
        <v>44</v>
      </c>
      <c r="G37" s="49">
        <v>4</v>
      </c>
      <c r="H37" s="46">
        <v>0</v>
      </c>
      <c r="I37" s="49">
        <v>13</v>
      </c>
      <c r="J37" s="49">
        <v>4</v>
      </c>
      <c r="K37" s="49">
        <v>4</v>
      </c>
      <c r="L37" s="49">
        <v>7</v>
      </c>
      <c r="M37" s="76">
        <v>10</v>
      </c>
    </row>
    <row r="38" spans="1:13" ht="14.25" customHeight="1">
      <c r="A38" s="1695"/>
      <c r="B38" s="59" t="s">
        <v>29</v>
      </c>
      <c r="C38" s="75" t="s">
        <v>30</v>
      </c>
      <c r="D38" s="50">
        <f t="shared" si="3"/>
        <v>102</v>
      </c>
      <c r="E38" s="47">
        <v>-5.5555555555555554</v>
      </c>
      <c r="F38" s="49">
        <v>53</v>
      </c>
      <c r="G38" s="49">
        <v>7</v>
      </c>
      <c r="H38" s="46">
        <v>1</v>
      </c>
      <c r="I38" s="49">
        <v>17</v>
      </c>
      <c r="J38" s="49">
        <v>5</v>
      </c>
      <c r="K38" s="49">
        <v>2</v>
      </c>
      <c r="L38" s="49">
        <v>9</v>
      </c>
      <c r="M38" s="76">
        <v>9</v>
      </c>
    </row>
    <row r="39" spans="1:13" ht="14.25" customHeight="1">
      <c r="A39" s="1695"/>
      <c r="B39" s="59"/>
      <c r="C39" s="75" t="s">
        <v>31</v>
      </c>
      <c r="D39" s="50">
        <f t="shared" si="3"/>
        <v>110</v>
      </c>
      <c r="E39" s="47">
        <v>22.222222222222221</v>
      </c>
      <c r="F39" s="49">
        <v>58</v>
      </c>
      <c r="G39" s="49">
        <v>9</v>
      </c>
      <c r="H39" s="46">
        <v>1</v>
      </c>
      <c r="I39" s="49">
        <v>18</v>
      </c>
      <c r="J39" s="49">
        <v>5</v>
      </c>
      <c r="K39" s="49">
        <v>3</v>
      </c>
      <c r="L39" s="49">
        <v>10</v>
      </c>
      <c r="M39" s="76">
        <v>7</v>
      </c>
    </row>
    <row r="40" spans="1:13" ht="14.25" customHeight="1" thickBot="1">
      <c r="A40" s="1696"/>
      <c r="B40" s="64"/>
      <c r="C40" s="77" t="s">
        <v>32</v>
      </c>
      <c r="D40" s="51">
        <f>SUM(F40:G40,I40:M40)</f>
        <v>112</v>
      </c>
      <c r="E40" s="78">
        <v>17.894736842105264</v>
      </c>
      <c r="F40" s="52">
        <v>53</v>
      </c>
      <c r="G40" s="52">
        <v>11</v>
      </c>
      <c r="H40" s="48">
        <v>4</v>
      </c>
      <c r="I40" s="52">
        <v>13</v>
      </c>
      <c r="J40" s="52">
        <v>7</v>
      </c>
      <c r="K40" s="52">
        <v>11</v>
      </c>
      <c r="L40" s="52">
        <v>6</v>
      </c>
      <c r="M40" s="79">
        <v>11</v>
      </c>
    </row>
    <row r="41" spans="1:13" ht="14.25" customHeight="1">
      <c r="A41" s="1703" t="s">
        <v>34</v>
      </c>
      <c r="B41" s="1706" t="s">
        <v>17</v>
      </c>
      <c r="C41" s="1707"/>
      <c r="D41" s="67">
        <v>1838</v>
      </c>
      <c r="E41" s="68">
        <v>-4.5194805194805197</v>
      </c>
      <c r="F41" s="125">
        <v>855</v>
      </c>
      <c r="G41" s="125">
        <v>178</v>
      </c>
      <c r="H41" s="20">
        <v>54</v>
      </c>
      <c r="I41" s="125">
        <v>285</v>
      </c>
      <c r="J41" s="125">
        <v>120</v>
      </c>
      <c r="K41" s="125">
        <v>138</v>
      </c>
      <c r="L41" s="125">
        <v>114</v>
      </c>
      <c r="M41" s="126">
        <v>148</v>
      </c>
    </row>
    <row r="42" spans="1:13" ht="14.25" customHeight="1">
      <c r="A42" s="1695"/>
      <c r="B42" s="1708">
        <v>29</v>
      </c>
      <c r="C42" s="1709"/>
      <c r="D42" s="67">
        <v>1848</v>
      </c>
      <c r="E42" s="68">
        <v>0.54406964091403698</v>
      </c>
      <c r="F42" s="69">
        <v>884</v>
      </c>
      <c r="G42" s="69">
        <v>190</v>
      </c>
      <c r="H42" s="23">
        <v>55</v>
      </c>
      <c r="I42" s="69">
        <v>289</v>
      </c>
      <c r="J42" s="69">
        <v>117</v>
      </c>
      <c r="K42" s="69">
        <v>115</v>
      </c>
      <c r="L42" s="69">
        <v>111</v>
      </c>
      <c r="M42" s="70">
        <v>142</v>
      </c>
    </row>
    <row r="43" spans="1:13" ht="14.25" customHeight="1">
      <c r="A43" s="1695"/>
      <c r="B43" s="1708">
        <v>30</v>
      </c>
      <c r="C43" s="1709"/>
      <c r="D43" s="67">
        <v>1785</v>
      </c>
      <c r="E43" s="68">
        <v>-3.4090909090909087</v>
      </c>
      <c r="F43" s="69">
        <v>837</v>
      </c>
      <c r="G43" s="69">
        <v>174</v>
      </c>
      <c r="H43" s="25">
        <v>52</v>
      </c>
      <c r="I43" s="69">
        <v>284</v>
      </c>
      <c r="J43" s="69">
        <v>99</v>
      </c>
      <c r="K43" s="69">
        <v>117</v>
      </c>
      <c r="L43" s="69">
        <v>132</v>
      </c>
      <c r="M43" s="70">
        <v>142</v>
      </c>
    </row>
    <row r="44" spans="1:13" ht="14.25" customHeight="1">
      <c r="A44" s="1695"/>
      <c r="B44" s="1708" t="s">
        <v>18</v>
      </c>
      <c r="C44" s="1709"/>
      <c r="D44" s="67">
        <v>1942</v>
      </c>
      <c r="E44" s="68">
        <v>8.7955182072829139</v>
      </c>
      <c r="F44" s="69">
        <v>1028</v>
      </c>
      <c r="G44" s="69">
        <v>164</v>
      </c>
      <c r="H44" s="25">
        <v>40</v>
      </c>
      <c r="I44" s="69">
        <v>251</v>
      </c>
      <c r="J44" s="69">
        <v>83</v>
      </c>
      <c r="K44" s="69">
        <v>124</v>
      </c>
      <c r="L44" s="69">
        <v>146</v>
      </c>
      <c r="M44" s="70">
        <v>146</v>
      </c>
    </row>
    <row r="45" spans="1:13" ht="14.25" customHeight="1">
      <c r="A45" s="1695"/>
      <c r="B45" s="1708">
        <v>2</v>
      </c>
      <c r="C45" s="1709"/>
      <c r="D45" s="71">
        <f>SUM(F45:G45,I45:M45)</f>
        <v>2122</v>
      </c>
      <c r="E45" s="72">
        <f>IF(ISERROR((D45-D44)/D44*100),"―",(D45-D44)/D44*100)</f>
        <v>9.2687950566426363</v>
      </c>
      <c r="F45" s="73">
        <f>SUM(F46:F57)</f>
        <v>1108</v>
      </c>
      <c r="G45" s="73">
        <f t="shared" ref="G45:M45" si="4">SUM(G46:G57)</f>
        <v>171</v>
      </c>
      <c r="H45" s="30">
        <f t="shared" si="4"/>
        <v>38</v>
      </c>
      <c r="I45" s="73">
        <f t="shared" si="4"/>
        <v>298</v>
      </c>
      <c r="J45" s="73">
        <f t="shared" si="4"/>
        <v>106</v>
      </c>
      <c r="K45" s="73">
        <f t="shared" si="4"/>
        <v>115</v>
      </c>
      <c r="L45" s="73">
        <f t="shared" si="4"/>
        <v>157</v>
      </c>
      <c r="M45" s="74">
        <f t="shared" si="4"/>
        <v>167</v>
      </c>
    </row>
    <row r="46" spans="1:13" ht="14.25" customHeight="1">
      <c r="A46" s="1695"/>
      <c r="B46" s="59" t="s">
        <v>19</v>
      </c>
      <c r="C46" s="75" t="s">
        <v>20</v>
      </c>
      <c r="D46" s="50">
        <f>SUM(F46:G46,I46:M46)</f>
        <v>226</v>
      </c>
      <c r="E46" s="47">
        <v>18.32460732984293</v>
      </c>
      <c r="F46" s="49">
        <v>110</v>
      </c>
      <c r="G46" s="49">
        <v>23</v>
      </c>
      <c r="H46" s="46">
        <v>6</v>
      </c>
      <c r="I46" s="49">
        <v>34</v>
      </c>
      <c r="J46" s="49">
        <v>16</v>
      </c>
      <c r="K46" s="49">
        <v>10</v>
      </c>
      <c r="L46" s="49">
        <v>17</v>
      </c>
      <c r="M46" s="76">
        <v>16</v>
      </c>
    </row>
    <row r="47" spans="1:13" ht="14.25" customHeight="1">
      <c r="A47" s="1695"/>
      <c r="B47" s="59"/>
      <c r="C47" s="75" t="s">
        <v>21</v>
      </c>
      <c r="D47" s="50">
        <f>SUM(F47:G47,I47:M47)</f>
        <v>180</v>
      </c>
      <c r="E47" s="47">
        <v>11.801242236024844</v>
      </c>
      <c r="F47" s="49">
        <v>87</v>
      </c>
      <c r="G47" s="49">
        <v>16</v>
      </c>
      <c r="H47" s="46">
        <v>3</v>
      </c>
      <c r="I47" s="49">
        <v>32</v>
      </c>
      <c r="J47" s="49">
        <v>11</v>
      </c>
      <c r="K47" s="49">
        <v>15</v>
      </c>
      <c r="L47" s="49">
        <v>9</v>
      </c>
      <c r="M47" s="76">
        <v>10</v>
      </c>
    </row>
    <row r="48" spans="1:13" ht="14.25" customHeight="1">
      <c r="A48" s="1695"/>
      <c r="B48" s="59"/>
      <c r="C48" s="75" t="s">
        <v>22</v>
      </c>
      <c r="D48" s="50">
        <f t="shared" ref="D48:D56" si="5">SUM(F48:G48,I48:M48)</f>
        <v>187</v>
      </c>
      <c r="E48" s="47">
        <v>12.650602409638553</v>
      </c>
      <c r="F48" s="49">
        <v>99</v>
      </c>
      <c r="G48" s="49">
        <v>10</v>
      </c>
      <c r="H48" s="46">
        <v>4</v>
      </c>
      <c r="I48" s="49">
        <v>32</v>
      </c>
      <c r="J48" s="49">
        <v>10</v>
      </c>
      <c r="K48" s="49">
        <v>12</v>
      </c>
      <c r="L48" s="49">
        <v>13</v>
      </c>
      <c r="M48" s="76">
        <v>11</v>
      </c>
    </row>
    <row r="49" spans="1:13" ht="14.25" customHeight="1">
      <c r="A49" s="1695"/>
      <c r="B49" s="59"/>
      <c r="C49" s="75" t="s">
        <v>23</v>
      </c>
      <c r="D49" s="50">
        <f t="shared" si="5"/>
        <v>210</v>
      </c>
      <c r="E49" s="47">
        <v>21.387283236994222</v>
      </c>
      <c r="F49" s="49">
        <v>122</v>
      </c>
      <c r="G49" s="49">
        <v>18</v>
      </c>
      <c r="H49" s="46">
        <v>3</v>
      </c>
      <c r="I49" s="49">
        <v>24</v>
      </c>
      <c r="J49" s="49">
        <v>9</v>
      </c>
      <c r="K49" s="49">
        <v>13</v>
      </c>
      <c r="L49" s="49">
        <v>14</v>
      </c>
      <c r="M49" s="76">
        <v>10</v>
      </c>
    </row>
    <row r="50" spans="1:13" ht="14.25" customHeight="1">
      <c r="A50" s="1695"/>
      <c r="B50" s="59"/>
      <c r="C50" s="75" t="s">
        <v>24</v>
      </c>
      <c r="D50" s="50">
        <f t="shared" si="5"/>
        <v>136</v>
      </c>
      <c r="E50" s="47">
        <v>-7.4829931972789119</v>
      </c>
      <c r="F50" s="49">
        <v>77</v>
      </c>
      <c r="G50" s="49">
        <v>7</v>
      </c>
      <c r="H50" s="46">
        <v>1</v>
      </c>
      <c r="I50" s="49">
        <v>14</v>
      </c>
      <c r="J50" s="49">
        <v>3</v>
      </c>
      <c r="K50" s="49">
        <v>10</v>
      </c>
      <c r="L50" s="49">
        <v>13</v>
      </c>
      <c r="M50" s="76">
        <v>12</v>
      </c>
    </row>
    <row r="51" spans="1:13" ht="14.25" customHeight="1">
      <c r="A51" s="1695"/>
      <c r="B51" s="59"/>
      <c r="C51" s="75" t="s">
        <v>25</v>
      </c>
      <c r="D51" s="50">
        <f t="shared" si="5"/>
        <v>168</v>
      </c>
      <c r="E51" s="47">
        <v>24.444444444444443</v>
      </c>
      <c r="F51" s="49">
        <v>86</v>
      </c>
      <c r="G51" s="49">
        <v>18</v>
      </c>
      <c r="H51" s="46">
        <v>4</v>
      </c>
      <c r="I51" s="49">
        <v>16</v>
      </c>
      <c r="J51" s="49">
        <v>8</v>
      </c>
      <c r="K51" s="49">
        <v>10</v>
      </c>
      <c r="L51" s="49">
        <v>15</v>
      </c>
      <c r="M51" s="76">
        <v>15</v>
      </c>
    </row>
    <row r="52" spans="1:13" ht="14.25" customHeight="1">
      <c r="A52" s="1695"/>
      <c r="B52" s="59"/>
      <c r="C52" s="75" t="s">
        <v>26</v>
      </c>
      <c r="D52" s="50">
        <f t="shared" si="5"/>
        <v>179</v>
      </c>
      <c r="E52" s="47">
        <v>21.768707482993197</v>
      </c>
      <c r="F52" s="49">
        <v>92</v>
      </c>
      <c r="G52" s="49">
        <v>11</v>
      </c>
      <c r="H52" s="46">
        <v>2</v>
      </c>
      <c r="I52" s="49">
        <v>25</v>
      </c>
      <c r="J52" s="49">
        <v>6</v>
      </c>
      <c r="K52" s="49">
        <v>8</v>
      </c>
      <c r="L52" s="49">
        <v>15</v>
      </c>
      <c r="M52" s="76">
        <v>22</v>
      </c>
    </row>
    <row r="53" spans="1:13" ht="14.25" customHeight="1">
      <c r="A53" s="1695"/>
      <c r="B53" s="59"/>
      <c r="C53" s="75" t="s">
        <v>27</v>
      </c>
      <c r="D53" s="50">
        <f t="shared" si="5"/>
        <v>127</v>
      </c>
      <c r="E53" s="47">
        <v>-3.7878787878787881</v>
      </c>
      <c r="F53" s="49">
        <v>66</v>
      </c>
      <c r="G53" s="49">
        <v>6</v>
      </c>
      <c r="H53" s="46">
        <v>2</v>
      </c>
      <c r="I53" s="49">
        <v>19</v>
      </c>
      <c r="J53" s="49">
        <v>9</v>
      </c>
      <c r="K53" s="49">
        <v>9</v>
      </c>
      <c r="L53" s="49">
        <v>10</v>
      </c>
      <c r="M53" s="76">
        <v>8</v>
      </c>
    </row>
    <row r="54" spans="1:13" ht="14.25" customHeight="1">
      <c r="A54" s="1695"/>
      <c r="B54" s="59"/>
      <c r="C54" s="75" t="s">
        <v>28</v>
      </c>
      <c r="D54" s="50">
        <f t="shared" si="5"/>
        <v>146</v>
      </c>
      <c r="E54" s="47">
        <v>10.606060606060606</v>
      </c>
      <c r="F54" s="49">
        <v>81</v>
      </c>
      <c r="G54" s="49">
        <v>10</v>
      </c>
      <c r="H54" s="46">
        <v>2</v>
      </c>
      <c r="I54" s="49">
        <v>22</v>
      </c>
      <c r="J54" s="49">
        <v>5</v>
      </c>
      <c r="K54" s="49">
        <v>5</v>
      </c>
      <c r="L54" s="49">
        <v>8</v>
      </c>
      <c r="M54" s="76">
        <v>15</v>
      </c>
    </row>
    <row r="55" spans="1:13" ht="14.25" customHeight="1">
      <c r="A55" s="1695"/>
      <c r="B55" s="59" t="s">
        <v>29</v>
      </c>
      <c r="C55" s="75" t="s">
        <v>30</v>
      </c>
      <c r="D55" s="50">
        <f t="shared" si="5"/>
        <v>179</v>
      </c>
      <c r="E55" s="47">
        <v>-13.942307692307693</v>
      </c>
      <c r="F55" s="49">
        <v>97</v>
      </c>
      <c r="G55" s="49">
        <v>17</v>
      </c>
      <c r="H55" s="46">
        <v>2</v>
      </c>
      <c r="I55" s="49">
        <v>25</v>
      </c>
      <c r="J55" s="49">
        <v>6</v>
      </c>
      <c r="K55" s="49">
        <v>5</v>
      </c>
      <c r="L55" s="49">
        <v>15</v>
      </c>
      <c r="M55" s="76">
        <v>14</v>
      </c>
    </row>
    <row r="56" spans="1:13" ht="14.25" customHeight="1">
      <c r="A56" s="1695"/>
      <c r="B56" s="59"/>
      <c r="C56" s="75" t="s">
        <v>31</v>
      </c>
      <c r="D56" s="50">
        <f t="shared" si="5"/>
        <v>187</v>
      </c>
      <c r="E56" s="47">
        <v>16.875</v>
      </c>
      <c r="F56" s="49">
        <v>98</v>
      </c>
      <c r="G56" s="49">
        <v>17</v>
      </c>
      <c r="H56" s="46">
        <v>4</v>
      </c>
      <c r="I56" s="49">
        <v>29</v>
      </c>
      <c r="J56" s="49">
        <v>9</v>
      </c>
      <c r="K56" s="49">
        <v>6</v>
      </c>
      <c r="L56" s="49">
        <v>14</v>
      </c>
      <c r="M56" s="76">
        <v>14</v>
      </c>
    </row>
    <row r="57" spans="1:13" ht="14.25" customHeight="1" thickBot="1">
      <c r="A57" s="1696"/>
      <c r="B57" s="64"/>
      <c r="C57" s="77" t="s">
        <v>32</v>
      </c>
      <c r="D57" s="51">
        <f>SUM(F57:G57,I57:M57)</f>
        <v>197</v>
      </c>
      <c r="E57" s="78">
        <v>3.6842105263157889</v>
      </c>
      <c r="F57" s="52">
        <v>93</v>
      </c>
      <c r="G57" s="52">
        <v>18</v>
      </c>
      <c r="H57" s="48">
        <v>5</v>
      </c>
      <c r="I57" s="52">
        <v>26</v>
      </c>
      <c r="J57" s="52">
        <v>14</v>
      </c>
      <c r="K57" s="52">
        <v>12</v>
      </c>
      <c r="L57" s="52">
        <v>14</v>
      </c>
      <c r="M57" s="79">
        <v>20</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4" orientation="portrait" blackAndWhite="1"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view="pageBreakPreview" zoomScaleNormal="100" zoomScaleSheetLayoutView="100" workbookViewId="0">
      <pane xSplit="4" ySplit="6" topLeftCell="E7" activePane="bottomRight" state="frozen"/>
      <selection sqref="A1:M1"/>
      <selection pane="topRight" sqref="A1:M1"/>
      <selection pane="bottomLeft" sqref="A1:M1"/>
      <selection pane="bottomRight" sqref="A1:Z1"/>
    </sheetView>
  </sheetViews>
  <sheetFormatPr defaultRowHeight="13.5"/>
  <cols>
    <col min="1" max="1" width="2.375" style="1112" customWidth="1"/>
    <col min="2" max="2" width="2.25" style="1112" customWidth="1"/>
    <col min="3" max="3" width="19.875" style="1112" customWidth="1"/>
    <col min="4" max="4" width="6.375" style="1112" customWidth="1"/>
    <col min="5" max="5" width="7.25" style="1112" customWidth="1"/>
    <col min="6" max="6" width="8.125" style="1112" customWidth="1"/>
    <col min="7" max="7" width="6.875" style="1112" customWidth="1"/>
    <col min="8" max="8" width="7.625" style="1112" customWidth="1"/>
    <col min="9" max="9" width="6.875" style="1112" customWidth="1"/>
    <col min="10" max="10" width="7.625" style="1112" customWidth="1"/>
    <col min="11" max="11" width="5.75" style="1112" customWidth="1"/>
    <col min="12" max="12" width="6.375" style="1112" customWidth="1"/>
    <col min="13" max="13" width="5.375" style="1112" customWidth="1"/>
    <col min="14" max="14" width="6.875" style="1112" customWidth="1"/>
    <col min="15" max="15" width="5.5" style="1112" customWidth="1"/>
    <col min="16" max="16" width="6.25" style="1112" customWidth="1"/>
    <col min="17" max="17" width="5.5" style="1112" customWidth="1"/>
    <col min="18" max="18" width="6.375" style="1112" customWidth="1"/>
    <col min="19" max="19" width="5.375" style="1112" customWidth="1"/>
    <col min="20" max="20" width="6.25" style="1112" customWidth="1"/>
    <col min="21" max="21" width="5.375" style="1112" customWidth="1"/>
    <col min="22" max="22" width="6.25" style="1112" customWidth="1"/>
    <col min="23" max="23" width="2.125" style="1112" customWidth="1"/>
    <col min="24" max="24" width="2.375" style="1112" customWidth="1"/>
    <col min="25" max="25" width="19.5" style="1112" customWidth="1"/>
    <col min="26" max="26" width="7.25" style="1112" customWidth="1"/>
    <col min="27" max="16384" width="9" style="1112"/>
  </cols>
  <sheetData>
    <row r="1" spans="1:27" ht="19.5" customHeight="1">
      <c r="A1" s="2080" t="s">
        <v>757</v>
      </c>
      <c r="B1" s="2080"/>
      <c r="C1" s="2080"/>
      <c r="D1" s="2080"/>
      <c r="E1" s="2080"/>
      <c r="F1" s="2080"/>
      <c r="G1" s="2080"/>
      <c r="H1" s="2080"/>
      <c r="I1" s="2080"/>
      <c r="J1" s="2080"/>
      <c r="K1" s="2080"/>
      <c r="L1" s="2080"/>
      <c r="M1" s="2080"/>
      <c r="N1" s="2080"/>
      <c r="O1" s="2080"/>
      <c r="P1" s="2080"/>
      <c r="Q1" s="2080"/>
      <c r="R1" s="2080"/>
      <c r="S1" s="2080"/>
      <c r="T1" s="2080"/>
      <c r="U1" s="2080"/>
      <c r="V1" s="2080"/>
      <c r="W1" s="2080"/>
      <c r="X1" s="2080"/>
      <c r="Y1" s="2080"/>
      <c r="Z1" s="2080"/>
    </row>
    <row r="2" spans="1:27" ht="24.75" customHeight="1" thickBot="1">
      <c r="A2" s="1231" t="s">
        <v>858</v>
      </c>
      <c r="J2" s="2091"/>
      <c r="K2" s="2091"/>
      <c r="L2" s="2091"/>
      <c r="M2" s="2091"/>
      <c r="N2" s="2091"/>
      <c r="O2" s="1195"/>
      <c r="W2" s="2092" t="s">
        <v>859</v>
      </c>
      <c r="X2" s="2092"/>
      <c r="Y2" s="2092"/>
      <c r="Z2" s="2092"/>
    </row>
    <row r="3" spans="1:27" ht="14.25" customHeight="1">
      <c r="A3" s="1156"/>
      <c r="B3" s="1158"/>
      <c r="C3" s="2093" t="s">
        <v>860</v>
      </c>
      <c r="D3" s="2094"/>
      <c r="E3" s="2048" t="s">
        <v>861</v>
      </c>
      <c r="F3" s="2045"/>
      <c r="G3" s="2048" t="s">
        <v>3</v>
      </c>
      <c r="H3" s="2045"/>
      <c r="I3" s="2048" t="s">
        <v>633</v>
      </c>
      <c r="J3" s="2044"/>
      <c r="K3" s="2097"/>
      <c r="L3" s="2098"/>
      <c r="M3" s="2044" t="s">
        <v>5</v>
      </c>
      <c r="N3" s="2045"/>
      <c r="O3" s="2048" t="s">
        <v>6</v>
      </c>
      <c r="P3" s="2045"/>
      <c r="Q3" s="2048" t="s">
        <v>7</v>
      </c>
      <c r="R3" s="2045"/>
      <c r="S3" s="2048" t="s">
        <v>8</v>
      </c>
      <c r="T3" s="2045"/>
      <c r="U3" s="2048" t="s">
        <v>9</v>
      </c>
      <c r="V3" s="2045"/>
      <c r="W3" s="2100" t="s">
        <v>862</v>
      </c>
      <c r="X3" s="2101"/>
      <c r="Y3" s="2101"/>
      <c r="Z3" s="2102"/>
    </row>
    <row r="4" spans="1:27" ht="15" customHeight="1">
      <c r="A4" s="1186"/>
      <c r="C4" s="1232"/>
      <c r="D4" s="1232"/>
      <c r="E4" s="2095"/>
      <c r="F4" s="2096"/>
      <c r="G4" s="2095"/>
      <c r="H4" s="2096"/>
      <c r="I4" s="2095"/>
      <c r="J4" s="2096"/>
      <c r="K4" s="2089" t="s">
        <v>724</v>
      </c>
      <c r="L4" s="2090"/>
      <c r="M4" s="2099"/>
      <c r="N4" s="2096"/>
      <c r="O4" s="2095"/>
      <c r="P4" s="2096"/>
      <c r="Q4" s="2095"/>
      <c r="R4" s="2096"/>
      <c r="S4" s="2095"/>
      <c r="T4" s="2096"/>
      <c r="U4" s="2095"/>
      <c r="V4" s="2096"/>
      <c r="W4" s="1233"/>
      <c r="X4" s="1234"/>
      <c r="Y4" s="1234"/>
      <c r="Z4" s="1235"/>
    </row>
    <row r="5" spans="1:27" ht="13.5" customHeight="1">
      <c r="A5" s="1093"/>
      <c r="B5" s="1116"/>
      <c r="C5" s="1159"/>
      <c r="D5" s="1159"/>
      <c r="E5" s="2108" t="s">
        <v>777</v>
      </c>
      <c r="F5" s="2108" t="s">
        <v>778</v>
      </c>
      <c r="G5" s="2104" t="s">
        <v>777</v>
      </c>
      <c r="H5" s="2104" t="s">
        <v>778</v>
      </c>
      <c r="I5" s="2104" t="s">
        <v>777</v>
      </c>
      <c r="J5" s="2104" t="s">
        <v>778</v>
      </c>
      <c r="K5" s="2105" t="s">
        <v>777</v>
      </c>
      <c r="L5" s="2105" t="s">
        <v>778</v>
      </c>
      <c r="M5" s="2106" t="s">
        <v>777</v>
      </c>
      <c r="N5" s="2104" t="s">
        <v>778</v>
      </c>
      <c r="O5" s="2107" t="s">
        <v>777</v>
      </c>
      <c r="P5" s="2104" t="s">
        <v>778</v>
      </c>
      <c r="Q5" s="2104" t="s">
        <v>777</v>
      </c>
      <c r="R5" s="2104" t="s">
        <v>778</v>
      </c>
      <c r="S5" s="2104" t="s">
        <v>777</v>
      </c>
      <c r="T5" s="2104" t="s">
        <v>778</v>
      </c>
      <c r="U5" s="2104" t="s">
        <v>777</v>
      </c>
      <c r="V5" s="2104" t="s">
        <v>778</v>
      </c>
      <c r="W5" s="1230"/>
      <c r="X5" s="1116"/>
      <c r="Y5" s="1159"/>
      <c r="Z5" s="1236"/>
    </row>
    <row r="6" spans="1:27" ht="15" customHeight="1">
      <c r="A6" s="1237" t="s">
        <v>863</v>
      </c>
      <c r="B6" s="1198"/>
      <c r="C6" s="1097"/>
      <c r="D6" s="1097"/>
      <c r="E6" s="2108"/>
      <c r="F6" s="2108"/>
      <c r="G6" s="2104"/>
      <c r="H6" s="2104"/>
      <c r="I6" s="2104"/>
      <c r="J6" s="2104"/>
      <c r="K6" s="2105"/>
      <c r="L6" s="2105"/>
      <c r="M6" s="2107"/>
      <c r="N6" s="2104"/>
      <c r="O6" s="2107"/>
      <c r="P6" s="2104"/>
      <c r="Q6" s="2104"/>
      <c r="R6" s="2104"/>
      <c r="S6" s="2104"/>
      <c r="T6" s="2104"/>
      <c r="U6" s="2104"/>
      <c r="V6" s="2104"/>
      <c r="W6" s="1099"/>
      <c r="X6" s="1198"/>
      <c r="Y6" s="2109" t="s">
        <v>864</v>
      </c>
      <c r="Z6" s="2110"/>
      <c r="AA6" s="1238"/>
    </row>
    <row r="7" spans="1:27" ht="12.95" customHeight="1">
      <c r="A7" s="1160" t="s">
        <v>547</v>
      </c>
      <c r="B7" s="2070" t="s">
        <v>779</v>
      </c>
      <c r="C7" s="2070"/>
      <c r="D7" s="1161" t="s">
        <v>780</v>
      </c>
      <c r="E7" s="1239">
        <f>SUM(G7,I7,M7,O7,Q7,S7,U7)</f>
        <v>216</v>
      </c>
      <c r="F7" s="1239">
        <f>SUM(H7,J7,N7,P7,R7,T7,V7)</f>
        <v>1066</v>
      </c>
      <c r="G7" s="1240">
        <v>55</v>
      </c>
      <c r="H7" s="1240">
        <v>204</v>
      </c>
      <c r="I7" s="1240">
        <v>13</v>
      </c>
      <c r="J7" s="1240">
        <v>97</v>
      </c>
      <c r="K7" s="1241">
        <v>3</v>
      </c>
      <c r="L7" s="1278">
        <v>50</v>
      </c>
      <c r="M7" s="1247">
        <v>48</v>
      </c>
      <c r="N7" s="1242">
        <v>308</v>
      </c>
      <c r="O7" s="1243">
        <v>31</v>
      </c>
      <c r="P7" s="1244">
        <v>201</v>
      </c>
      <c r="Q7" s="1240">
        <v>41</v>
      </c>
      <c r="R7" s="1244">
        <v>118</v>
      </c>
      <c r="S7" s="1240">
        <v>6</v>
      </c>
      <c r="T7" s="1240">
        <v>39</v>
      </c>
      <c r="U7" s="1240">
        <v>22</v>
      </c>
      <c r="V7" s="1240">
        <v>99</v>
      </c>
      <c r="W7" s="1200" t="s">
        <v>547</v>
      </c>
      <c r="X7" s="2070" t="s">
        <v>779</v>
      </c>
      <c r="Y7" s="2070"/>
      <c r="Z7" s="1201" t="s">
        <v>780</v>
      </c>
    </row>
    <row r="8" spans="1:27" ht="12.95" customHeight="1">
      <c r="A8" s="1160" t="s">
        <v>549</v>
      </c>
      <c r="B8" s="2070" t="s">
        <v>781</v>
      </c>
      <c r="C8" s="2070"/>
      <c r="D8" s="1161" t="s">
        <v>782</v>
      </c>
      <c r="E8" s="1245">
        <f>SUM(G8,I8,M8,O8,Q8,S8,U8)</f>
        <v>33</v>
      </c>
      <c r="F8" s="1245">
        <f t="shared" ref="E8:F23" si="0">SUM(H8,J8,N8,P8,R8,T8,V8)</f>
        <v>270</v>
      </c>
      <c r="G8" s="1242">
        <v>6</v>
      </c>
      <c r="H8" s="1242">
        <v>20</v>
      </c>
      <c r="I8" s="1242">
        <v>18</v>
      </c>
      <c r="J8" s="1242">
        <v>130</v>
      </c>
      <c r="K8" s="1246">
        <v>13</v>
      </c>
      <c r="L8" s="1282">
        <v>83</v>
      </c>
      <c r="M8" s="1247">
        <v>4</v>
      </c>
      <c r="N8" s="1242">
        <v>29</v>
      </c>
      <c r="O8" s="1247">
        <v>3</v>
      </c>
      <c r="P8" s="1248">
        <v>66</v>
      </c>
      <c r="Q8" s="1242">
        <v>1</v>
      </c>
      <c r="R8" s="1248">
        <v>19</v>
      </c>
      <c r="S8" s="1242">
        <v>1</v>
      </c>
      <c r="T8" s="1242">
        <v>6</v>
      </c>
      <c r="U8" s="1242">
        <v>0</v>
      </c>
      <c r="V8" s="1242">
        <v>0</v>
      </c>
      <c r="W8" s="1200" t="s">
        <v>549</v>
      </c>
      <c r="X8" s="2070" t="s">
        <v>781</v>
      </c>
      <c r="Y8" s="2070"/>
      <c r="Z8" s="1201" t="s">
        <v>782</v>
      </c>
    </row>
    <row r="9" spans="1:27" ht="12.95" customHeight="1">
      <c r="A9" s="1160" t="s">
        <v>136</v>
      </c>
      <c r="B9" s="2103" t="s">
        <v>137</v>
      </c>
      <c r="C9" s="2103"/>
      <c r="D9" s="1161" t="s">
        <v>138</v>
      </c>
      <c r="E9" s="1245">
        <f t="shared" si="0"/>
        <v>9</v>
      </c>
      <c r="F9" s="1245">
        <f t="shared" si="0"/>
        <v>214</v>
      </c>
      <c r="G9" s="1242">
        <v>7</v>
      </c>
      <c r="H9" s="1242">
        <v>199</v>
      </c>
      <c r="I9" s="1242">
        <v>0</v>
      </c>
      <c r="J9" s="1242">
        <v>0</v>
      </c>
      <c r="K9" s="1246">
        <v>0</v>
      </c>
      <c r="L9" s="1282">
        <v>0</v>
      </c>
      <c r="M9" s="1247">
        <v>2</v>
      </c>
      <c r="N9" s="1242">
        <v>15</v>
      </c>
      <c r="O9" s="1247">
        <v>0</v>
      </c>
      <c r="P9" s="1248">
        <v>0</v>
      </c>
      <c r="Q9" s="1242">
        <v>0</v>
      </c>
      <c r="R9" s="1248">
        <v>0</v>
      </c>
      <c r="S9" s="1242">
        <v>0</v>
      </c>
      <c r="T9" s="1242">
        <v>0</v>
      </c>
      <c r="U9" s="1242">
        <v>0</v>
      </c>
      <c r="V9" s="1242">
        <v>0</v>
      </c>
      <c r="W9" s="1200" t="s">
        <v>136</v>
      </c>
      <c r="X9" s="2103" t="s">
        <v>137</v>
      </c>
      <c r="Y9" s="2103"/>
      <c r="Z9" s="1201" t="s">
        <v>138</v>
      </c>
    </row>
    <row r="10" spans="1:27" ht="12.95" customHeight="1">
      <c r="A10" s="1160" t="s">
        <v>139</v>
      </c>
      <c r="B10" s="2070" t="s">
        <v>140</v>
      </c>
      <c r="C10" s="2070"/>
      <c r="D10" s="1161" t="s">
        <v>783</v>
      </c>
      <c r="E10" s="1245">
        <f t="shared" si="0"/>
        <v>3447</v>
      </c>
      <c r="F10" s="1245">
        <f t="shared" si="0"/>
        <v>16255</v>
      </c>
      <c r="G10" s="1242">
        <v>1688</v>
      </c>
      <c r="H10" s="1242">
        <v>8187</v>
      </c>
      <c r="I10" s="1242">
        <v>309</v>
      </c>
      <c r="J10" s="1242">
        <v>1489</v>
      </c>
      <c r="K10" s="1246">
        <v>86</v>
      </c>
      <c r="L10" s="1282">
        <v>380</v>
      </c>
      <c r="M10" s="1247">
        <v>456</v>
      </c>
      <c r="N10" s="1242">
        <v>2279</v>
      </c>
      <c r="O10" s="1247">
        <v>269</v>
      </c>
      <c r="P10" s="1248">
        <v>1129</v>
      </c>
      <c r="Q10" s="1242">
        <v>365</v>
      </c>
      <c r="R10" s="1248">
        <v>1660</v>
      </c>
      <c r="S10" s="1242">
        <v>186</v>
      </c>
      <c r="T10" s="1242">
        <v>732</v>
      </c>
      <c r="U10" s="1242">
        <v>174</v>
      </c>
      <c r="V10" s="1242">
        <v>779</v>
      </c>
      <c r="W10" s="1200" t="s">
        <v>139</v>
      </c>
      <c r="X10" s="2070" t="s">
        <v>140</v>
      </c>
      <c r="Y10" s="2070"/>
      <c r="Z10" s="1201" t="s">
        <v>783</v>
      </c>
    </row>
    <row r="11" spans="1:27">
      <c r="A11" s="1166" t="s">
        <v>142</v>
      </c>
      <c r="B11" s="2072" t="s">
        <v>143</v>
      </c>
      <c r="C11" s="2072"/>
      <c r="D11" s="1167" t="s">
        <v>645</v>
      </c>
      <c r="E11" s="1249">
        <f t="shared" si="0"/>
        <v>2240</v>
      </c>
      <c r="F11" s="1249">
        <f t="shared" si="0"/>
        <v>51533</v>
      </c>
      <c r="G11" s="1250">
        <v>1084</v>
      </c>
      <c r="H11" s="1250">
        <v>31597</v>
      </c>
      <c r="I11" s="1250">
        <v>118</v>
      </c>
      <c r="J11" s="1250">
        <v>702</v>
      </c>
      <c r="K11" s="1251">
        <v>34</v>
      </c>
      <c r="L11" s="1303">
        <v>262</v>
      </c>
      <c r="M11" s="1252">
        <v>316</v>
      </c>
      <c r="N11" s="1250">
        <v>5040</v>
      </c>
      <c r="O11" s="1252">
        <v>129</v>
      </c>
      <c r="P11" s="1253">
        <v>2330</v>
      </c>
      <c r="Q11" s="1250">
        <v>188</v>
      </c>
      <c r="R11" s="1253">
        <v>3936</v>
      </c>
      <c r="S11" s="1250">
        <v>217</v>
      </c>
      <c r="T11" s="1250">
        <v>4251</v>
      </c>
      <c r="U11" s="1250">
        <v>188</v>
      </c>
      <c r="V11" s="1250">
        <v>3677</v>
      </c>
      <c r="W11" s="1205" t="s">
        <v>142</v>
      </c>
      <c r="X11" s="2072" t="s">
        <v>143</v>
      </c>
      <c r="Y11" s="2072"/>
      <c r="Z11" s="1206" t="s">
        <v>645</v>
      </c>
    </row>
    <row r="12" spans="1:27" ht="12" customHeight="1">
      <c r="A12" s="1093"/>
      <c r="C12" s="1170" t="s">
        <v>145</v>
      </c>
      <c r="D12" s="1171" t="s">
        <v>146</v>
      </c>
      <c r="E12" s="1172">
        <f t="shared" si="0"/>
        <v>407</v>
      </c>
      <c r="F12" s="1172">
        <f t="shared" si="0"/>
        <v>8754</v>
      </c>
      <c r="G12" s="1173">
        <v>94</v>
      </c>
      <c r="H12" s="1173">
        <v>3390</v>
      </c>
      <c r="I12" s="1173">
        <v>47</v>
      </c>
      <c r="J12" s="1173">
        <v>357</v>
      </c>
      <c r="K12" s="1254">
        <v>15</v>
      </c>
      <c r="L12" s="1304">
        <v>129</v>
      </c>
      <c r="M12" s="1255">
        <v>170</v>
      </c>
      <c r="N12" s="1173">
        <v>2900</v>
      </c>
      <c r="O12" s="1255">
        <v>16</v>
      </c>
      <c r="P12" s="1207">
        <v>202</v>
      </c>
      <c r="Q12" s="1173">
        <v>49</v>
      </c>
      <c r="R12" s="1207">
        <v>786</v>
      </c>
      <c r="S12" s="1173">
        <v>13</v>
      </c>
      <c r="T12" s="1173">
        <v>652</v>
      </c>
      <c r="U12" s="1173">
        <v>18</v>
      </c>
      <c r="V12" s="1173">
        <v>467</v>
      </c>
      <c r="W12" s="1208"/>
      <c r="X12" s="1188"/>
      <c r="Y12" s="1170" t="s">
        <v>145</v>
      </c>
      <c r="Z12" s="1209" t="s">
        <v>146</v>
      </c>
    </row>
    <row r="13" spans="1:27" ht="12" customHeight="1">
      <c r="A13" s="1160"/>
      <c r="B13" s="1116"/>
      <c r="C13" s="1170" t="s">
        <v>784</v>
      </c>
      <c r="D13" s="1171" t="s">
        <v>785</v>
      </c>
      <c r="E13" s="1172">
        <f t="shared" si="0"/>
        <v>38</v>
      </c>
      <c r="F13" s="1172">
        <f t="shared" si="0"/>
        <v>876</v>
      </c>
      <c r="G13" s="1173">
        <v>9</v>
      </c>
      <c r="H13" s="1173">
        <v>357</v>
      </c>
      <c r="I13" s="1173">
        <v>4</v>
      </c>
      <c r="J13" s="1173">
        <v>29</v>
      </c>
      <c r="K13" s="1254">
        <v>0</v>
      </c>
      <c r="L13" s="1304">
        <v>0</v>
      </c>
      <c r="M13" s="1255">
        <v>10</v>
      </c>
      <c r="N13" s="1173">
        <v>86</v>
      </c>
      <c r="O13" s="1255">
        <v>1</v>
      </c>
      <c r="P13" s="1207">
        <v>2</v>
      </c>
      <c r="Q13" s="1173">
        <v>5</v>
      </c>
      <c r="R13" s="1207">
        <v>66</v>
      </c>
      <c r="S13" s="1173">
        <v>6</v>
      </c>
      <c r="T13" s="1256">
        <v>249</v>
      </c>
      <c r="U13" s="1173">
        <v>3</v>
      </c>
      <c r="V13" s="1173">
        <v>87</v>
      </c>
      <c r="W13" s="1210"/>
      <c r="X13" s="1211"/>
      <c r="Y13" s="1170" t="s">
        <v>784</v>
      </c>
      <c r="Z13" s="1209" t="s">
        <v>785</v>
      </c>
    </row>
    <row r="14" spans="1:27" ht="12" customHeight="1">
      <c r="A14" s="1160"/>
      <c r="B14" s="1116"/>
      <c r="C14" s="1170" t="s">
        <v>786</v>
      </c>
      <c r="D14" s="1171" t="s">
        <v>787</v>
      </c>
      <c r="E14" s="1172">
        <f t="shared" si="0"/>
        <v>282</v>
      </c>
      <c r="F14" s="1172">
        <f t="shared" si="0"/>
        <v>3558</v>
      </c>
      <c r="G14" s="1173">
        <v>154</v>
      </c>
      <c r="H14" s="1173">
        <v>2188</v>
      </c>
      <c r="I14" s="1173">
        <v>4</v>
      </c>
      <c r="J14" s="1173">
        <v>26</v>
      </c>
      <c r="K14" s="1254">
        <v>2</v>
      </c>
      <c r="L14" s="1304">
        <v>8</v>
      </c>
      <c r="M14" s="1255">
        <v>13</v>
      </c>
      <c r="N14" s="1173">
        <v>219</v>
      </c>
      <c r="O14" s="1255">
        <v>10</v>
      </c>
      <c r="P14" s="1207">
        <v>112</v>
      </c>
      <c r="Q14" s="1173">
        <v>14</v>
      </c>
      <c r="R14" s="1207">
        <v>146</v>
      </c>
      <c r="S14" s="1173">
        <v>33</v>
      </c>
      <c r="T14" s="1173">
        <v>238</v>
      </c>
      <c r="U14" s="1173">
        <v>54</v>
      </c>
      <c r="V14" s="1173">
        <v>629</v>
      </c>
      <c r="W14" s="1210"/>
      <c r="X14" s="1211"/>
      <c r="Y14" s="1170" t="s">
        <v>786</v>
      </c>
      <c r="Z14" s="1209" t="s">
        <v>787</v>
      </c>
    </row>
    <row r="15" spans="1:27" ht="12" customHeight="1">
      <c r="A15" s="1160"/>
      <c r="B15" s="1116"/>
      <c r="C15" s="1170" t="s">
        <v>317</v>
      </c>
      <c r="D15" s="1171" t="s">
        <v>788</v>
      </c>
      <c r="E15" s="1172">
        <f t="shared" si="0"/>
        <v>162</v>
      </c>
      <c r="F15" s="1172">
        <f t="shared" si="0"/>
        <v>1427</v>
      </c>
      <c r="G15" s="1173">
        <v>64</v>
      </c>
      <c r="H15" s="1173">
        <v>654</v>
      </c>
      <c r="I15" s="1173">
        <v>24</v>
      </c>
      <c r="J15" s="1173">
        <v>65</v>
      </c>
      <c r="K15" s="1254">
        <v>8</v>
      </c>
      <c r="L15" s="1304">
        <v>31</v>
      </c>
      <c r="M15" s="1255">
        <v>23</v>
      </c>
      <c r="N15" s="1173">
        <v>213</v>
      </c>
      <c r="O15" s="1255">
        <v>14</v>
      </c>
      <c r="P15" s="1207">
        <v>213</v>
      </c>
      <c r="Q15" s="1173">
        <v>12</v>
      </c>
      <c r="R15" s="1207">
        <v>22</v>
      </c>
      <c r="S15" s="1173">
        <v>12</v>
      </c>
      <c r="T15" s="1173">
        <v>200</v>
      </c>
      <c r="U15" s="1173">
        <v>13</v>
      </c>
      <c r="V15" s="1173">
        <v>60</v>
      </c>
      <c r="W15" s="1210"/>
      <c r="X15" s="1211"/>
      <c r="Y15" s="1170" t="s">
        <v>317</v>
      </c>
      <c r="Z15" s="1209" t="s">
        <v>788</v>
      </c>
    </row>
    <row r="16" spans="1:27" ht="12" customHeight="1">
      <c r="A16" s="1160"/>
      <c r="B16" s="1116"/>
      <c r="C16" s="1174" t="s">
        <v>789</v>
      </c>
      <c r="D16" s="1175" t="s">
        <v>790</v>
      </c>
      <c r="E16" s="1176">
        <f t="shared" si="0"/>
        <v>124</v>
      </c>
      <c r="F16" s="1176">
        <f t="shared" si="0"/>
        <v>820</v>
      </c>
      <c r="G16" s="1177">
        <v>98</v>
      </c>
      <c r="H16" s="1177">
        <v>587</v>
      </c>
      <c r="I16" s="1177">
        <v>1</v>
      </c>
      <c r="J16" s="1177">
        <v>2</v>
      </c>
      <c r="K16" s="1257">
        <v>0</v>
      </c>
      <c r="L16" s="1305">
        <v>0</v>
      </c>
      <c r="M16" s="1258">
        <v>8</v>
      </c>
      <c r="N16" s="1177">
        <v>11</v>
      </c>
      <c r="O16" s="1258">
        <v>2</v>
      </c>
      <c r="P16" s="1216">
        <v>5</v>
      </c>
      <c r="Q16" s="1177">
        <v>4</v>
      </c>
      <c r="R16" s="1216">
        <v>80</v>
      </c>
      <c r="S16" s="1177">
        <v>6</v>
      </c>
      <c r="T16" s="1177">
        <v>33</v>
      </c>
      <c r="U16" s="1177">
        <v>5</v>
      </c>
      <c r="V16" s="1177">
        <v>102</v>
      </c>
      <c r="W16" s="1217"/>
      <c r="X16" s="1218"/>
      <c r="Y16" s="1174" t="s">
        <v>789</v>
      </c>
      <c r="Z16" s="1219" t="s">
        <v>790</v>
      </c>
    </row>
    <row r="17" spans="1:26" ht="12" customHeight="1">
      <c r="A17" s="1160"/>
      <c r="B17" s="1116"/>
      <c r="C17" s="1170" t="s">
        <v>791</v>
      </c>
      <c r="D17" s="1171" t="s">
        <v>792</v>
      </c>
      <c r="E17" s="1172">
        <f t="shared" si="0"/>
        <v>31</v>
      </c>
      <c r="F17" s="1172">
        <f t="shared" si="0"/>
        <v>722</v>
      </c>
      <c r="G17" s="1173">
        <v>16</v>
      </c>
      <c r="H17" s="1173">
        <v>438</v>
      </c>
      <c r="I17" s="1173">
        <v>1</v>
      </c>
      <c r="J17" s="1173">
        <v>2</v>
      </c>
      <c r="K17" s="1254">
        <v>0</v>
      </c>
      <c r="L17" s="1304">
        <v>0</v>
      </c>
      <c r="M17" s="1255">
        <v>3</v>
      </c>
      <c r="N17" s="1173">
        <v>37</v>
      </c>
      <c r="O17" s="1255">
        <v>1</v>
      </c>
      <c r="P17" s="1207">
        <v>37</v>
      </c>
      <c r="Q17" s="1173">
        <v>1</v>
      </c>
      <c r="R17" s="1207">
        <v>19</v>
      </c>
      <c r="S17" s="1173">
        <v>5</v>
      </c>
      <c r="T17" s="1173">
        <v>163</v>
      </c>
      <c r="U17" s="1173">
        <v>4</v>
      </c>
      <c r="V17" s="1173">
        <v>26</v>
      </c>
      <c r="W17" s="1210"/>
      <c r="X17" s="1211"/>
      <c r="Y17" s="1170" t="s">
        <v>791</v>
      </c>
      <c r="Z17" s="1209" t="s">
        <v>792</v>
      </c>
    </row>
    <row r="18" spans="1:26" ht="12" customHeight="1">
      <c r="A18" s="1160"/>
      <c r="B18" s="1116"/>
      <c r="C18" s="1170" t="s">
        <v>793</v>
      </c>
      <c r="D18" s="1171" t="s">
        <v>794</v>
      </c>
      <c r="E18" s="1172">
        <f t="shared" si="0"/>
        <v>82</v>
      </c>
      <c r="F18" s="1172">
        <f t="shared" si="0"/>
        <v>987</v>
      </c>
      <c r="G18" s="1173">
        <v>47</v>
      </c>
      <c r="H18" s="1173">
        <v>450</v>
      </c>
      <c r="I18" s="1173">
        <v>6</v>
      </c>
      <c r="J18" s="1173">
        <v>54</v>
      </c>
      <c r="K18" s="1254">
        <v>2</v>
      </c>
      <c r="L18" s="1304">
        <v>32</v>
      </c>
      <c r="M18" s="1255">
        <v>12</v>
      </c>
      <c r="N18" s="1173">
        <v>89</v>
      </c>
      <c r="O18" s="1255">
        <v>2</v>
      </c>
      <c r="P18" s="1207">
        <v>5</v>
      </c>
      <c r="Q18" s="1173">
        <v>5</v>
      </c>
      <c r="R18" s="1207">
        <v>17</v>
      </c>
      <c r="S18" s="1173">
        <v>3</v>
      </c>
      <c r="T18" s="1173">
        <v>54</v>
      </c>
      <c r="U18" s="1173">
        <v>7</v>
      </c>
      <c r="V18" s="1173">
        <v>318</v>
      </c>
      <c r="W18" s="1210"/>
      <c r="X18" s="1211"/>
      <c r="Y18" s="1170" t="s">
        <v>793</v>
      </c>
      <c r="Z18" s="1209" t="s">
        <v>794</v>
      </c>
    </row>
    <row r="19" spans="1:26" ht="12" customHeight="1">
      <c r="A19" s="1160"/>
      <c r="B19" s="1116"/>
      <c r="C19" s="1170" t="s">
        <v>795</v>
      </c>
      <c r="D19" s="1171" t="s">
        <v>796</v>
      </c>
      <c r="E19" s="1172">
        <f t="shared" si="0"/>
        <v>100</v>
      </c>
      <c r="F19" s="1172">
        <f t="shared" si="0"/>
        <v>6821</v>
      </c>
      <c r="G19" s="1173">
        <v>63</v>
      </c>
      <c r="H19" s="1173">
        <v>5505</v>
      </c>
      <c r="I19" s="1173">
        <v>2</v>
      </c>
      <c r="J19" s="1173">
        <v>18</v>
      </c>
      <c r="K19" s="1254">
        <v>0</v>
      </c>
      <c r="L19" s="1304">
        <v>0</v>
      </c>
      <c r="M19" s="1255">
        <v>4</v>
      </c>
      <c r="N19" s="1173">
        <v>160</v>
      </c>
      <c r="O19" s="1255">
        <v>4</v>
      </c>
      <c r="P19" s="1207">
        <v>70</v>
      </c>
      <c r="Q19" s="1173">
        <v>10</v>
      </c>
      <c r="R19" s="1207">
        <v>335</v>
      </c>
      <c r="S19" s="1173">
        <v>7</v>
      </c>
      <c r="T19" s="1173">
        <v>193</v>
      </c>
      <c r="U19" s="1173">
        <v>10</v>
      </c>
      <c r="V19" s="1173">
        <v>540</v>
      </c>
      <c r="W19" s="1210"/>
      <c r="X19" s="1211"/>
      <c r="Y19" s="1170" t="s">
        <v>795</v>
      </c>
      <c r="Z19" s="1209" t="s">
        <v>796</v>
      </c>
    </row>
    <row r="20" spans="1:26" ht="12" customHeight="1">
      <c r="A20" s="1160"/>
      <c r="B20" s="1116"/>
      <c r="C20" s="1178" t="s">
        <v>154</v>
      </c>
      <c r="D20" s="1179" t="s">
        <v>797</v>
      </c>
      <c r="E20" s="1180">
        <f t="shared" si="0"/>
        <v>7</v>
      </c>
      <c r="F20" s="1180">
        <f t="shared" si="0"/>
        <v>393</v>
      </c>
      <c r="G20" s="1181">
        <v>1</v>
      </c>
      <c r="H20" s="1181">
        <v>19</v>
      </c>
      <c r="I20" s="1181">
        <v>0</v>
      </c>
      <c r="J20" s="1181">
        <v>0</v>
      </c>
      <c r="K20" s="1259">
        <v>0</v>
      </c>
      <c r="L20" s="1306">
        <v>0</v>
      </c>
      <c r="M20" s="1260">
        <v>1</v>
      </c>
      <c r="N20" s="1181">
        <v>22</v>
      </c>
      <c r="O20" s="1260">
        <v>1</v>
      </c>
      <c r="P20" s="1220">
        <v>11</v>
      </c>
      <c r="Q20" s="1181">
        <v>0</v>
      </c>
      <c r="R20" s="1220">
        <v>0</v>
      </c>
      <c r="S20" s="1181">
        <v>4</v>
      </c>
      <c r="T20" s="1181">
        <v>341</v>
      </c>
      <c r="U20" s="1181">
        <v>0</v>
      </c>
      <c r="V20" s="1181">
        <v>0</v>
      </c>
      <c r="W20" s="1213"/>
      <c r="X20" s="1214"/>
      <c r="Y20" s="1178" t="s">
        <v>154</v>
      </c>
      <c r="Z20" s="1215" t="s">
        <v>797</v>
      </c>
    </row>
    <row r="21" spans="1:26" ht="12" customHeight="1">
      <c r="A21" s="1160"/>
      <c r="B21" s="1116"/>
      <c r="C21" s="1170" t="s">
        <v>155</v>
      </c>
      <c r="D21" s="1171" t="s">
        <v>798</v>
      </c>
      <c r="E21" s="1172">
        <f t="shared" si="0"/>
        <v>58</v>
      </c>
      <c r="F21" s="1172">
        <f t="shared" si="0"/>
        <v>1237</v>
      </c>
      <c r="G21" s="1173">
        <v>12</v>
      </c>
      <c r="H21" s="1173">
        <v>232</v>
      </c>
      <c r="I21" s="1173">
        <v>0</v>
      </c>
      <c r="J21" s="1173">
        <v>0</v>
      </c>
      <c r="K21" s="1254">
        <v>0</v>
      </c>
      <c r="L21" s="1304">
        <v>0</v>
      </c>
      <c r="M21" s="1255">
        <v>7</v>
      </c>
      <c r="N21" s="1173">
        <v>162</v>
      </c>
      <c r="O21" s="1261">
        <v>8</v>
      </c>
      <c r="P21" s="1207">
        <v>321</v>
      </c>
      <c r="Q21" s="1173">
        <v>4</v>
      </c>
      <c r="R21" s="1207">
        <v>39</v>
      </c>
      <c r="S21" s="1173">
        <v>20</v>
      </c>
      <c r="T21" s="1173">
        <v>396</v>
      </c>
      <c r="U21" s="1173">
        <v>7</v>
      </c>
      <c r="V21" s="1173">
        <v>87</v>
      </c>
      <c r="W21" s="1210"/>
      <c r="X21" s="1211"/>
      <c r="Y21" s="1170" t="s">
        <v>155</v>
      </c>
      <c r="Z21" s="1209" t="s">
        <v>798</v>
      </c>
    </row>
    <row r="22" spans="1:26" ht="12" customHeight="1">
      <c r="A22" s="1160"/>
      <c r="B22" s="1116"/>
      <c r="C22" s="1170" t="s">
        <v>156</v>
      </c>
      <c r="D22" s="1171" t="s">
        <v>800</v>
      </c>
      <c r="E22" s="1172">
        <f t="shared" si="0"/>
        <v>13</v>
      </c>
      <c r="F22" s="1172">
        <f t="shared" si="0"/>
        <v>479</v>
      </c>
      <c r="G22" s="1173">
        <v>7</v>
      </c>
      <c r="H22" s="1173">
        <v>286</v>
      </c>
      <c r="I22" s="1173">
        <v>0</v>
      </c>
      <c r="J22" s="1173">
        <v>0</v>
      </c>
      <c r="K22" s="1254">
        <v>0</v>
      </c>
      <c r="L22" s="1304">
        <v>0</v>
      </c>
      <c r="M22" s="1255">
        <v>1</v>
      </c>
      <c r="N22" s="1173">
        <v>53</v>
      </c>
      <c r="O22" s="1255">
        <v>1</v>
      </c>
      <c r="P22" s="1207">
        <v>36</v>
      </c>
      <c r="Q22" s="1173">
        <v>2</v>
      </c>
      <c r="R22" s="1207">
        <v>62</v>
      </c>
      <c r="S22" s="1173">
        <v>1</v>
      </c>
      <c r="T22" s="1173">
        <v>40</v>
      </c>
      <c r="U22" s="1173">
        <v>1</v>
      </c>
      <c r="V22" s="1173">
        <v>2</v>
      </c>
      <c r="W22" s="1210"/>
      <c r="X22" s="1211"/>
      <c r="Y22" s="1170" t="s">
        <v>156</v>
      </c>
      <c r="Z22" s="1209" t="s">
        <v>800</v>
      </c>
    </row>
    <row r="23" spans="1:26" ht="12" customHeight="1">
      <c r="A23" s="1160"/>
      <c r="B23" s="1116"/>
      <c r="C23" s="1212" t="s">
        <v>801</v>
      </c>
      <c r="D23" s="1171" t="s">
        <v>802</v>
      </c>
      <c r="E23" s="1172">
        <f t="shared" si="0"/>
        <v>13</v>
      </c>
      <c r="F23" s="1172">
        <f t="shared" si="0"/>
        <v>70</v>
      </c>
      <c r="G23" s="1173">
        <v>10</v>
      </c>
      <c r="H23" s="1173">
        <v>68</v>
      </c>
      <c r="I23" s="1173">
        <v>0</v>
      </c>
      <c r="J23" s="1173">
        <v>0</v>
      </c>
      <c r="K23" s="1254">
        <v>0</v>
      </c>
      <c r="L23" s="1304">
        <v>0</v>
      </c>
      <c r="M23" s="1255">
        <v>2</v>
      </c>
      <c r="N23" s="1173">
        <v>1</v>
      </c>
      <c r="O23" s="1255">
        <v>0</v>
      </c>
      <c r="P23" s="1207">
        <v>0</v>
      </c>
      <c r="Q23" s="1173">
        <v>0</v>
      </c>
      <c r="R23" s="1207">
        <v>0</v>
      </c>
      <c r="S23" s="1173">
        <v>1</v>
      </c>
      <c r="T23" s="1173">
        <v>1</v>
      </c>
      <c r="U23" s="1173">
        <v>0</v>
      </c>
      <c r="V23" s="1173">
        <v>0</v>
      </c>
      <c r="W23" s="1210"/>
      <c r="X23" s="1211"/>
      <c r="Y23" s="1212" t="s">
        <v>801</v>
      </c>
      <c r="Z23" s="1209" t="s">
        <v>802</v>
      </c>
    </row>
    <row r="24" spans="1:26" ht="12" customHeight="1">
      <c r="A24" s="1160"/>
      <c r="B24" s="1116"/>
      <c r="C24" s="1170" t="s">
        <v>803</v>
      </c>
      <c r="D24" s="1171" t="s">
        <v>804</v>
      </c>
      <c r="E24" s="1172">
        <f t="shared" ref="E24:F48" si="1">SUM(G24,I24,M24,O24,Q24,S24,U24)</f>
        <v>92</v>
      </c>
      <c r="F24" s="1172">
        <f t="shared" si="1"/>
        <v>955</v>
      </c>
      <c r="G24" s="1173">
        <v>38</v>
      </c>
      <c r="H24" s="1173">
        <v>450</v>
      </c>
      <c r="I24" s="1173">
        <v>7</v>
      </c>
      <c r="J24" s="1173">
        <v>56</v>
      </c>
      <c r="K24" s="1254">
        <v>3</v>
      </c>
      <c r="L24" s="1304">
        <v>22</v>
      </c>
      <c r="M24" s="1255">
        <v>13</v>
      </c>
      <c r="N24" s="1173">
        <v>68</v>
      </c>
      <c r="O24" s="1255">
        <v>11</v>
      </c>
      <c r="P24" s="1207">
        <v>73</v>
      </c>
      <c r="Q24" s="1173">
        <v>8</v>
      </c>
      <c r="R24" s="1207">
        <v>81</v>
      </c>
      <c r="S24" s="1173">
        <v>2</v>
      </c>
      <c r="T24" s="1173">
        <v>48</v>
      </c>
      <c r="U24" s="1173">
        <v>13</v>
      </c>
      <c r="V24" s="1173">
        <v>179</v>
      </c>
      <c r="W24" s="1210"/>
      <c r="X24" s="1211"/>
      <c r="Y24" s="1170" t="s">
        <v>803</v>
      </c>
      <c r="Z24" s="1209" t="s">
        <v>804</v>
      </c>
    </row>
    <row r="25" spans="1:26" ht="12" customHeight="1">
      <c r="A25" s="1160"/>
      <c r="B25" s="1116"/>
      <c r="C25" s="1170" t="s">
        <v>805</v>
      </c>
      <c r="D25" s="1171" t="s">
        <v>806</v>
      </c>
      <c r="E25" s="1172">
        <f t="shared" si="1"/>
        <v>59</v>
      </c>
      <c r="F25" s="1172">
        <f t="shared" si="1"/>
        <v>6326</v>
      </c>
      <c r="G25" s="1173">
        <v>47</v>
      </c>
      <c r="H25" s="1173">
        <v>6219</v>
      </c>
      <c r="I25" s="1173">
        <v>0</v>
      </c>
      <c r="J25" s="1173">
        <v>0</v>
      </c>
      <c r="K25" s="1254">
        <v>0</v>
      </c>
      <c r="L25" s="1304">
        <v>0</v>
      </c>
      <c r="M25" s="1255">
        <v>2</v>
      </c>
      <c r="N25" s="1173">
        <v>6</v>
      </c>
      <c r="O25" s="1261">
        <v>2</v>
      </c>
      <c r="P25" s="1207">
        <v>2</v>
      </c>
      <c r="Q25" s="1173">
        <v>1</v>
      </c>
      <c r="R25" s="1207">
        <v>2</v>
      </c>
      <c r="S25" s="1173">
        <v>5</v>
      </c>
      <c r="T25" s="1173">
        <v>79</v>
      </c>
      <c r="U25" s="1173">
        <v>2</v>
      </c>
      <c r="V25" s="1173">
        <v>18</v>
      </c>
      <c r="W25" s="1210"/>
      <c r="X25" s="1211"/>
      <c r="Y25" s="1170" t="s">
        <v>805</v>
      </c>
      <c r="Z25" s="1209" t="s">
        <v>806</v>
      </c>
    </row>
    <row r="26" spans="1:26" ht="12" customHeight="1">
      <c r="A26" s="1160"/>
      <c r="B26" s="1116"/>
      <c r="C26" s="1174" t="s">
        <v>807</v>
      </c>
      <c r="D26" s="1175" t="s">
        <v>808</v>
      </c>
      <c r="E26" s="1176">
        <f t="shared" si="1"/>
        <v>9</v>
      </c>
      <c r="F26" s="1176">
        <f t="shared" si="1"/>
        <v>876</v>
      </c>
      <c r="G26" s="1177">
        <v>3</v>
      </c>
      <c r="H26" s="1177">
        <v>46</v>
      </c>
      <c r="I26" s="1177">
        <v>1</v>
      </c>
      <c r="J26" s="1177">
        <v>2</v>
      </c>
      <c r="K26" s="1257">
        <v>0</v>
      </c>
      <c r="L26" s="1305">
        <v>0</v>
      </c>
      <c r="M26" s="1258">
        <v>1</v>
      </c>
      <c r="N26" s="1177">
        <v>163</v>
      </c>
      <c r="O26" s="1258">
        <v>0</v>
      </c>
      <c r="P26" s="1216">
        <v>0</v>
      </c>
      <c r="Q26" s="1177">
        <v>3</v>
      </c>
      <c r="R26" s="1216">
        <v>636</v>
      </c>
      <c r="S26" s="1177">
        <v>0</v>
      </c>
      <c r="T26" s="1177">
        <v>0</v>
      </c>
      <c r="U26" s="1177">
        <v>1</v>
      </c>
      <c r="V26" s="1177">
        <v>29</v>
      </c>
      <c r="W26" s="1217"/>
      <c r="X26" s="1218"/>
      <c r="Y26" s="1174" t="s">
        <v>807</v>
      </c>
      <c r="Z26" s="1219" t="s">
        <v>808</v>
      </c>
    </row>
    <row r="27" spans="1:26" ht="12" customHeight="1">
      <c r="A27" s="1160"/>
      <c r="B27" s="1116"/>
      <c r="C27" s="1170" t="s">
        <v>809</v>
      </c>
      <c r="D27" s="1171" t="s">
        <v>810</v>
      </c>
      <c r="E27" s="1172">
        <f t="shared" si="1"/>
        <v>264</v>
      </c>
      <c r="F27" s="1172">
        <f t="shared" si="1"/>
        <v>4336</v>
      </c>
      <c r="G27" s="1173">
        <v>159</v>
      </c>
      <c r="H27" s="1173">
        <v>2392</v>
      </c>
      <c r="I27" s="1173">
        <v>6</v>
      </c>
      <c r="J27" s="1173">
        <v>12</v>
      </c>
      <c r="K27" s="1254">
        <v>1</v>
      </c>
      <c r="L27" s="1304">
        <v>3</v>
      </c>
      <c r="M27" s="1255">
        <v>11</v>
      </c>
      <c r="N27" s="1173">
        <v>94</v>
      </c>
      <c r="O27" s="1255">
        <v>21</v>
      </c>
      <c r="P27" s="1207">
        <v>291</v>
      </c>
      <c r="Q27" s="1173">
        <v>31</v>
      </c>
      <c r="R27" s="1207">
        <v>637</v>
      </c>
      <c r="S27" s="1173">
        <v>15</v>
      </c>
      <c r="T27" s="1173">
        <v>230</v>
      </c>
      <c r="U27" s="1173">
        <v>21</v>
      </c>
      <c r="V27" s="1173">
        <v>680</v>
      </c>
      <c r="W27" s="1210"/>
      <c r="X27" s="1211"/>
      <c r="Y27" s="1170" t="s">
        <v>809</v>
      </c>
      <c r="Z27" s="1209" t="s">
        <v>810</v>
      </c>
    </row>
    <row r="28" spans="1:26" ht="12" customHeight="1">
      <c r="A28" s="1160"/>
      <c r="B28" s="1116"/>
      <c r="C28" s="1170" t="s">
        <v>811</v>
      </c>
      <c r="D28" s="1171" t="s">
        <v>812</v>
      </c>
      <c r="E28" s="1172">
        <f t="shared" si="1"/>
        <v>137</v>
      </c>
      <c r="F28" s="1172">
        <f t="shared" si="1"/>
        <v>1912</v>
      </c>
      <c r="G28" s="1173">
        <v>112</v>
      </c>
      <c r="H28" s="1173">
        <v>1477</v>
      </c>
      <c r="I28" s="1173">
        <v>4</v>
      </c>
      <c r="J28" s="1173">
        <v>44</v>
      </c>
      <c r="K28" s="1254">
        <v>1</v>
      </c>
      <c r="L28" s="1304">
        <v>36</v>
      </c>
      <c r="M28" s="1255">
        <v>11</v>
      </c>
      <c r="N28" s="1173">
        <v>311</v>
      </c>
      <c r="O28" s="1255">
        <v>2</v>
      </c>
      <c r="P28" s="1207">
        <v>7</v>
      </c>
      <c r="Q28" s="1173">
        <v>4</v>
      </c>
      <c r="R28" s="1207">
        <v>11</v>
      </c>
      <c r="S28" s="1173">
        <v>1</v>
      </c>
      <c r="T28" s="1173">
        <v>40</v>
      </c>
      <c r="U28" s="1173">
        <v>3</v>
      </c>
      <c r="V28" s="1173">
        <v>22</v>
      </c>
      <c r="W28" s="1210"/>
      <c r="X28" s="1211"/>
      <c r="Y28" s="1170" t="s">
        <v>811</v>
      </c>
      <c r="Z28" s="1209" t="s">
        <v>812</v>
      </c>
    </row>
    <row r="29" spans="1:26" ht="12" customHeight="1">
      <c r="A29" s="1160"/>
      <c r="B29" s="1116"/>
      <c r="C29" s="1170" t="s">
        <v>813</v>
      </c>
      <c r="D29" s="1171" t="s">
        <v>814</v>
      </c>
      <c r="E29" s="1172">
        <f t="shared" si="1"/>
        <v>53</v>
      </c>
      <c r="F29" s="1172">
        <f t="shared" si="1"/>
        <v>5039</v>
      </c>
      <c r="G29" s="1173">
        <v>26</v>
      </c>
      <c r="H29" s="1173">
        <v>4290</v>
      </c>
      <c r="I29" s="1173">
        <v>0</v>
      </c>
      <c r="J29" s="1173">
        <v>0</v>
      </c>
      <c r="K29" s="1254">
        <v>0</v>
      </c>
      <c r="L29" s="1304">
        <v>0</v>
      </c>
      <c r="M29" s="1255">
        <v>2</v>
      </c>
      <c r="N29" s="1173">
        <v>255</v>
      </c>
      <c r="O29" s="1261">
        <v>2</v>
      </c>
      <c r="P29" s="1207">
        <v>115</v>
      </c>
      <c r="Q29" s="1173">
        <v>12</v>
      </c>
      <c r="R29" s="1207">
        <v>275</v>
      </c>
      <c r="S29" s="1173">
        <v>8</v>
      </c>
      <c r="T29" s="1173">
        <v>96</v>
      </c>
      <c r="U29" s="1173">
        <v>3</v>
      </c>
      <c r="V29" s="1173">
        <v>8</v>
      </c>
      <c r="W29" s="1210"/>
      <c r="X29" s="1211"/>
      <c r="Y29" s="1170" t="s">
        <v>813</v>
      </c>
      <c r="Z29" s="1209" t="s">
        <v>814</v>
      </c>
    </row>
    <row r="30" spans="1:26" ht="12" customHeight="1">
      <c r="A30" s="1160"/>
      <c r="B30" s="1116"/>
      <c r="C30" s="1178" t="s">
        <v>815</v>
      </c>
      <c r="D30" s="1179" t="s">
        <v>816</v>
      </c>
      <c r="E30" s="1180">
        <f t="shared" si="1"/>
        <v>20</v>
      </c>
      <c r="F30" s="1180">
        <f t="shared" si="1"/>
        <v>1011</v>
      </c>
      <c r="G30" s="1181">
        <v>16</v>
      </c>
      <c r="H30" s="1181">
        <v>878</v>
      </c>
      <c r="I30" s="1181">
        <v>0</v>
      </c>
      <c r="J30" s="1181">
        <v>0</v>
      </c>
      <c r="K30" s="1259">
        <v>0</v>
      </c>
      <c r="L30" s="1306">
        <v>0</v>
      </c>
      <c r="M30" s="1260">
        <v>1</v>
      </c>
      <c r="N30" s="1181">
        <v>3</v>
      </c>
      <c r="O30" s="1260">
        <v>2</v>
      </c>
      <c r="P30" s="1220">
        <v>129</v>
      </c>
      <c r="Q30" s="1181">
        <v>0</v>
      </c>
      <c r="R30" s="1220">
        <v>0</v>
      </c>
      <c r="S30" s="1181">
        <v>1</v>
      </c>
      <c r="T30" s="1181">
        <v>1</v>
      </c>
      <c r="U30" s="1181">
        <v>0</v>
      </c>
      <c r="V30" s="1181">
        <v>0</v>
      </c>
      <c r="W30" s="1213"/>
      <c r="X30" s="1214"/>
      <c r="Y30" s="1178" t="s">
        <v>815</v>
      </c>
      <c r="Z30" s="1215" t="s">
        <v>816</v>
      </c>
    </row>
    <row r="31" spans="1:26" ht="12" customHeight="1">
      <c r="A31" s="1093"/>
      <c r="C31" s="1182" t="s">
        <v>164</v>
      </c>
      <c r="D31" s="1171" t="s">
        <v>817</v>
      </c>
      <c r="E31" s="1172">
        <f t="shared" si="1"/>
        <v>11</v>
      </c>
      <c r="F31" s="1172">
        <f t="shared" si="1"/>
        <v>788</v>
      </c>
      <c r="G31" s="1173">
        <v>6</v>
      </c>
      <c r="H31" s="1173">
        <v>283</v>
      </c>
      <c r="I31" s="1173">
        <v>0</v>
      </c>
      <c r="J31" s="1173">
        <v>0</v>
      </c>
      <c r="K31" s="1254">
        <v>0</v>
      </c>
      <c r="L31" s="1304">
        <v>0</v>
      </c>
      <c r="M31" s="1255">
        <v>0</v>
      </c>
      <c r="N31" s="1173">
        <v>0</v>
      </c>
      <c r="O31" s="1255">
        <v>1</v>
      </c>
      <c r="P31" s="1207">
        <v>274</v>
      </c>
      <c r="Q31" s="1173">
        <v>2</v>
      </c>
      <c r="R31" s="1207">
        <v>224</v>
      </c>
      <c r="S31" s="1173">
        <v>0</v>
      </c>
      <c r="T31" s="1173">
        <v>0</v>
      </c>
      <c r="U31" s="1173">
        <v>2</v>
      </c>
      <c r="V31" s="1173">
        <v>7</v>
      </c>
      <c r="W31" s="1208"/>
      <c r="X31" s="1188"/>
      <c r="Y31" s="1182" t="s">
        <v>164</v>
      </c>
      <c r="Z31" s="1209" t="s">
        <v>817</v>
      </c>
    </row>
    <row r="32" spans="1:26" ht="12" customHeight="1">
      <c r="A32" s="1093"/>
      <c r="C32" s="1170" t="s">
        <v>818</v>
      </c>
      <c r="D32" s="1171" t="s">
        <v>819</v>
      </c>
      <c r="E32" s="1172">
        <f t="shared" si="1"/>
        <v>56</v>
      </c>
      <c r="F32" s="1172">
        <f t="shared" si="1"/>
        <v>1050</v>
      </c>
      <c r="G32" s="1173">
        <v>34</v>
      </c>
      <c r="H32" s="1173">
        <v>531</v>
      </c>
      <c r="I32" s="1173">
        <v>1</v>
      </c>
      <c r="J32" s="1173">
        <v>1</v>
      </c>
      <c r="K32" s="1254">
        <v>0</v>
      </c>
      <c r="L32" s="1304">
        <v>0</v>
      </c>
      <c r="M32" s="1255">
        <v>2</v>
      </c>
      <c r="N32" s="1173">
        <v>5</v>
      </c>
      <c r="O32" s="1262">
        <v>3</v>
      </c>
      <c r="P32" s="1207">
        <v>25</v>
      </c>
      <c r="Q32" s="1173">
        <v>5</v>
      </c>
      <c r="R32" s="1207">
        <v>68</v>
      </c>
      <c r="S32" s="1173">
        <v>6</v>
      </c>
      <c r="T32" s="1173">
        <v>265</v>
      </c>
      <c r="U32" s="1173">
        <v>5</v>
      </c>
      <c r="V32" s="1173">
        <v>155</v>
      </c>
      <c r="W32" s="1208"/>
      <c r="X32" s="1188"/>
      <c r="Y32" s="1170" t="s">
        <v>818</v>
      </c>
      <c r="Z32" s="1209" t="s">
        <v>819</v>
      </c>
    </row>
    <row r="33" spans="1:26" ht="12" customHeight="1">
      <c r="A33" s="1093"/>
      <c r="C33" s="1170" t="s">
        <v>166</v>
      </c>
      <c r="D33" s="1171" t="s">
        <v>820</v>
      </c>
      <c r="E33" s="1172">
        <f t="shared" si="1"/>
        <v>5</v>
      </c>
      <c r="F33" s="1172">
        <f t="shared" si="1"/>
        <v>268</v>
      </c>
      <c r="G33" s="1173">
        <v>4</v>
      </c>
      <c r="H33" s="1173">
        <v>7</v>
      </c>
      <c r="I33" s="1173">
        <v>0</v>
      </c>
      <c r="J33" s="1173">
        <v>0</v>
      </c>
      <c r="K33" s="1254">
        <v>0</v>
      </c>
      <c r="L33" s="1304">
        <v>0</v>
      </c>
      <c r="M33" s="1255">
        <v>0</v>
      </c>
      <c r="N33" s="1173">
        <v>0</v>
      </c>
      <c r="O33" s="1262">
        <v>0</v>
      </c>
      <c r="P33" s="1207">
        <v>0</v>
      </c>
      <c r="Q33" s="1173">
        <v>1</v>
      </c>
      <c r="R33" s="1207">
        <v>261</v>
      </c>
      <c r="S33" s="1173">
        <v>0</v>
      </c>
      <c r="T33" s="1173">
        <v>0</v>
      </c>
      <c r="U33" s="1173">
        <v>0</v>
      </c>
      <c r="V33" s="1173">
        <v>0</v>
      </c>
      <c r="W33" s="1208"/>
      <c r="X33" s="1188"/>
      <c r="Y33" s="1170" t="s">
        <v>166</v>
      </c>
      <c r="Z33" s="1209" t="s">
        <v>820</v>
      </c>
    </row>
    <row r="34" spans="1:26" ht="12" customHeight="1">
      <c r="A34" s="1093"/>
      <c r="C34" s="1170" t="s">
        <v>167</v>
      </c>
      <c r="D34" s="1171" t="s">
        <v>821</v>
      </c>
      <c r="E34" s="1172">
        <f t="shared" si="1"/>
        <v>85</v>
      </c>
      <c r="F34" s="1172">
        <f t="shared" si="1"/>
        <v>931</v>
      </c>
      <c r="G34" s="1173">
        <v>32</v>
      </c>
      <c r="H34" s="1173">
        <v>449</v>
      </c>
      <c r="I34" s="1173">
        <v>8</v>
      </c>
      <c r="J34" s="1173">
        <v>22</v>
      </c>
      <c r="K34" s="1254">
        <v>2</v>
      </c>
      <c r="L34" s="1304">
        <v>1</v>
      </c>
      <c r="M34" s="1255">
        <v>7</v>
      </c>
      <c r="N34" s="1173">
        <v>17</v>
      </c>
      <c r="O34" s="1255">
        <v>17</v>
      </c>
      <c r="P34" s="1207">
        <v>271</v>
      </c>
      <c r="Q34" s="1173">
        <v>10</v>
      </c>
      <c r="R34" s="1207">
        <v>33</v>
      </c>
      <c r="S34" s="1173">
        <v>3</v>
      </c>
      <c r="T34" s="1173">
        <v>3</v>
      </c>
      <c r="U34" s="1173">
        <v>8</v>
      </c>
      <c r="V34" s="1173">
        <v>136</v>
      </c>
      <c r="W34" s="1208"/>
      <c r="X34" s="1188"/>
      <c r="Y34" s="1170" t="s">
        <v>167</v>
      </c>
      <c r="Z34" s="1209" t="s">
        <v>821</v>
      </c>
    </row>
    <row r="35" spans="1:26" ht="12" customHeight="1">
      <c r="A35" s="1183"/>
      <c r="B35" s="1184"/>
      <c r="C35" s="1178" t="s">
        <v>168</v>
      </c>
      <c r="D35" s="1179" t="s">
        <v>822</v>
      </c>
      <c r="E35" s="1180">
        <f t="shared" si="1"/>
        <v>132</v>
      </c>
      <c r="F35" s="1180">
        <f t="shared" si="1"/>
        <v>1897</v>
      </c>
      <c r="G35" s="1181">
        <v>32</v>
      </c>
      <c r="H35" s="1181">
        <v>401</v>
      </c>
      <c r="I35" s="1181">
        <v>2</v>
      </c>
      <c r="J35" s="1181">
        <v>12</v>
      </c>
      <c r="K35" s="1259">
        <v>0</v>
      </c>
      <c r="L35" s="1306">
        <v>0</v>
      </c>
      <c r="M35" s="1260">
        <v>12</v>
      </c>
      <c r="N35" s="1181">
        <v>165</v>
      </c>
      <c r="O35" s="1260">
        <v>8</v>
      </c>
      <c r="P35" s="1220">
        <v>129</v>
      </c>
      <c r="Q35" s="1181">
        <v>5</v>
      </c>
      <c r="R35" s="1220">
        <v>136</v>
      </c>
      <c r="S35" s="1181">
        <v>65</v>
      </c>
      <c r="T35" s="1181">
        <v>929</v>
      </c>
      <c r="U35" s="1181">
        <v>8</v>
      </c>
      <c r="V35" s="1181">
        <v>125</v>
      </c>
      <c r="W35" s="1224"/>
      <c r="X35" s="1191"/>
      <c r="Y35" s="1178" t="s">
        <v>168</v>
      </c>
      <c r="Z35" s="1215" t="s">
        <v>822</v>
      </c>
    </row>
    <row r="36" spans="1:26" ht="12.95" customHeight="1">
      <c r="A36" s="1185" t="s">
        <v>170</v>
      </c>
      <c r="B36" s="2071" t="s">
        <v>823</v>
      </c>
      <c r="C36" s="2071"/>
      <c r="D36" s="1161" t="s">
        <v>323</v>
      </c>
      <c r="E36" s="1245">
        <f t="shared" si="1"/>
        <v>31</v>
      </c>
      <c r="F36" s="1245">
        <f t="shared" si="1"/>
        <v>599</v>
      </c>
      <c r="G36" s="1242">
        <v>13</v>
      </c>
      <c r="H36" s="1242">
        <v>476</v>
      </c>
      <c r="I36" s="1242">
        <v>4</v>
      </c>
      <c r="J36" s="1242">
        <v>55</v>
      </c>
      <c r="K36" s="1246">
        <v>0</v>
      </c>
      <c r="L36" s="1282">
        <v>0</v>
      </c>
      <c r="M36" s="1247">
        <v>5</v>
      </c>
      <c r="N36" s="1242">
        <v>26</v>
      </c>
      <c r="O36" s="1263">
        <v>2</v>
      </c>
      <c r="P36" s="1248">
        <v>8</v>
      </c>
      <c r="Q36" s="1242">
        <v>2</v>
      </c>
      <c r="R36" s="1248">
        <v>5</v>
      </c>
      <c r="S36" s="1242">
        <v>0</v>
      </c>
      <c r="T36" s="1242">
        <v>0</v>
      </c>
      <c r="U36" s="1242">
        <v>5</v>
      </c>
      <c r="V36" s="1242">
        <v>29</v>
      </c>
      <c r="W36" s="1225" t="s">
        <v>170</v>
      </c>
      <c r="X36" s="2071" t="s">
        <v>823</v>
      </c>
      <c r="Y36" s="2071"/>
      <c r="Z36" s="1201" t="s">
        <v>323</v>
      </c>
    </row>
    <row r="37" spans="1:26" ht="12.95" customHeight="1">
      <c r="A37" s="1186" t="s">
        <v>173</v>
      </c>
      <c r="B37" s="2070" t="s">
        <v>824</v>
      </c>
      <c r="C37" s="2070"/>
      <c r="D37" s="1161" t="s">
        <v>324</v>
      </c>
      <c r="E37" s="1245">
        <f t="shared" si="1"/>
        <v>156</v>
      </c>
      <c r="F37" s="1245">
        <f t="shared" si="1"/>
        <v>2541</v>
      </c>
      <c r="G37" s="1242">
        <v>114</v>
      </c>
      <c r="H37" s="1242">
        <v>2005</v>
      </c>
      <c r="I37" s="1242">
        <v>8</v>
      </c>
      <c r="J37" s="1242">
        <v>178</v>
      </c>
      <c r="K37" s="1246">
        <v>1</v>
      </c>
      <c r="L37" s="1282">
        <v>0</v>
      </c>
      <c r="M37" s="1247">
        <v>14</v>
      </c>
      <c r="N37" s="1242">
        <v>234</v>
      </c>
      <c r="O37" s="1247">
        <v>4</v>
      </c>
      <c r="P37" s="1248">
        <v>53</v>
      </c>
      <c r="Q37" s="1242">
        <v>4</v>
      </c>
      <c r="R37" s="1248">
        <v>12</v>
      </c>
      <c r="S37" s="1242">
        <v>8</v>
      </c>
      <c r="T37" s="1242">
        <v>46</v>
      </c>
      <c r="U37" s="1242">
        <v>4</v>
      </c>
      <c r="V37" s="1242">
        <v>13</v>
      </c>
      <c r="W37" s="1226" t="s">
        <v>173</v>
      </c>
      <c r="X37" s="2070" t="s">
        <v>824</v>
      </c>
      <c r="Y37" s="2070"/>
      <c r="Z37" s="1201" t="s">
        <v>324</v>
      </c>
    </row>
    <row r="38" spans="1:26" ht="12.95" customHeight="1">
      <c r="A38" s="1186" t="s">
        <v>176</v>
      </c>
      <c r="B38" s="2070" t="s">
        <v>534</v>
      </c>
      <c r="C38" s="2070"/>
      <c r="D38" s="1161" t="s">
        <v>325</v>
      </c>
      <c r="E38" s="1245">
        <f t="shared" si="1"/>
        <v>695</v>
      </c>
      <c r="F38" s="1245">
        <f t="shared" si="1"/>
        <v>15914</v>
      </c>
      <c r="G38" s="1242">
        <v>348</v>
      </c>
      <c r="H38" s="1242">
        <v>10749</v>
      </c>
      <c r="I38" s="1242">
        <v>51</v>
      </c>
      <c r="J38" s="1242">
        <v>727</v>
      </c>
      <c r="K38" s="1246">
        <v>14</v>
      </c>
      <c r="L38" s="1282">
        <v>160</v>
      </c>
      <c r="M38" s="1247">
        <v>79</v>
      </c>
      <c r="N38" s="1242">
        <v>981</v>
      </c>
      <c r="O38" s="1247">
        <v>37</v>
      </c>
      <c r="P38" s="1248">
        <v>483</v>
      </c>
      <c r="Q38" s="1242">
        <v>67</v>
      </c>
      <c r="R38" s="1248">
        <v>1004</v>
      </c>
      <c r="S38" s="1242">
        <v>64</v>
      </c>
      <c r="T38" s="1242">
        <v>1190</v>
      </c>
      <c r="U38" s="1242">
        <v>49</v>
      </c>
      <c r="V38" s="1242">
        <v>780</v>
      </c>
      <c r="W38" s="1226" t="s">
        <v>176</v>
      </c>
      <c r="X38" s="2070" t="s">
        <v>534</v>
      </c>
      <c r="Y38" s="2070"/>
      <c r="Z38" s="1201" t="s">
        <v>325</v>
      </c>
    </row>
    <row r="39" spans="1:26" ht="12.95" customHeight="1">
      <c r="A39" s="1186" t="s">
        <v>179</v>
      </c>
      <c r="B39" s="2070" t="s">
        <v>825</v>
      </c>
      <c r="C39" s="2070"/>
      <c r="D39" s="1161" t="s">
        <v>327</v>
      </c>
      <c r="E39" s="1245">
        <f t="shared" si="1"/>
        <v>2970</v>
      </c>
      <c r="F39" s="1245">
        <f t="shared" si="1"/>
        <v>40969</v>
      </c>
      <c r="G39" s="1242">
        <v>1457</v>
      </c>
      <c r="H39" s="1242">
        <v>28503</v>
      </c>
      <c r="I39" s="1242">
        <v>317</v>
      </c>
      <c r="J39" s="1242">
        <v>1394</v>
      </c>
      <c r="K39" s="1246">
        <v>71</v>
      </c>
      <c r="L39" s="1282">
        <v>285</v>
      </c>
      <c r="M39" s="1247">
        <v>448</v>
      </c>
      <c r="N39" s="1242">
        <v>3271</v>
      </c>
      <c r="O39" s="1247">
        <v>159</v>
      </c>
      <c r="P39" s="1248">
        <v>733</v>
      </c>
      <c r="Q39" s="1242">
        <v>198</v>
      </c>
      <c r="R39" s="1248">
        <v>3857</v>
      </c>
      <c r="S39" s="1242">
        <v>207</v>
      </c>
      <c r="T39" s="1242">
        <v>2279</v>
      </c>
      <c r="U39" s="1242">
        <v>184</v>
      </c>
      <c r="V39" s="1242">
        <v>932</v>
      </c>
      <c r="W39" s="1226" t="s">
        <v>179</v>
      </c>
      <c r="X39" s="2070" t="s">
        <v>825</v>
      </c>
      <c r="Y39" s="2070"/>
      <c r="Z39" s="1201" t="s">
        <v>327</v>
      </c>
    </row>
    <row r="40" spans="1:26" ht="12" customHeight="1">
      <c r="A40" s="1186"/>
      <c r="C40" s="1170" t="s">
        <v>826</v>
      </c>
      <c r="D40" s="1171" t="s">
        <v>827</v>
      </c>
      <c r="E40" s="1172">
        <f t="shared" si="1"/>
        <v>886</v>
      </c>
      <c r="F40" s="1172">
        <f t="shared" si="1"/>
        <v>8633</v>
      </c>
      <c r="G40" s="1173">
        <v>453</v>
      </c>
      <c r="H40" s="1173">
        <v>4809</v>
      </c>
      <c r="I40" s="1173">
        <v>75</v>
      </c>
      <c r="J40" s="1173">
        <v>416</v>
      </c>
      <c r="K40" s="1254">
        <v>14</v>
      </c>
      <c r="L40" s="1304">
        <v>35</v>
      </c>
      <c r="M40" s="1255">
        <v>130</v>
      </c>
      <c r="N40" s="1173">
        <v>908</v>
      </c>
      <c r="O40" s="1262">
        <v>41</v>
      </c>
      <c r="P40" s="1207">
        <v>286</v>
      </c>
      <c r="Q40" s="1173">
        <v>47</v>
      </c>
      <c r="R40" s="1207">
        <v>404</v>
      </c>
      <c r="S40" s="1173">
        <v>96</v>
      </c>
      <c r="T40" s="1173">
        <v>1551</v>
      </c>
      <c r="U40" s="1173">
        <v>44</v>
      </c>
      <c r="V40" s="1173">
        <v>259</v>
      </c>
      <c r="W40" s="1227"/>
      <c r="X40" s="1188"/>
      <c r="Y40" s="1170" t="s">
        <v>826</v>
      </c>
      <c r="Z40" s="1209" t="s">
        <v>827</v>
      </c>
    </row>
    <row r="41" spans="1:26" ht="12" customHeight="1">
      <c r="A41" s="1186"/>
      <c r="C41" s="1170" t="s">
        <v>828</v>
      </c>
      <c r="D41" s="1171" t="s">
        <v>829</v>
      </c>
      <c r="E41" s="1172">
        <f t="shared" si="1"/>
        <v>2084</v>
      </c>
      <c r="F41" s="1172">
        <f>SUM(H41,J41,N41,P41,R41,T41,V41)</f>
        <v>32336</v>
      </c>
      <c r="G41" s="1173">
        <v>1004</v>
      </c>
      <c r="H41" s="1173">
        <v>23694</v>
      </c>
      <c r="I41" s="1173">
        <v>242</v>
      </c>
      <c r="J41" s="1173">
        <v>978</v>
      </c>
      <c r="K41" s="1254">
        <v>57</v>
      </c>
      <c r="L41" s="1304">
        <v>250</v>
      </c>
      <c r="M41" s="1255">
        <v>318</v>
      </c>
      <c r="N41" s="1173">
        <v>2363</v>
      </c>
      <c r="O41" s="1255">
        <v>118</v>
      </c>
      <c r="P41" s="1207">
        <v>447</v>
      </c>
      <c r="Q41" s="1173">
        <v>151</v>
      </c>
      <c r="R41" s="1207">
        <v>3453</v>
      </c>
      <c r="S41" s="1173">
        <v>111</v>
      </c>
      <c r="T41" s="1173">
        <v>728</v>
      </c>
      <c r="U41" s="1173">
        <v>140</v>
      </c>
      <c r="V41" s="1173">
        <v>673</v>
      </c>
      <c r="W41" s="1227"/>
      <c r="X41" s="1188"/>
      <c r="Y41" s="1170" t="s">
        <v>828</v>
      </c>
      <c r="Z41" s="1209" t="s">
        <v>829</v>
      </c>
    </row>
    <row r="42" spans="1:26" ht="12.95" customHeight="1">
      <c r="A42" s="1189" t="s">
        <v>182</v>
      </c>
      <c r="B42" s="2072" t="s">
        <v>830</v>
      </c>
      <c r="C42" s="2072"/>
      <c r="D42" s="1167" t="s">
        <v>328</v>
      </c>
      <c r="E42" s="1249">
        <f t="shared" si="1"/>
        <v>172</v>
      </c>
      <c r="F42" s="1249">
        <f t="shared" si="1"/>
        <v>7104</v>
      </c>
      <c r="G42" s="1250">
        <v>109</v>
      </c>
      <c r="H42" s="1250">
        <v>6740</v>
      </c>
      <c r="I42" s="1250">
        <v>16</v>
      </c>
      <c r="J42" s="1250">
        <v>174</v>
      </c>
      <c r="K42" s="1251">
        <v>3</v>
      </c>
      <c r="L42" s="1303">
        <v>3</v>
      </c>
      <c r="M42" s="1252">
        <v>20</v>
      </c>
      <c r="N42" s="1250">
        <v>94</v>
      </c>
      <c r="O42" s="1252">
        <v>6</v>
      </c>
      <c r="P42" s="1253">
        <v>29</v>
      </c>
      <c r="Q42" s="1250">
        <v>7</v>
      </c>
      <c r="R42" s="1253">
        <v>17</v>
      </c>
      <c r="S42" s="1250">
        <v>9</v>
      </c>
      <c r="T42" s="1250">
        <v>19</v>
      </c>
      <c r="U42" s="1250">
        <v>5</v>
      </c>
      <c r="V42" s="1250">
        <v>31</v>
      </c>
      <c r="W42" s="1229" t="s">
        <v>182</v>
      </c>
      <c r="X42" s="2072" t="s">
        <v>830</v>
      </c>
      <c r="Y42" s="2072"/>
      <c r="Z42" s="1206" t="s">
        <v>328</v>
      </c>
    </row>
    <row r="43" spans="1:26" ht="12.95" customHeight="1">
      <c r="A43" s="1186" t="s">
        <v>185</v>
      </c>
      <c r="B43" s="2070" t="s">
        <v>831</v>
      </c>
      <c r="C43" s="2070"/>
      <c r="D43" s="1161" t="s">
        <v>330</v>
      </c>
      <c r="E43" s="1245">
        <f t="shared" si="1"/>
        <v>333</v>
      </c>
      <c r="F43" s="1245">
        <f t="shared" si="1"/>
        <v>2937</v>
      </c>
      <c r="G43" s="1242">
        <v>212</v>
      </c>
      <c r="H43" s="1242">
        <v>1821</v>
      </c>
      <c r="I43" s="1242">
        <v>20</v>
      </c>
      <c r="J43" s="1242">
        <v>688</v>
      </c>
      <c r="K43" s="1246">
        <v>7</v>
      </c>
      <c r="L43" s="1282">
        <v>10</v>
      </c>
      <c r="M43" s="1247">
        <v>42</v>
      </c>
      <c r="N43" s="1242">
        <v>220</v>
      </c>
      <c r="O43" s="1247">
        <v>12</v>
      </c>
      <c r="P43" s="1248">
        <v>53</v>
      </c>
      <c r="Q43" s="1242">
        <v>20</v>
      </c>
      <c r="R43" s="1248">
        <v>61</v>
      </c>
      <c r="S43" s="1242">
        <v>9</v>
      </c>
      <c r="T43" s="1242">
        <v>52</v>
      </c>
      <c r="U43" s="1242">
        <v>18</v>
      </c>
      <c r="V43" s="1242">
        <v>42</v>
      </c>
      <c r="W43" s="1226" t="s">
        <v>185</v>
      </c>
      <c r="X43" s="2070" t="s">
        <v>831</v>
      </c>
      <c r="Y43" s="2070"/>
      <c r="Z43" s="1201" t="s">
        <v>330</v>
      </c>
    </row>
    <row r="44" spans="1:26" ht="12.95" customHeight="1">
      <c r="A44" s="1186" t="s">
        <v>188</v>
      </c>
      <c r="B44" s="2073" t="s">
        <v>331</v>
      </c>
      <c r="C44" s="2073"/>
      <c r="D44" s="1161" t="s">
        <v>332</v>
      </c>
      <c r="E44" s="1245">
        <f t="shared" si="1"/>
        <v>909</v>
      </c>
      <c r="F44" s="1245">
        <f t="shared" si="1"/>
        <v>4300</v>
      </c>
      <c r="G44" s="1242">
        <v>597</v>
      </c>
      <c r="H44" s="1242">
        <v>3079</v>
      </c>
      <c r="I44" s="1242">
        <v>49</v>
      </c>
      <c r="J44" s="1242">
        <v>165</v>
      </c>
      <c r="K44" s="1246">
        <v>5</v>
      </c>
      <c r="L44" s="1282">
        <v>9</v>
      </c>
      <c r="M44" s="1247">
        <v>102</v>
      </c>
      <c r="N44" s="1242">
        <v>496</v>
      </c>
      <c r="O44" s="1247">
        <v>57</v>
      </c>
      <c r="P44" s="1248">
        <v>206</v>
      </c>
      <c r="Q44" s="1242">
        <v>36</v>
      </c>
      <c r="R44" s="1248">
        <v>118</v>
      </c>
      <c r="S44" s="1242">
        <v>35</v>
      </c>
      <c r="T44" s="1242">
        <v>96</v>
      </c>
      <c r="U44" s="1242">
        <v>33</v>
      </c>
      <c r="V44" s="1242">
        <v>140</v>
      </c>
      <c r="W44" s="1226" t="s">
        <v>188</v>
      </c>
      <c r="X44" s="2073" t="s">
        <v>331</v>
      </c>
      <c r="Y44" s="2073"/>
      <c r="Z44" s="1201" t="s">
        <v>332</v>
      </c>
    </row>
    <row r="45" spans="1:26" ht="12.95" customHeight="1">
      <c r="A45" s="1093" t="s">
        <v>191</v>
      </c>
      <c r="B45" s="2103" t="s">
        <v>832</v>
      </c>
      <c r="C45" s="2103"/>
      <c r="D45" s="1161" t="s">
        <v>833</v>
      </c>
      <c r="E45" s="1245">
        <f t="shared" si="1"/>
        <v>953</v>
      </c>
      <c r="F45" s="1245">
        <f t="shared" si="1"/>
        <v>7046</v>
      </c>
      <c r="G45" s="1242">
        <v>431</v>
      </c>
      <c r="H45" s="1242">
        <v>2957</v>
      </c>
      <c r="I45" s="1242">
        <v>124</v>
      </c>
      <c r="J45" s="1242">
        <v>1085</v>
      </c>
      <c r="K45" s="1246">
        <v>26</v>
      </c>
      <c r="L45" s="1282">
        <v>203</v>
      </c>
      <c r="M45" s="1247">
        <v>209</v>
      </c>
      <c r="N45" s="1242">
        <v>2128</v>
      </c>
      <c r="O45" s="1247">
        <v>57</v>
      </c>
      <c r="P45" s="1248">
        <v>237</v>
      </c>
      <c r="Q45" s="1242">
        <v>50</v>
      </c>
      <c r="R45" s="1248">
        <v>159</v>
      </c>
      <c r="S45" s="1242">
        <v>25</v>
      </c>
      <c r="T45" s="1242">
        <v>320</v>
      </c>
      <c r="U45" s="1242">
        <v>57</v>
      </c>
      <c r="V45" s="1242">
        <v>160</v>
      </c>
      <c r="W45" s="1230" t="s">
        <v>191</v>
      </c>
      <c r="X45" s="2103" t="s">
        <v>832</v>
      </c>
      <c r="Y45" s="2103"/>
      <c r="Z45" s="1201" t="s">
        <v>833</v>
      </c>
    </row>
    <row r="46" spans="1:26" s="1188" customFormat="1" ht="12" customHeight="1">
      <c r="A46" s="1190"/>
      <c r="B46" s="1191"/>
      <c r="C46" s="1178" t="s">
        <v>834</v>
      </c>
      <c r="D46" s="1179" t="s">
        <v>835</v>
      </c>
      <c r="E46" s="1180">
        <f t="shared" si="1"/>
        <v>185</v>
      </c>
      <c r="F46" s="1180">
        <f t="shared" si="1"/>
        <v>2885</v>
      </c>
      <c r="G46" s="1181">
        <v>42</v>
      </c>
      <c r="H46" s="1181">
        <v>642</v>
      </c>
      <c r="I46" s="1181">
        <v>49</v>
      </c>
      <c r="J46" s="1181">
        <v>793</v>
      </c>
      <c r="K46" s="1259">
        <v>9</v>
      </c>
      <c r="L46" s="1306">
        <v>161</v>
      </c>
      <c r="M46" s="1260">
        <v>73</v>
      </c>
      <c r="N46" s="1181">
        <v>1324</v>
      </c>
      <c r="O46" s="1260">
        <v>8</v>
      </c>
      <c r="P46" s="1220">
        <v>52</v>
      </c>
      <c r="Q46" s="1181">
        <v>5</v>
      </c>
      <c r="R46" s="1220">
        <v>24</v>
      </c>
      <c r="S46" s="1181">
        <v>3</v>
      </c>
      <c r="T46" s="1181">
        <v>27</v>
      </c>
      <c r="U46" s="1181">
        <v>5</v>
      </c>
      <c r="V46" s="1181">
        <v>23</v>
      </c>
      <c r="W46" s="1224"/>
      <c r="X46" s="1191"/>
      <c r="Y46" s="1178" t="s">
        <v>834</v>
      </c>
      <c r="Z46" s="1215" t="s">
        <v>835</v>
      </c>
    </row>
    <row r="47" spans="1:26" ht="12.95" customHeight="1">
      <c r="A47" s="1093" t="s">
        <v>194</v>
      </c>
      <c r="B47" s="2071" t="s">
        <v>836</v>
      </c>
      <c r="C47" s="2071"/>
      <c r="D47" s="1161" t="s">
        <v>336</v>
      </c>
      <c r="E47" s="1245">
        <f t="shared" si="1"/>
        <v>762</v>
      </c>
      <c r="F47" s="1245">
        <f t="shared" si="1"/>
        <v>5701</v>
      </c>
      <c r="G47" s="1242">
        <v>386</v>
      </c>
      <c r="H47" s="1242">
        <v>3138</v>
      </c>
      <c r="I47" s="1242">
        <v>72</v>
      </c>
      <c r="J47" s="1242">
        <v>320</v>
      </c>
      <c r="K47" s="1246">
        <v>17</v>
      </c>
      <c r="L47" s="1282">
        <v>33</v>
      </c>
      <c r="M47" s="1247">
        <v>131</v>
      </c>
      <c r="N47" s="1242">
        <v>1253</v>
      </c>
      <c r="O47" s="1264">
        <v>44</v>
      </c>
      <c r="P47" s="1248">
        <v>212</v>
      </c>
      <c r="Q47" s="1242">
        <v>51</v>
      </c>
      <c r="R47" s="1248">
        <v>228</v>
      </c>
      <c r="S47" s="1242">
        <v>34</v>
      </c>
      <c r="T47" s="1242">
        <v>244</v>
      </c>
      <c r="U47" s="1242">
        <v>44</v>
      </c>
      <c r="V47" s="1242">
        <v>306</v>
      </c>
      <c r="W47" s="1230" t="s">
        <v>194</v>
      </c>
      <c r="X47" s="2071" t="s">
        <v>836</v>
      </c>
      <c r="Y47" s="2071"/>
      <c r="Z47" s="1201" t="s">
        <v>336</v>
      </c>
    </row>
    <row r="48" spans="1:26" ht="12.95" customHeight="1">
      <c r="A48" s="1093" t="s">
        <v>197</v>
      </c>
      <c r="B48" s="2070" t="s">
        <v>837</v>
      </c>
      <c r="C48" s="2070"/>
      <c r="D48" s="1161" t="s">
        <v>338</v>
      </c>
      <c r="E48" s="1245">
        <f t="shared" si="1"/>
        <v>291</v>
      </c>
      <c r="F48" s="1245">
        <f t="shared" si="1"/>
        <v>5702</v>
      </c>
      <c r="G48" s="1242">
        <v>138</v>
      </c>
      <c r="H48" s="1242">
        <v>3782</v>
      </c>
      <c r="I48" s="1242">
        <v>28</v>
      </c>
      <c r="J48" s="1242">
        <v>249</v>
      </c>
      <c r="K48" s="1246">
        <v>11</v>
      </c>
      <c r="L48" s="1282">
        <v>114</v>
      </c>
      <c r="M48" s="1247">
        <v>33</v>
      </c>
      <c r="N48" s="1242">
        <v>375</v>
      </c>
      <c r="O48" s="1247">
        <v>19</v>
      </c>
      <c r="P48" s="1248">
        <v>242</v>
      </c>
      <c r="Q48" s="1242">
        <v>25</v>
      </c>
      <c r="R48" s="1248">
        <v>282</v>
      </c>
      <c r="S48" s="1242">
        <v>18</v>
      </c>
      <c r="T48" s="1242">
        <v>188</v>
      </c>
      <c r="U48" s="1242">
        <v>30</v>
      </c>
      <c r="V48" s="1242">
        <v>584</v>
      </c>
      <c r="W48" s="1230" t="s">
        <v>197</v>
      </c>
      <c r="X48" s="2070" t="s">
        <v>837</v>
      </c>
      <c r="Y48" s="2070"/>
      <c r="Z48" s="1201" t="s">
        <v>338</v>
      </c>
    </row>
    <row r="49" spans="1:26" ht="12.95" customHeight="1">
      <c r="A49" s="1093" t="s">
        <v>200</v>
      </c>
      <c r="B49" s="2070" t="s">
        <v>838</v>
      </c>
      <c r="C49" s="2070"/>
      <c r="D49" s="1161" t="s">
        <v>340</v>
      </c>
      <c r="E49" s="1245">
        <f t="shared" ref="E49:F63" si="2">SUM(G49,I49,M49,O49,Q49,S49,U49)</f>
        <v>2633</v>
      </c>
      <c r="F49" s="1245">
        <f t="shared" si="2"/>
        <v>51837</v>
      </c>
      <c r="G49" s="1242">
        <v>1437</v>
      </c>
      <c r="H49" s="1242">
        <v>28502</v>
      </c>
      <c r="I49" s="1242">
        <v>226</v>
      </c>
      <c r="J49" s="1242">
        <v>3659</v>
      </c>
      <c r="K49" s="1246">
        <v>43</v>
      </c>
      <c r="L49" s="1282">
        <v>1126</v>
      </c>
      <c r="M49" s="1247">
        <v>297</v>
      </c>
      <c r="N49" s="1242">
        <v>7310</v>
      </c>
      <c r="O49" s="1247">
        <v>143</v>
      </c>
      <c r="P49" s="1248">
        <v>3033</v>
      </c>
      <c r="Q49" s="1242">
        <v>181</v>
      </c>
      <c r="R49" s="1248">
        <v>2884</v>
      </c>
      <c r="S49" s="1242">
        <v>133</v>
      </c>
      <c r="T49" s="1242">
        <v>2261</v>
      </c>
      <c r="U49" s="1242">
        <v>216</v>
      </c>
      <c r="V49" s="1242">
        <v>4188</v>
      </c>
      <c r="W49" s="1230" t="s">
        <v>200</v>
      </c>
      <c r="X49" s="2070" t="s">
        <v>838</v>
      </c>
      <c r="Y49" s="2070"/>
      <c r="Z49" s="1201" t="s">
        <v>340</v>
      </c>
    </row>
    <row r="50" spans="1:26" s="1188" customFormat="1" ht="12" customHeight="1">
      <c r="A50" s="1192"/>
      <c r="C50" s="1170" t="s">
        <v>839</v>
      </c>
      <c r="D50" s="1171" t="s">
        <v>840</v>
      </c>
      <c r="E50" s="1172">
        <f t="shared" si="2"/>
        <v>1520</v>
      </c>
      <c r="F50" s="1172">
        <f t="shared" si="2"/>
        <v>24247</v>
      </c>
      <c r="G50" s="1173">
        <v>828</v>
      </c>
      <c r="H50" s="1173">
        <v>14729</v>
      </c>
      <c r="I50" s="1173">
        <v>118</v>
      </c>
      <c r="J50" s="1173">
        <v>1321</v>
      </c>
      <c r="K50" s="1254">
        <v>22</v>
      </c>
      <c r="L50" s="1304">
        <v>457</v>
      </c>
      <c r="M50" s="1255">
        <v>158</v>
      </c>
      <c r="N50" s="1173">
        <v>2435</v>
      </c>
      <c r="O50" s="1255">
        <v>93</v>
      </c>
      <c r="P50" s="1207">
        <v>1522</v>
      </c>
      <c r="Q50" s="1173">
        <v>107</v>
      </c>
      <c r="R50" s="1207">
        <v>1239</v>
      </c>
      <c r="S50" s="1173">
        <v>89</v>
      </c>
      <c r="T50" s="1173">
        <v>1188</v>
      </c>
      <c r="U50" s="1173">
        <v>127</v>
      </c>
      <c r="V50" s="1173">
        <v>1813</v>
      </c>
      <c r="W50" s="1208"/>
      <c r="Y50" s="1170" t="s">
        <v>839</v>
      </c>
      <c r="Z50" s="1209" t="s">
        <v>840</v>
      </c>
    </row>
    <row r="51" spans="1:26" ht="12" customHeight="1">
      <c r="A51" s="1186"/>
      <c r="C51" s="1182" t="s">
        <v>841</v>
      </c>
      <c r="D51" s="1171" t="s">
        <v>842</v>
      </c>
      <c r="E51" s="1172">
        <f t="shared" si="2"/>
        <v>1093</v>
      </c>
      <c r="F51" s="1172">
        <f t="shared" si="2"/>
        <v>27415</v>
      </c>
      <c r="G51" s="1173">
        <v>598</v>
      </c>
      <c r="H51" s="1173">
        <v>13611</v>
      </c>
      <c r="I51" s="1173">
        <v>103</v>
      </c>
      <c r="J51" s="1173">
        <v>2333</v>
      </c>
      <c r="K51" s="1254">
        <v>20</v>
      </c>
      <c r="L51" s="1304">
        <v>667</v>
      </c>
      <c r="M51" s="1255">
        <v>138</v>
      </c>
      <c r="N51" s="1173">
        <v>4875</v>
      </c>
      <c r="O51" s="1255">
        <v>50</v>
      </c>
      <c r="P51" s="1207">
        <v>1511</v>
      </c>
      <c r="Q51" s="1173">
        <v>72</v>
      </c>
      <c r="R51" s="1207">
        <v>1640</v>
      </c>
      <c r="S51" s="1173">
        <v>44</v>
      </c>
      <c r="T51" s="1173">
        <v>1073</v>
      </c>
      <c r="U51" s="1173">
        <v>88</v>
      </c>
      <c r="V51" s="1173">
        <v>2372</v>
      </c>
      <c r="W51" s="1226"/>
      <c r="Y51" s="1182" t="s">
        <v>841</v>
      </c>
      <c r="Z51" s="1209" t="s">
        <v>842</v>
      </c>
    </row>
    <row r="52" spans="1:26" ht="12.95" customHeight="1">
      <c r="A52" s="1189" t="s">
        <v>203</v>
      </c>
      <c r="B52" s="2072" t="s">
        <v>843</v>
      </c>
      <c r="C52" s="2072"/>
      <c r="D52" s="1167" t="s">
        <v>342</v>
      </c>
      <c r="E52" s="1249">
        <f t="shared" si="2"/>
        <v>446</v>
      </c>
      <c r="F52" s="1249">
        <f t="shared" si="2"/>
        <v>8100</v>
      </c>
      <c r="G52" s="1250">
        <v>185</v>
      </c>
      <c r="H52" s="1250">
        <v>3083</v>
      </c>
      <c r="I52" s="1250">
        <v>63</v>
      </c>
      <c r="J52" s="1250">
        <v>603</v>
      </c>
      <c r="K52" s="1251">
        <v>22</v>
      </c>
      <c r="L52" s="1303">
        <v>113</v>
      </c>
      <c r="M52" s="1252">
        <v>56</v>
      </c>
      <c r="N52" s="1250">
        <v>1565</v>
      </c>
      <c r="O52" s="1252">
        <v>48</v>
      </c>
      <c r="P52" s="1253">
        <v>983</v>
      </c>
      <c r="Q52" s="1250">
        <v>33</v>
      </c>
      <c r="R52" s="1253">
        <v>582</v>
      </c>
      <c r="S52" s="1265">
        <v>32</v>
      </c>
      <c r="T52" s="1250">
        <v>467</v>
      </c>
      <c r="U52" s="1250">
        <v>29</v>
      </c>
      <c r="V52" s="1250">
        <v>817</v>
      </c>
      <c r="W52" s="1229" t="s">
        <v>203</v>
      </c>
      <c r="X52" s="2072" t="s">
        <v>843</v>
      </c>
      <c r="Y52" s="2072"/>
      <c r="Z52" s="1206" t="s">
        <v>342</v>
      </c>
    </row>
    <row r="53" spans="1:26" ht="12.95" customHeight="1">
      <c r="A53" s="1186" t="s">
        <v>206</v>
      </c>
      <c r="B53" s="2070" t="s">
        <v>207</v>
      </c>
      <c r="C53" s="2070"/>
      <c r="D53" s="1161" t="s">
        <v>343</v>
      </c>
      <c r="E53" s="1245">
        <f t="shared" si="2"/>
        <v>1592</v>
      </c>
      <c r="F53" s="1245">
        <f t="shared" si="2"/>
        <v>14603</v>
      </c>
      <c r="G53" s="1242">
        <v>767</v>
      </c>
      <c r="H53" s="1242">
        <v>9651</v>
      </c>
      <c r="I53" s="1242">
        <v>153</v>
      </c>
      <c r="J53" s="1242">
        <v>1124</v>
      </c>
      <c r="K53" s="1246">
        <v>38</v>
      </c>
      <c r="L53" s="1282">
        <v>161</v>
      </c>
      <c r="M53" s="1247">
        <v>257</v>
      </c>
      <c r="N53" s="1242">
        <v>1542</v>
      </c>
      <c r="O53" s="1264">
        <v>108</v>
      </c>
      <c r="P53" s="1248">
        <v>549</v>
      </c>
      <c r="Q53" s="1242">
        <v>107</v>
      </c>
      <c r="R53" s="1248">
        <v>421</v>
      </c>
      <c r="S53" s="1242">
        <v>65</v>
      </c>
      <c r="T53" s="1242">
        <v>317</v>
      </c>
      <c r="U53" s="1242">
        <v>135</v>
      </c>
      <c r="V53" s="1242">
        <v>999</v>
      </c>
      <c r="W53" s="1226" t="s">
        <v>206</v>
      </c>
      <c r="X53" s="2070" t="s">
        <v>207</v>
      </c>
      <c r="Y53" s="2070"/>
      <c r="Z53" s="1201" t="s">
        <v>343</v>
      </c>
    </row>
    <row r="54" spans="1:26" ht="12.95" customHeight="1">
      <c r="A54" s="1186"/>
      <c r="C54" s="1193" t="s">
        <v>844</v>
      </c>
      <c r="D54" s="1171" t="s">
        <v>845</v>
      </c>
      <c r="E54" s="1172">
        <f t="shared" si="2"/>
        <v>54</v>
      </c>
      <c r="F54" s="1172">
        <f t="shared" si="2"/>
        <v>2089</v>
      </c>
      <c r="G54" s="1173">
        <v>28</v>
      </c>
      <c r="H54" s="1173">
        <v>1921</v>
      </c>
      <c r="I54" s="1173">
        <v>8</v>
      </c>
      <c r="J54" s="1173">
        <v>70</v>
      </c>
      <c r="K54" s="1254">
        <v>3</v>
      </c>
      <c r="L54" s="1304">
        <v>4</v>
      </c>
      <c r="M54" s="1255">
        <v>11</v>
      </c>
      <c r="N54" s="1173">
        <v>77</v>
      </c>
      <c r="O54" s="1255">
        <v>1</v>
      </c>
      <c r="P54" s="1207">
        <v>2</v>
      </c>
      <c r="Q54" s="1173">
        <v>1</v>
      </c>
      <c r="R54" s="1207">
        <v>1</v>
      </c>
      <c r="S54" s="1173">
        <v>1</v>
      </c>
      <c r="T54" s="1173">
        <v>5</v>
      </c>
      <c r="U54" s="1173">
        <v>4</v>
      </c>
      <c r="V54" s="1173">
        <v>13</v>
      </c>
      <c r="W54" s="1226"/>
      <c r="Y54" s="1193" t="s">
        <v>844</v>
      </c>
      <c r="Z54" s="1209" t="s">
        <v>845</v>
      </c>
    </row>
    <row r="55" spans="1:26" ht="12.95" customHeight="1">
      <c r="A55" s="1186" t="s">
        <v>846</v>
      </c>
      <c r="B55" s="2070" t="s">
        <v>847</v>
      </c>
      <c r="C55" s="2070"/>
      <c r="D55" s="1161" t="s">
        <v>848</v>
      </c>
      <c r="E55" s="1245">
        <f t="shared" si="2"/>
        <v>86</v>
      </c>
      <c r="F55" s="1245">
        <f t="shared" si="2"/>
        <v>7159</v>
      </c>
      <c r="G55" s="1242">
        <v>30</v>
      </c>
      <c r="H55" s="1242">
        <v>3589</v>
      </c>
      <c r="I55" s="1242">
        <v>17</v>
      </c>
      <c r="J55" s="1242">
        <v>714</v>
      </c>
      <c r="K55" s="1246">
        <v>6</v>
      </c>
      <c r="L55" s="1282">
        <v>173</v>
      </c>
      <c r="M55" s="1247">
        <v>10</v>
      </c>
      <c r="N55" s="1242">
        <v>1043</v>
      </c>
      <c r="O55" s="1247">
        <v>10</v>
      </c>
      <c r="P55" s="1248">
        <v>302</v>
      </c>
      <c r="Q55" s="1242">
        <v>6</v>
      </c>
      <c r="R55" s="1248">
        <v>602</v>
      </c>
      <c r="S55" s="1242">
        <v>5</v>
      </c>
      <c r="T55" s="1242">
        <v>506</v>
      </c>
      <c r="U55" s="1242">
        <v>8</v>
      </c>
      <c r="V55" s="1242">
        <v>403</v>
      </c>
      <c r="W55" s="1226" t="s">
        <v>846</v>
      </c>
      <c r="X55" s="2070" t="s">
        <v>847</v>
      </c>
      <c r="Y55" s="2070"/>
      <c r="Z55" s="1201" t="s">
        <v>848</v>
      </c>
    </row>
    <row r="56" spans="1:26" ht="12.75" customHeight="1">
      <c r="A56" s="1186" t="s">
        <v>849</v>
      </c>
      <c r="B56" s="2070" t="s">
        <v>850</v>
      </c>
      <c r="C56" s="2070"/>
      <c r="D56" s="1161" t="s">
        <v>851</v>
      </c>
      <c r="E56" s="1245">
        <f t="shared" si="2"/>
        <v>11</v>
      </c>
      <c r="F56" s="1245">
        <f t="shared" si="2"/>
        <v>23</v>
      </c>
      <c r="G56" s="1242">
        <v>2</v>
      </c>
      <c r="H56" s="1242">
        <v>9</v>
      </c>
      <c r="I56" s="1242">
        <v>2</v>
      </c>
      <c r="J56" s="1242">
        <v>2</v>
      </c>
      <c r="K56" s="1266">
        <v>0</v>
      </c>
      <c r="L56" s="1307">
        <v>0</v>
      </c>
      <c r="M56" s="1247">
        <v>3</v>
      </c>
      <c r="N56" s="1242">
        <v>5</v>
      </c>
      <c r="O56" s="1247">
        <v>1</v>
      </c>
      <c r="P56" s="1267">
        <v>1</v>
      </c>
      <c r="Q56" s="1268">
        <v>2</v>
      </c>
      <c r="R56" s="1267">
        <v>5</v>
      </c>
      <c r="S56" s="1242">
        <v>0</v>
      </c>
      <c r="T56" s="1268">
        <v>0</v>
      </c>
      <c r="U56" s="1268">
        <v>1</v>
      </c>
      <c r="V56" s="1268">
        <v>1</v>
      </c>
      <c r="W56" s="1269" t="s">
        <v>849</v>
      </c>
      <c r="X56" s="2117" t="s">
        <v>850</v>
      </c>
      <c r="Y56" s="2117"/>
      <c r="Z56" s="1270" t="s">
        <v>851</v>
      </c>
    </row>
    <row r="57" spans="1:26" ht="12.95" customHeight="1">
      <c r="A57" s="2111" t="s">
        <v>211</v>
      </c>
      <c r="B57" s="2112"/>
      <c r="C57" s="2113"/>
      <c r="D57" s="2114"/>
      <c r="E57" s="1271">
        <f t="shared" si="2"/>
        <v>17985</v>
      </c>
      <c r="F57" s="1271">
        <f>SUM(H57,J57,N57,P57,R57,T57,V57)</f>
        <v>243873</v>
      </c>
      <c r="G57" s="1271">
        <f>SUM(G7:G56)-SUM(G12:G35,G40:G41,G46,G50:G51,G54)</f>
        <v>9066</v>
      </c>
      <c r="H57" s="1271">
        <f t="shared" ref="H57:V57" si="3">SUM(H7:H56)-SUM(H12:H35,H40:H41,H46,H50:H51,H54)</f>
        <v>148291</v>
      </c>
      <c r="I57" s="1271">
        <f>SUM(I7:I56)-SUM(I12:I35,I40:I41,I46,I50:I51,I54)</f>
        <v>1608</v>
      </c>
      <c r="J57" s="1271">
        <f t="shared" si="3"/>
        <v>13555</v>
      </c>
      <c r="K57" s="1272">
        <f t="shared" si="3"/>
        <v>400</v>
      </c>
      <c r="L57" s="1308">
        <f t="shared" si="3"/>
        <v>3165</v>
      </c>
      <c r="M57" s="1273">
        <f>SUM(M7:M56)-SUM(M12:M35,M40:M41,M46,M50:M51,M54)</f>
        <v>2532</v>
      </c>
      <c r="N57" s="1271">
        <f t="shared" si="3"/>
        <v>28214</v>
      </c>
      <c r="O57" s="1273">
        <f t="shared" si="3"/>
        <v>1139</v>
      </c>
      <c r="P57" s="1271">
        <f t="shared" si="3"/>
        <v>10850</v>
      </c>
      <c r="Q57" s="1271">
        <f t="shared" si="3"/>
        <v>1384</v>
      </c>
      <c r="R57" s="1271">
        <f t="shared" si="3"/>
        <v>15970</v>
      </c>
      <c r="S57" s="1271">
        <f t="shared" si="3"/>
        <v>1054</v>
      </c>
      <c r="T57" s="1271">
        <f t="shared" si="3"/>
        <v>13013</v>
      </c>
      <c r="U57" s="1271">
        <f t="shared" si="3"/>
        <v>1202</v>
      </c>
      <c r="V57" s="1271">
        <f t="shared" si="3"/>
        <v>13980</v>
      </c>
      <c r="W57" s="2115" t="s">
        <v>211</v>
      </c>
      <c r="X57" s="2112"/>
      <c r="Y57" s="2112"/>
      <c r="Z57" s="2116"/>
    </row>
    <row r="58" spans="1:26" ht="11.25" customHeight="1">
      <c r="A58" s="1274"/>
      <c r="B58" s="1275"/>
      <c r="C58" s="1276" t="s">
        <v>865</v>
      </c>
      <c r="D58" s="1277"/>
      <c r="E58" s="1245">
        <f t="shared" si="2"/>
        <v>11391</v>
      </c>
      <c r="F58" s="1245">
        <f t="shared" si="2"/>
        <v>19552</v>
      </c>
      <c r="G58" s="1242">
        <v>5727</v>
      </c>
      <c r="H58" s="1242">
        <v>9594</v>
      </c>
      <c r="I58" s="1242">
        <v>1068</v>
      </c>
      <c r="J58" s="1242">
        <v>1917</v>
      </c>
      <c r="K58" s="1278">
        <v>289</v>
      </c>
      <c r="L58" s="1278">
        <v>498</v>
      </c>
      <c r="M58" s="1243">
        <v>1558</v>
      </c>
      <c r="N58" s="1247">
        <v>2581</v>
      </c>
      <c r="O58" s="1243">
        <v>736</v>
      </c>
      <c r="P58" s="1240">
        <v>1346</v>
      </c>
      <c r="Q58" s="1240">
        <v>922</v>
      </c>
      <c r="R58" s="1240">
        <v>1606</v>
      </c>
      <c r="S58" s="1240">
        <v>652</v>
      </c>
      <c r="T58" s="1240">
        <v>1196</v>
      </c>
      <c r="U58" s="1240">
        <v>728</v>
      </c>
      <c r="V58" s="1240">
        <v>1312</v>
      </c>
      <c r="W58" s="1279"/>
      <c r="X58" s="1116"/>
      <c r="Y58" s="1170" t="s">
        <v>865</v>
      </c>
      <c r="Z58" s="1280"/>
    </row>
    <row r="59" spans="1:26" ht="11.25" customHeight="1">
      <c r="A59" s="1093"/>
      <c r="B59" s="1116"/>
      <c r="C59" s="1170" t="s">
        <v>866</v>
      </c>
      <c r="D59" s="1281"/>
      <c r="E59" s="1245">
        <f t="shared" si="2"/>
        <v>5187</v>
      </c>
      <c r="F59" s="1245">
        <f t="shared" si="2"/>
        <v>56337</v>
      </c>
      <c r="G59" s="1242">
        <v>2535</v>
      </c>
      <c r="H59" s="1242">
        <v>27775</v>
      </c>
      <c r="I59" s="1242">
        <v>454</v>
      </c>
      <c r="J59" s="1242">
        <v>4852</v>
      </c>
      <c r="K59" s="1282">
        <v>84</v>
      </c>
      <c r="L59" s="1282">
        <v>881</v>
      </c>
      <c r="M59" s="1247">
        <v>801</v>
      </c>
      <c r="N59" s="1247">
        <v>8816</v>
      </c>
      <c r="O59" s="1247">
        <v>343</v>
      </c>
      <c r="P59" s="1242">
        <v>3607</v>
      </c>
      <c r="Q59" s="1242">
        <v>373</v>
      </c>
      <c r="R59" s="1242">
        <v>3953</v>
      </c>
      <c r="S59" s="1242">
        <v>306</v>
      </c>
      <c r="T59" s="1242">
        <v>3282</v>
      </c>
      <c r="U59" s="1242">
        <v>375</v>
      </c>
      <c r="V59" s="1242">
        <v>4052</v>
      </c>
      <c r="W59" s="1230"/>
      <c r="X59" s="1116"/>
      <c r="Y59" s="1170" t="s">
        <v>866</v>
      </c>
      <c r="Z59" s="1280"/>
    </row>
    <row r="60" spans="1:26" ht="11.25" customHeight="1">
      <c r="A60" s="1093"/>
      <c r="B60" s="1116"/>
      <c r="C60" s="1170" t="s">
        <v>867</v>
      </c>
      <c r="D60" s="1281"/>
      <c r="E60" s="1245">
        <f t="shared" si="2"/>
        <v>1036</v>
      </c>
      <c r="F60" s="1245">
        <f t="shared" si="2"/>
        <v>53364</v>
      </c>
      <c r="G60" s="1242">
        <v>577</v>
      </c>
      <c r="H60" s="1242">
        <v>29393</v>
      </c>
      <c r="I60" s="1242">
        <v>71</v>
      </c>
      <c r="J60" s="1242">
        <v>3641</v>
      </c>
      <c r="K60" s="1282">
        <v>23</v>
      </c>
      <c r="L60" s="1282">
        <v>1059</v>
      </c>
      <c r="M60" s="1247">
        <v>136</v>
      </c>
      <c r="N60" s="1247">
        <v>7148</v>
      </c>
      <c r="O60" s="1247">
        <v>43</v>
      </c>
      <c r="P60" s="1242">
        <v>2048</v>
      </c>
      <c r="Q60" s="1242">
        <v>65</v>
      </c>
      <c r="R60" s="1242">
        <v>3561</v>
      </c>
      <c r="S60" s="1242">
        <v>68</v>
      </c>
      <c r="T60" s="1242">
        <v>3453</v>
      </c>
      <c r="U60" s="1242">
        <v>76</v>
      </c>
      <c r="V60" s="1242">
        <v>4120</v>
      </c>
      <c r="W60" s="1230"/>
      <c r="X60" s="1116"/>
      <c r="Y60" s="1170" t="s">
        <v>867</v>
      </c>
      <c r="Z60" s="1280"/>
    </row>
    <row r="61" spans="1:26" ht="11.25" customHeight="1">
      <c r="A61" s="1093"/>
      <c r="B61" s="1116"/>
      <c r="C61" s="1170" t="s">
        <v>868</v>
      </c>
      <c r="D61" s="1281"/>
      <c r="E61" s="1245">
        <f t="shared" si="2"/>
        <v>335</v>
      </c>
      <c r="F61" s="1245">
        <f t="shared" si="2"/>
        <v>63109</v>
      </c>
      <c r="G61" s="1242">
        <v>201</v>
      </c>
      <c r="H61" s="1242">
        <v>38924</v>
      </c>
      <c r="I61" s="1242">
        <v>14</v>
      </c>
      <c r="J61" s="1242">
        <v>2521</v>
      </c>
      <c r="K61" s="1282">
        <v>4</v>
      </c>
      <c r="L61" s="1282">
        <v>727</v>
      </c>
      <c r="M61" s="1247">
        <v>33</v>
      </c>
      <c r="N61" s="1247">
        <v>6214</v>
      </c>
      <c r="O61" s="1247">
        <v>15</v>
      </c>
      <c r="P61" s="1242">
        <v>2564</v>
      </c>
      <c r="Q61" s="1242">
        <v>22</v>
      </c>
      <c r="R61" s="1242">
        <v>3867</v>
      </c>
      <c r="S61" s="1242">
        <v>28</v>
      </c>
      <c r="T61" s="1242">
        <v>5082</v>
      </c>
      <c r="U61" s="1242">
        <v>22</v>
      </c>
      <c r="V61" s="1242">
        <v>3937</v>
      </c>
      <c r="W61" s="1230"/>
      <c r="X61" s="1116"/>
      <c r="Y61" s="1170" t="s">
        <v>868</v>
      </c>
      <c r="Z61" s="1280"/>
    </row>
    <row r="62" spans="1:26" ht="11.25" customHeight="1">
      <c r="A62" s="1093"/>
      <c r="B62" s="1116"/>
      <c r="C62" s="1170" t="s">
        <v>869</v>
      </c>
      <c r="D62" s="1281"/>
      <c r="E62" s="1245">
        <f t="shared" si="2"/>
        <v>21</v>
      </c>
      <c r="F62" s="1245">
        <f t="shared" si="2"/>
        <v>13604</v>
      </c>
      <c r="G62" s="1242">
        <v>14</v>
      </c>
      <c r="H62" s="1242">
        <v>9399</v>
      </c>
      <c r="I62" s="1242">
        <v>1</v>
      </c>
      <c r="J62" s="1242">
        <v>624</v>
      </c>
      <c r="K62" s="1282">
        <v>0</v>
      </c>
      <c r="L62" s="1282">
        <v>0</v>
      </c>
      <c r="M62" s="1247">
        <v>2</v>
      </c>
      <c r="N62" s="1247">
        <v>1210</v>
      </c>
      <c r="O62" s="1247">
        <v>2</v>
      </c>
      <c r="P62" s="1242">
        <v>1285</v>
      </c>
      <c r="Q62" s="1242">
        <v>1</v>
      </c>
      <c r="R62" s="1242">
        <v>527</v>
      </c>
      <c r="S62" s="1242">
        <v>0</v>
      </c>
      <c r="T62" s="1242">
        <v>0</v>
      </c>
      <c r="U62" s="1242">
        <v>1</v>
      </c>
      <c r="V62" s="1242">
        <v>559</v>
      </c>
      <c r="W62" s="1230"/>
      <c r="X62" s="1116"/>
      <c r="Y62" s="1170" t="s">
        <v>869</v>
      </c>
      <c r="Z62" s="1280"/>
    </row>
    <row r="63" spans="1:26" ht="13.5" customHeight="1" thickBot="1">
      <c r="A63" s="1283"/>
      <c r="B63" s="1284"/>
      <c r="C63" s="1285" t="s">
        <v>870</v>
      </c>
      <c r="D63" s="1286"/>
      <c r="E63" s="1287">
        <f t="shared" si="2"/>
        <v>15</v>
      </c>
      <c r="F63" s="1287">
        <f t="shared" si="2"/>
        <v>37907</v>
      </c>
      <c r="G63" s="1288">
        <v>12</v>
      </c>
      <c r="H63" s="1288">
        <v>33206</v>
      </c>
      <c r="I63" s="1288">
        <v>0</v>
      </c>
      <c r="J63" s="1288">
        <v>0</v>
      </c>
      <c r="K63" s="1289">
        <v>0</v>
      </c>
      <c r="L63" s="1289">
        <v>0</v>
      </c>
      <c r="M63" s="1290">
        <v>2</v>
      </c>
      <c r="N63" s="1290">
        <v>2245</v>
      </c>
      <c r="O63" s="1290">
        <v>0</v>
      </c>
      <c r="P63" s="1288">
        <v>0</v>
      </c>
      <c r="Q63" s="1288">
        <v>1</v>
      </c>
      <c r="R63" s="1288">
        <v>2456</v>
      </c>
      <c r="S63" s="1288">
        <v>0</v>
      </c>
      <c r="T63" s="1288">
        <v>0</v>
      </c>
      <c r="U63" s="1288">
        <v>0</v>
      </c>
      <c r="V63" s="1288">
        <v>0</v>
      </c>
      <c r="W63" s="1291"/>
      <c r="X63" s="1284"/>
      <c r="Y63" s="1285" t="s">
        <v>870</v>
      </c>
      <c r="Z63" s="1292"/>
    </row>
    <row r="64" spans="1:26" ht="18" customHeight="1">
      <c r="A64" s="1188" t="s">
        <v>871</v>
      </c>
      <c r="H64" s="1202"/>
      <c r="I64" s="1202"/>
      <c r="J64" s="1202"/>
      <c r="L64" s="1202"/>
      <c r="M64" s="1188"/>
      <c r="N64" s="1202"/>
    </row>
    <row r="65" spans="5:22">
      <c r="E65" s="1202"/>
      <c r="F65" s="1202"/>
      <c r="G65" s="1202"/>
      <c r="H65" s="1202"/>
      <c r="I65" s="1202"/>
      <c r="J65" s="1202"/>
      <c r="K65" s="1202"/>
      <c r="L65" s="1202"/>
      <c r="M65" s="1202"/>
      <c r="N65" s="1202"/>
      <c r="O65" s="1202"/>
      <c r="P65" s="1202"/>
      <c r="Q65" s="1202"/>
      <c r="R65" s="1202"/>
      <c r="S65" s="1202"/>
      <c r="T65" s="1202"/>
      <c r="U65" s="1202"/>
      <c r="V65" s="1202"/>
    </row>
  </sheetData>
  <mergeCells count="76">
    <mergeCell ref="A1:Z1"/>
    <mergeCell ref="B55:C55"/>
    <mergeCell ref="X55:Y55"/>
    <mergeCell ref="B56:C56"/>
    <mergeCell ref="X56:Y56"/>
    <mergeCell ref="B45:C45"/>
    <mergeCell ref="X45:Y45"/>
    <mergeCell ref="B47:C47"/>
    <mergeCell ref="X47:Y47"/>
    <mergeCell ref="B48:C48"/>
    <mergeCell ref="X48:Y48"/>
    <mergeCell ref="B42:C42"/>
    <mergeCell ref="X42:Y42"/>
    <mergeCell ref="B43:C43"/>
    <mergeCell ref="X43:Y43"/>
    <mergeCell ref="B44:C44"/>
    <mergeCell ref="A57:D57"/>
    <mergeCell ref="W57:Z57"/>
    <mergeCell ref="B49:C49"/>
    <mergeCell ref="X49:Y49"/>
    <mergeCell ref="B52:C52"/>
    <mergeCell ref="X52:Y52"/>
    <mergeCell ref="B53:C53"/>
    <mergeCell ref="X53:Y53"/>
    <mergeCell ref="X44:Y44"/>
    <mergeCell ref="B37:C37"/>
    <mergeCell ref="X37:Y37"/>
    <mergeCell ref="B38:C38"/>
    <mergeCell ref="X38:Y38"/>
    <mergeCell ref="B39:C39"/>
    <mergeCell ref="X39:Y39"/>
    <mergeCell ref="B10:C10"/>
    <mergeCell ref="X10:Y10"/>
    <mergeCell ref="B11:C11"/>
    <mergeCell ref="X11:Y11"/>
    <mergeCell ref="B36:C36"/>
    <mergeCell ref="X36:Y36"/>
    <mergeCell ref="Y6:Z6"/>
    <mergeCell ref="B7:C7"/>
    <mergeCell ref="X7:Y7"/>
    <mergeCell ref="B8:C8"/>
    <mergeCell ref="X8:Y8"/>
    <mergeCell ref="G5:G6"/>
    <mergeCell ref="H5:H6"/>
    <mergeCell ref="I5:I6"/>
    <mergeCell ref="J5:J6"/>
    <mergeCell ref="B9:C9"/>
    <mergeCell ref="X9:Y9"/>
    <mergeCell ref="Q5:Q6"/>
    <mergeCell ref="R5:R6"/>
    <mergeCell ref="S5:S6"/>
    <mergeCell ref="T5:T6"/>
    <mergeCell ref="U5:U6"/>
    <mergeCell ref="V5:V6"/>
    <mergeCell ref="K5:K6"/>
    <mergeCell ref="L5:L6"/>
    <mergeCell ref="M5:M6"/>
    <mergeCell ref="N5:N6"/>
    <mergeCell ref="O5:O6"/>
    <mergeCell ref="P5:P6"/>
    <mergeCell ref="E5:E6"/>
    <mergeCell ref="F5:F6"/>
    <mergeCell ref="K4:L4"/>
    <mergeCell ref="J2:N2"/>
    <mergeCell ref="W2:Z2"/>
    <mergeCell ref="C3:D3"/>
    <mergeCell ref="E3:F4"/>
    <mergeCell ref="G3:H4"/>
    <mergeCell ref="I3:J4"/>
    <mergeCell ref="K3:L3"/>
    <mergeCell ref="M3:N4"/>
    <mergeCell ref="O3:P4"/>
    <mergeCell ref="Q3:R4"/>
    <mergeCell ref="S3:T4"/>
    <mergeCell ref="U3:V4"/>
    <mergeCell ref="W3:Z3"/>
  </mergeCells>
  <phoneticPr fontId="3"/>
  <printOptions horizontalCentered="1"/>
  <pageMargins left="0" right="0" top="0.55118110236220474" bottom="0.39370078740157483" header="0.51181102362204722" footer="0.31496062992125984"/>
  <pageSetup paperSize="9" scale="65" orientation="landscape" blackAndWhite="1"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Normal="100" zoomScaleSheetLayoutView="100" workbookViewId="0">
      <pane xSplit="2" ySplit="7" topLeftCell="C8" activePane="bottomRight" state="frozen"/>
      <selection sqref="A1:M1"/>
      <selection pane="topRight" sqref="A1:M1"/>
      <selection pane="bottomLeft" sqref="A1:M1"/>
      <selection pane="bottomRight" activeCell="N7" sqref="N7"/>
    </sheetView>
  </sheetViews>
  <sheetFormatPr defaultColWidth="8" defaultRowHeight="13.5"/>
  <cols>
    <col min="1" max="1" width="3" style="1090" customWidth="1"/>
    <col min="2" max="2" width="12.125" style="1090" customWidth="1"/>
    <col min="3" max="3" width="10.125" style="1090" customWidth="1"/>
    <col min="4" max="4" width="4.375" style="1090" customWidth="1"/>
    <col min="5" max="5" width="8.875" style="1090" customWidth="1"/>
    <col min="6" max="6" width="7.5" style="1090" customWidth="1"/>
    <col min="7" max="7" width="7" style="1090" customWidth="1"/>
    <col min="8" max="8" width="8" style="1090" customWidth="1"/>
    <col min="9" max="9" width="7.875" style="1090" customWidth="1"/>
    <col min="10" max="10" width="8.375" style="1090" customWidth="1"/>
    <col min="11" max="11" width="5" style="1090" customWidth="1"/>
    <col min="12" max="12" width="7.875" style="1090" customWidth="1"/>
    <col min="13" max="13" width="9.125" style="1090" bestFit="1" customWidth="1"/>
    <col min="14" max="14" width="8" style="1090"/>
    <col min="15" max="15" width="14.875" style="1090" customWidth="1"/>
    <col min="16" max="16384" width="8" style="1090"/>
  </cols>
  <sheetData>
    <row r="1" spans="1:13" ht="28.5" customHeight="1">
      <c r="A1" s="2042" t="s">
        <v>872</v>
      </c>
      <c r="B1" s="2042"/>
      <c r="C1" s="2042"/>
      <c r="D1" s="2042"/>
      <c r="E1" s="2042"/>
      <c r="F1" s="2042"/>
      <c r="G1" s="2042"/>
      <c r="H1" s="2042"/>
      <c r="I1" s="2042"/>
      <c r="J1" s="2042"/>
      <c r="K1" s="2042"/>
      <c r="L1" s="2042"/>
    </row>
    <row r="2" spans="1:13" ht="18.75" customHeight="1" thickBot="1">
      <c r="A2" s="2043" t="s">
        <v>873</v>
      </c>
      <c r="B2" s="2043"/>
      <c r="C2" s="2043"/>
      <c r="D2" s="2043"/>
      <c r="E2" s="2043"/>
      <c r="F2" s="2043"/>
      <c r="J2" s="2118" t="s">
        <v>874</v>
      </c>
      <c r="K2" s="2118"/>
      <c r="L2" s="2118"/>
    </row>
    <row r="3" spans="1:13">
      <c r="A3" s="1091"/>
      <c r="B3" s="1309" t="s">
        <v>759</v>
      </c>
      <c r="C3" s="2119" t="s">
        <v>875</v>
      </c>
      <c r="D3" s="2120"/>
      <c r="E3" s="2119" t="s">
        <v>876</v>
      </c>
      <c r="F3" s="2120"/>
      <c r="G3" s="2121" t="s">
        <v>877</v>
      </c>
      <c r="H3" s="2122"/>
      <c r="I3" s="2125" t="s">
        <v>878</v>
      </c>
      <c r="J3" s="2126"/>
      <c r="K3" s="2126"/>
      <c r="L3" s="2127"/>
    </row>
    <row r="4" spans="1:13" ht="13.5" customHeight="1">
      <c r="A4" s="1093"/>
      <c r="B4" s="1310"/>
      <c r="C4" s="2132"/>
      <c r="D4" s="2133"/>
      <c r="E4" s="2132" t="s">
        <v>879</v>
      </c>
      <c r="F4" s="2133"/>
      <c r="G4" s="2123"/>
      <c r="H4" s="2124"/>
      <c r="I4" s="2128"/>
      <c r="J4" s="2129"/>
      <c r="K4" s="2130"/>
      <c r="L4" s="2131"/>
    </row>
    <row r="5" spans="1:13">
      <c r="A5" s="1093"/>
      <c r="B5" s="1310"/>
      <c r="C5" s="2132" t="s">
        <v>880</v>
      </c>
      <c r="D5" s="2133"/>
      <c r="E5" s="2132" t="s">
        <v>880</v>
      </c>
      <c r="F5" s="2133"/>
      <c r="G5" s="2123"/>
      <c r="H5" s="2124"/>
      <c r="I5" s="2132" t="s">
        <v>881</v>
      </c>
      <c r="J5" s="2134"/>
      <c r="K5" s="2135" t="s">
        <v>880</v>
      </c>
      <c r="L5" s="2136"/>
    </row>
    <row r="6" spans="1:13">
      <c r="A6" s="2147" t="s">
        <v>765</v>
      </c>
      <c r="B6" s="2148"/>
      <c r="C6" s="2132" t="s">
        <v>882</v>
      </c>
      <c r="D6" s="2133"/>
      <c r="E6" s="2132" t="s">
        <v>883</v>
      </c>
      <c r="F6" s="2133"/>
      <c r="G6" s="1311"/>
      <c r="H6" s="2151" t="s">
        <v>117</v>
      </c>
      <c r="I6" s="1312"/>
      <c r="J6" s="2153" t="s">
        <v>117</v>
      </c>
      <c r="K6" s="2154" t="s">
        <v>884</v>
      </c>
      <c r="L6" s="2155"/>
    </row>
    <row r="7" spans="1:13">
      <c r="A7" s="2149"/>
      <c r="B7" s="2150"/>
      <c r="C7" s="2141" t="s">
        <v>885</v>
      </c>
      <c r="D7" s="2142"/>
      <c r="E7" s="2141" t="s">
        <v>886</v>
      </c>
      <c r="F7" s="2142"/>
      <c r="G7" s="1313"/>
      <c r="H7" s="2152"/>
      <c r="I7" s="1314"/>
      <c r="J7" s="2128"/>
      <c r="K7" s="2156"/>
      <c r="L7" s="2157"/>
    </row>
    <row r="8" spans="1:13" ht="23.25" customHeight="1">
      <c r="A8" s="2038" t="s">
        <v>766</v>
      </c>
      <c r="B8" s="1120" t="s">
        <v>887</v>
      </c>
      <c r="C8" s="2143">
        <f>E8+'6-5'!M8+'6-6'!E8+'6-6'!G8+'6-7'!C8</f>
        <v>6274238.4510000004</v>
      </c>
      <c r="D8" s="2144"/>
      <c r="E8" s="2143">
        <f>K8+'6-5'!E8+'6-5'!G8+'6-5'!J8</f>
        <v>4642186.07</v>
      </c>
      <c r="F8" s="2144"/>
      <c r="G8" s="1102">
        <v>11525</v>
      </c>
      <c r="H8" s="1315">
        <v>-4.8542887806488899</v>
      </c>
      <c r="I8" s="1294">
        <v>3486</v>
      </c>
      <c r="J8" s="1315">
        <v>-6.9552258724615807</v>
      </c>
      <c r="K8" s="2145">
        <v>4611749.5210000006</v>
      </c>
      <c r="L8" s="2146"/>
    </row>
    <row r="9" spans="1:13" ht="23.25" customHeight="1">
      <c r="A9" s="2039"/>
      <c r="B9" s="1106">
        <v>29</v>
      </c>
      <c r="C9" s="2143">
        <f>E9+'6-5'!M9+'6-6'!E9+'6-6'!G9+'6-7'!C9</f>
        <v>5961226.4729999993</v>
      </c>
      <c r="D9" s="2144"/>
      <c r="E9" s="2143">
        <f>K9+'6-5'!E9+'6-5'!G9+'6-5'!J9</f>
        <v>4220536.5259999996</v>
      </c>
      <c r="F9" s="2144"/>
      <c r="G9" s="1102">
        <v>10828</v>
      </c>
      <c r="H9" s="1315">
        <v>-6.0477223427331888</v>
      </c>
      <c r="I9" s="1294">
        <v>3145</v>
      </c>
      <c r="J9" s="1315">
        <v>-9.7819850831899018</v>
      </c>
      <c r="K9" s="2145">
        <v>4186170</v>
      </c>
      <c r="L9" s="2146"/>
    </row>
    <row r="10" spans="1:13" ht="23.25" customHeight="1">
      <c r="A10" s="2039"/>
      <c r="B10" s="1106">
        <v>30</v>
      </c>
      <c r="C10" s="2143">
        <f>E10+'6-5'!M10+'6-6'!E10+'6-6'!G10+'6-7'!C10</f>
        <v>5853418.2579999994</v>
      </c>
      <c r="D10" s="2144"/>
      <c r="E10" s="2143">
        <f>K10+'6-5'!E10+'6-5'!G10+'6-5'!J10</f>
        <v>3996451.6150000002</v>
      </c>
      <c r="F10" s="2144"/>
      <c r="G10" s="1102">
        <v>10403</v>
      </c>
      <c r="H10" s="1315">
        <v>-3.9250092353158474</v>
      </c>
      <c r="I10" s="1294">
        <v>2961.3333333333335</v>
      </c>
      <c r="J10" s="1315">
        <v>-5.839957604663482</v>
      </c>
      <c r="K10" s="2145">
        <v>3963063.9060000004</v>
      </c>
      <c r="L10" s="2146"/>
    </row>
    <row r="11" spans="1:13" ht="23.25" customHeight="1">
      <c r="A11" s="2039"/>
      <c r="B11" s="1121" t="s">
        <v>888</v>
      </c>
      <c r="C11" s="2143">
        <f>E11+'6-5'!M11+'6-6'!E11+'6-6'!G11+'6-7'!C11</f>
        <v>6139746.637000001</v>
      </c>
      <c r="D11" s="2144"/>
      <c r="E11" s="2143">
        <f>K11+'6-5'!E11+'6-5'!G11+'6-5'!J11</f>
        <v>4228983.2240000004</v>
      </c>
      <c r="F11" s="2144"/>
      <c r="G11" s="1102">
        <v>10853</v>
      </c>
      <c r="H11" s="1315">
        <v>4.3256752859751995</v>
      </c>
      <c r="I11" s="1294">
        <v>3051.0833333333335</v>
      </c>
      <c r="J11" s="1315">
        <v>3.0307294011706438</v>
      </c>
      <c r="K11" s="2145">
        <v>4196536.9160000002</v>
      </c>
      <c r="L11" s="2146"/>
    </row>
    <row r="12" spans="1:13" ht="23.25" customHeight="1">
      <c r="A12" s="2040"/>
      <c r="B12" s="1318">
        <v>2</v>
      </c>
      <c r="C12" s="2137">
        <f>E12+'6-5'!M12+'6-6'!E12+'6-6'!G12+'6-7'!C12</f>
        <v>7742671.6595999999</v>
      </c>
      <c r="D12" s="2138"/>
      <c r="E12" s="2137">
        <f>K12+'6-5'!E12+'6-5'!G12+'6-5'!J12</f>
        <v>5777997.7089999998</v>
      </c>
      <c r="F12" s="2138"/>
      <c r="G12" s="1108">
        <f>SUM(G13:G25)</f>
        <v>11039</v>
      </c>
      <c r="H12" s="1319">
        <f>IF(ISERROR((G12-G11)/G11*100),"-",(G12-G11)/G11*100)</f>
        <v>1.7138118492582697</v>
      </c>
      <c r="I12" s="1295">
        <f>SUM(I13:I25)/12</f>
        <v>3955.1666666666665</v>
      </c>
      <c r="J12" s="1319">
        <f>IF(ISERROR((I12-I11)/I11*100),"-",(I12-I11)/I11*100)</f>
        <v>29.631551634665271</v>
      </c>
      <c r="K12" s="2139">
        <f>SUM(K13:L25)</f>
        <v>5741676.9220000003</v>
      </c>
      <c r="L12" s="2140"/>
    </row>
    <row r="13" spans="1:13" ht="23.25" customHeight="1">
      <c r="A13" s="2038" t="s">
        <v>767</v>
      </c>
      <c r="B13" s="1113" t="s">
        <v>742</v>
      </c>
      <c r="C13" s="2143">
        <f>E13+'6-5'!M13+'6-6'!E13+'6-6'!G13+'6-7'!C13</f>
        <v>569110.97600000002</v>
      </c>
      <c r="D13" s="2144"/>
      <c r="E13" s="2143">
        <f>K13+'6-5'!E13+'6-5'!G13+'6-5'!J13</f>
        <v>339867.32299999997</v>
      </c>
      <c r="F13" s="2144"/>
      <c r="G13" s="1115">
        <v>1611</v>
      </c>
      <c r="H13" s="1315">
        <v>8.3389374579690667</v>
      </c>
      <c r="I13" s="1115">
        <v>2794</v>
      </c>
      <c r="J13" s="1315">
        <v>2.2319795096963047</v>
      </c>
      <c r="K13" s="2143">
        <f>'6-2'!I14+'6-4'!C14</f>
        <v>337543.196</v>
      </c>
      <c r="L13" s="2159"/>
    </row>
    <row r="14" spans="1:13" ht="23.25" customHeight="1">
      <c r="A14" s="2039"/>
      <c r="B14" s="1113" t="s">
        <v>743</v>
      </c>
      <c r="C14" s="2143">
        <f>E14+'6-5'!M14+'6-6'!E14+'6-6'!G14+'6-7'!C14</f>
        <v>545067.55299999996</v>
      </c>
      <c r="D14" s="2144"/>
      <c r="E14" s="2143">
        <f>K14+'6-5'!E14+'6-5'!G14+'6-5'!J14</f>
        <v>348439.86700000003</v>
      </c>
      <c r="F14" s="2144"/>
      <c r="G14" s="1115">
        <v>1100</v>
      </c>
      <c r="H14" s="1315">
        <v>2.1355617455896008</v>
      </c>
      <c r="I14" s="1115">
        <v>3049</v>
      </c>
      <c r="J14" s="1315">
        <v>0.26307135810588622</v>
      </c>
      <c r="K14" s="2143">
        <f>'6-2'!I15+'6-4'!C15</f>
        <v>347252.51</v>
      </c>
      <c r="L14" s="2158"/>
    </row>
    <row r="15" spans="1:13" ht="23.25" customHeight="1">
      <c r="A15" s="2039"/>
      <c r="B15" s="1113" t="s">
        <v>744</v>
      </c>
      <c r="C15" s="2143">
        <f>E15+'6-5'!M15+'6-6'!E15+'6-6'!G15+'6-7'!C15</f>
        <v>603116.40600000008</v>
      </c>
      <c r="D15" s="2144"/>
      <c r="E15" s="2143">
        <f>K15+'6-5'!E15+'6-5'!G15+'6-5'!J15</f>
        <v>416150.81800000003</v>
      </c>
      <c r="F15" s="2144"/>
      <c r="G15" s="1115">
        <v>977</v>
      </c>
      <c r="H15" s="1315">
        <v>16.58711217183771</v>
      </c>
      <c r="I15" s="1115">
        <v>3461</v>
      </c>
      <c r="J15" s="1315">
        <v>15.174708818635608</v>
      </c>
      <c r="K15" s="2143">
        <f>'6-2'!I16+'6-4'!C16</f>
        <v>414334.41800000001</v>
      </c>
      <c r="L15" s="2158"/>
      <c r="M15" s="1320"/>
    </row>
    <row r="16" spans="1:13" ht="23.25" customHeight="1">
      <c r="A16" s="2039"/>
      <c r="B16" s="1113" t="s">
        <v>745</v>
      </c>
      <c r="C16" s="2143">
        <f>E16+'6-5'!M16+'6-6'!E16+'6-6'!G16+'6-7'!C16</f>
        <v>670286.505</v>
      </c>
      <c r="D16" s="2144"/>
      <c r="E16" s="2143">
        <f>K16+'6-5'!E16+'6-5'!G16+'6-5'!J16</f>
        <v>491387.299</v>
      </c>
      <c r="F16" s="2144"/>
      <c r="G16" s="1115">
        <v>889</v>
      </c>
      <c r="H16" s="1315">
        <v>-2.0925110132158591</v>
      </c>
      <c r="I16" s="1115">
        <v>3857</v>
      </c>
      <c r="J16" s="1315">
        <v>17.770992366412212</v>
      </c>
      <c r="K16" s="2143">
        <f>'6-2'!I17+'6-4'!C17</f>
        <v>488278.29</v>
      </c>
      <c r="L16" s="2158"/>
    </row>
    <row r="17" spans="1:15" ht="23.25" customHeight="1">
      <c r="A17" s="2039"/>
      <c r="B17" s="1113" t="s">
        <v>746</v>
      </c>
      <c r="C17" s="2143">
        <f>E17+'6-5'!M17+'6-6'!E17+'6-6'!G17+'6-7'!C17</f>
        <v>668957.23259999987</v>
      </c>
      <c r="D17" s="2144"/>
      <c r="E17" s="2143">
        <f>K17+'6-5'!E17+'6-5'!G17+'6-5'!J17</f>
        <v>531020.92999999993</v>
      </c>
      <c r="F17" s="2144"/>
      <c r="G17" s="1115">
        <v>770</v>
      </c>
      <c r="H17" s="1315">
        <v>-5.6372549019607847</v>
      </c>
      <c r="I17" s="1115">
        <v>4363</v>
      </c>
      <c r="J17" s="1315">
        <v>33.875421908560909</v>
      </c>
      <c r="K17" s="2143">
        <f>'6-2'!I18+'6-4'!C18</f>
        <v>526911.27099999995</v>
      </c>
      <c r="L17" s="2158"/>
      <c r="O17" s="1134"/>
    </row>
    <row r="18" spans="1:15" ht="23.25" customHeight="1">
      <c r="A18" s="2039"/>
      <c r="B18" s="1113" t="s">
        <v>747</v>
      </c>
      <c r="C18" s="2143">
        <f>E18+'6-5'!M18+'6-6'!E18+'6-6'!G18+'6-7'!C18</f>
        <v>774628.94499999983</v>
      </c>
      <c r="D18" s="2144"/>
      <c r="E18" s="2143">
        <f>K18+'6-5'!E18+'6-5'!G18+'6-5'!J18</f>
        <v>598371.9169999999</v>
      </c>
      <c r="F18" s="2144"/>
      <c r="G18" s="1115">
        <v>824</v>
      </c>
      <c r="H18" s="1315">
        <v>0.12150668286755771</v>
      </c>
      <c r="I18" s="1115">
        <v>4676</v>
      </c>
      <c r="J18" s="1315">
        <v>45.12725015518312</v>
      </c>
      <c r="K18" s="2143">
        <f>'6-2'!I19+'6-4'!C19</f>
        <v>594666.62899999996</v>
      </c>
      <c r="L18" s="2158"/>
      <c r="O18" s="1134"/>
    </row>
    <row r="19" spans="1:15" ht="23.25" customHeight="1">
      <c r="A19" s="2039"/>
      <c r="B19" s="1113"/>
      <c r="C19" s="2143"/>
      <c r="D19" s="2144"/>
      <c r="E19" s="2143"/>
      <c r="F19" s="2144"/>
      <c r="G19" s="1115"/>
      <c r="H19" s="1315"/>
      <c r="I19" s="1115"/>
      <c r="J19" s="1315"/>
      <c r="K19" s="2143"/>
      <c r="L19" s="2158"/>
      <c r="O19" s="1134"/>
    </row>
    <row r="20" spans="1:15" ht="23.25" customHeight="1">
      <c r="A20" s="2039"/>
      <c r="B20" s="1113" t="s">
        <v>748</v>
      </c>
      <c r="C20" s="2143">
        <f>E20+'6-5'!M20+'6-6'!E20+'6-6'!G20+'6-7'!C20</f>
        <v>751324.07499999995</v>
      </c>
      <c r="D20" s="2144"/>
      <c r="E20" s="2143">
        <f>K20+'6-5'!E20+'6-5'!G20+'6-5'!J20</f>
        <v>596260.31400000013</v>
      </c>
      <c r="F20" s="2144"/>
      <c r="G20" s="1115">
        <v>958</v>
      </c>
      <c r="H20" s="1315">
        <v>-2.2448979591836733</v>
      </c>
      <c r="I20" s="1115">
        <v>4648</v>
      </c>
      <c r="J20" s="1315">
        <v>42.271196816651361</v>
      </c>
      <c r="K20" s="2143">
        <f>'6-2'!I21+'6-4'!C21</f>
        <v>591399.22500000009</v>
      </c>
      <c r="L20" s="2158"/>
      <c r="O20" s="1134"/>
    </row>
    <row r="21" spans="1:15" ht="23.25" customHeight="1">
      <c r="A21" s="2039"/>
      <c r="B21" s="1113" t="s">
        <v>749</v>
      </c>
      <c r="C21" s="2143">
        <f>E21+'6-5'!M21+'6-6'!E21+'6-6'!G21+'6-7'!C21</f>
        <v>670552.91399999999</v>
      </c>
      <c r="D21" s="2144"/>
      <c r="E21" s="2143">
        <f>K21+'6-5'!E21+'6-5'!G21+'6-5'!J21</f>
        <v>519137.57699999999</v>
      </c>
      <c r="F21" s="2144"/>
      <c r="G21" s="1115">
        <v>634</v>
      </c>
      <c r="H21" s="1315">
        <v>-14.899328859060404</v>
      </c>
      <c r="I21" s="1115">
        <v>4381</v>
      </c>
      <c r="J21" s="1315">
        <v>43.639344262295083</v>
      </c>
      <c r="K21" s="2143">
        <f>'6-2'!I22+'6-4'!C22</f>
        <v>515688.85</v>
      </c>
      <c r="L21" s="2158"/>
      <c r="O21" s="1134"/>
    </row>
    <row r="22" spans="1:15" ht="23.25" customHeight="1">
      <c r="A22" s="2039"/>
      <c r="B22" s="1113" t="s">
        <v>750</v>
      </c>
      <c r="C22" s="2143">
        <f>E22+'6-5'!M22+'6-6'!E22+'6-6'!G22+'6-7'!C22</f>
        <v>655867.52500000002</v>
      </c>
      <c r="D22" s="2144"/>
      <c r="E22" s="2143">
        <f>K22+'6-5'!E22+'6-5'!G22+'6-5'!J22</f>
        <v>519692.83299999998</v>
      </c>
      <c r="F22" s="2144"/>
      <c r="G22" s="1115">
        <v>679</v>
      </c>
      <c r="H22" s="1315">
        <v>14.309764309764308</v>
      </c>
      <c r="I22" s="1115">
        <v>4281</v>
      </c>
      <c r="J22" s="1315">
        <v>40.637319316688568</v>
      </c>
      <c r="K22" s="2143">
        <f>'6-2'!I23+'6-4'!C23</f>
        <v>515603.83899999998</v>
      </c>
      <c r="L22" s="2158"/>
      <c r="O22" s="1134"/>
    </row>
    <row r="23" spans="1:15" ht="23.25" customHeight="1">
      <c r="A23" s="2039"/>
      <c r="B23" s="1117" t="s">
        <v>889</v>
      </c>
      <c r="C23" s="2143">
        <f>E23+'6-5'!M23+'6-6'!E23+'6-6'!G23+'6-7'!C23</f>
        <v>618709.33000000007</v>
      </c>
      <c r="D23" s="2144"/>
      <c r="E23" s="2143">
        <f>K23+'6-5'!E23+'6-5'!G23+'6-5'!J23</f>
        <v>496424.66499999998</v>
      </c>
      <c r="F23" s="2144"/>
      <c r="G23" s="1115">
        <v>987</v>
      </c>
      <c r="H23" s="1315">
        <v>2.8125</v>
      </c>
      <c r="I23" s="1115">
        <v>4133</v>
      </c>
      <c r="J23" s="1315">
        <v>35.864562787639706</v>
      </c>
      <c r="K23" s="2143">
        <f>'6-2'!I24+'6-4'!C24</f>
        <v>494494.549</v>
      </c>
      <c r="L23" s="2158"/>
      <c r="O23" s="1134"/>
    </row>
    <row r="24" spans="1:15" ht="23.25" customHeight="1">
      <c r="A24" s="2039"/>
      <c r="B24" s="1113" t="s">
        <v>752</v>
      </c>
      <c r="C24" s="2143">
        <f>E24+'6-5'!M24+'6-6'!E24+'6-6'!G24+'6-7'!C24</f>
        <v>587311.38699999999</v>
      </c>
      <c r="D24" s="2144"/>
      <c r="E24" s="2143">
        <f>K24+'6-5'!E24+'6-5'!G24+'6-5'!J24</f>
        <v>433390.16399999999</v>
      </c>
      <c r="F24" s="2144"/>
      <c r="G24" s="1115">
        <v>707</v>
      </c>
      <c r="H24" s="1315">
        <v>-0.28208744710860367</v>
      </c>
      <c r="I24" s="1115">
        <v>3930</v>
      </c>
      <c r="J24" s="1315">
        <v>38.380281690140841</v>
      </c>
      <c r="K24" s="2143">
        <f>'6-2'!I25+'6-4'!C25</f>
        <v>429887.22200000001</v>
      </c>
      <c r="L24" s="2158"/>
      <c r="O24" s="1134"/>
    </row>
    <row r="25" spans="1:15" ht="23.25" customHeight="1">
      <c r="A25" s="2040"/>
      <c r="B25" s="1118" t="s">
        <v>753</v>
      </c>
      <c r="C25" s="2137">
        <f>E25+'6-5'!M25+'6-6'!E25+'6-6'!G25+'6-7'!C25</f>
        <v>627738.81099999999</v>
      </c>
      <c r="D25" s="2138"/>
      <c r="E25" s="2143">
        <f>K25+'6-5'!E25+'6-5'!G25+'6-5'!J25</f>
        <v>487854.00200000004</v>
      </c>
      <c r="F25" s="2144"/>
      <c r="G25" s="1115">
        <v>903</v>
      </c>
      <c r="H25" s="1315">
        <v>-1.4192139737991267</v>
      </c>
      <c r="I25" s="1115">
        <v>3889</v>
      </c>
      <c r="J25" s="1319">
        <v>37.178130511463849</v>
      </c>
      <c r="K25" s="2137">
        <f>'6-2'!I26+'6-4'!C26</f>
        <v>485616.92300000001</v>
      </c>
      <c r="L25" s="2163"/>
      <c r="O25" s="1134"/>
    </row>
    <row r="26" spans="1:15" ht="23.25" customHeight="1">
      <c r="A26" s="2039" t="s">
        <v>722</v>
      </c>
      <c r="B26" s="1321" t="s">
        <v>723</v>
      </c>
      <c r="C26" s="2143">
        <f>E26+'6-5'!M26+'6-6'!E26+'6-6'!G26+'6-7'!C26</f>
        <v>4143819.4499999993</v>
      </c>
      <c r="D26" s="2144"/>
      <c r="E26" s="2165">
        <f>K26+'6-5'!E26+'6-5'!G26+'6-5'!J26</f>
        <v>3196513.1559999995</v>
      </c>
      <c r="F26" s="2166"/>
      <c r="G26" s="1114">
        <v>5778</v>
      </c>
      <c r="H26" s="1322">
        <v>3.9582583663188196</v>
      </c>
      <c r="I26" s="1323">
        <v>2131</v>
      </c>
      <c r="J26" s="1315">
        <v>28.52834740651387</v>
      </c>
      <c r="K26" s="2143">
        <f>'6-2'!I27+'6-4'!C27</f>
        <v>3175124.8839999996</v>
      </c>
      <c r="L26" s="2158"/>
    </row>
    <row r="27" spans="1:15" ht="23.25" customHeight="1">
      <c r="A27" s="2039"/>
      <c r="B27" s="1324" t="s">
        <v>890</v>
      </c>
      <c r="C27" s="2143">
        <f>E27+'6-5'!M27+'6-6'!E27+'6-6'!G27+'6-7'!C27</f>
        <v>598153.06500000006</v>
      </c>
      <c r="D27" s="2144"/>
      <c r="E27" s="2143">
        <f>K27+'6-5'!E27+'6-5'!G27+'6-5'!J27</f>
        <v>427746.853</v>
      </c>
      <c r="F27" s="2144"/>
      <c r="G27" s="1115">
        <v>784</v>
      </c>
      <c r="H27" s="1315">
        <v>-3.5670356703567037</v>
      </c>
      <c r="I27" s="1325">
        <v>309</v>
      </c>
      <c r="J27" s="1315">
        <v>52.970297029702976</v>
      </c>
      <c r="K27" s="2143">
        <f>'6-2'!I28+'6-4'!C28</f>
        <v>426911.51500000001</v>
      </c>
      <c r="L27" s="2158"/>
      <c r="O27" s="1134"/>
    </row>
    <row r="28" spans="1:15" ht="23.25" customHeight="1">
      <c r="A28" s="2039"/>
      <c r="B28" s="1326" t="s">
        <v>755</v>
      </c>
      <c r="C28" s="2167">
        <f>E28+'6-5'!M28+'6-6'!E28+'6-6'!G28+'6-7'!C28</f>
        <v>157671.81099999999</v>
      </c>
      <c r="D28" s="2168"/>
      <c r="E28" s="2167">
        <f>K28+'6-5'!E28+'6-5'!G28+'6-5'!J28</f>
        <v>117986.329</v>
      </c>
      <c r="F28" s="2168"/>
      <c r="G28" s="1126">
        <v>204</v>
      </c>
      <c r="H28" s="1327">
        <v>1.4925373134328357</v>
      </c>
      <c r="I28" s="1328">
        <v>85</v>
      </c>
      <c r="J28" s="1327">
        <v>49.122807017543856</v>
      </c>
      <c r="K28" s="2167">
        <f>'6-2'!I29+'6-4'!C29</f>
        <v>117933.38499999999</v>
      </c>
      <c r="L28" s="2169"/>
      <c r="O28" s="1134"/>
    </row>
    <row r="29" spans="1:15" ht="23.25" customHeight="1">
      <c r="A29" s="2039"/>
      <c r="B29" s="1324" t="s">
        <v>5</v>
      </c>
      <c r="C29" s="2143">
        <f>E29+'6-5'!M29+'6-6'!E29+'6-6'!G29+'6-7'!C29</f>
        <v>1025335.513</v>
      </c>
      <c r="D29" s="2144"/>
      <c r="E29" s="2143">
        <f>K29+'6-5'!E29+'6-5'!G29+'6-5'!J29</f>
        <v>719930.05999999994</v>
      </c>
      <c r="F29" s="2144"/>
      <c r="G29" s="1115">
        <v>1635</v>
      </c>
      <c r="H29" s="1315">
        <v>6.5146579804560263</v>
      </c>
      <c r="I29" s="1325">
        <v>510</v>
      </c>
      <c r="J29" s="1315">
        <v>31.105398457583551</v>
      </c>
      <c r="K29" s="2143">
        <f>'6-2'!I30+'6-4'!C30</f>
        <v>713818.94299999997</v>
      </c>
      <c r="L29" s="2158"/>
      <c r="O29" s="1134"/>
    </row>
    <row r="30" spans="1:15" ht="23.25" customHeight="1">
      <c r="A30" s="2039"/>
      <c r="B30" s="1324" t="s">
        <v>592</v>
      </c>
      <c r="C30" s="2143">
        <f>E30+'6-5'!M30+'6-6'!E30+'6-6'!G30+'6-7'!C30</f>
        <v>394705.21299999993</v>
      </c>
      <c r="D30" s="2144"/>
      <c r="E30" s="2143">
        <f>K30+'6-5'!E30+'6-5'!G30+'6-5'!J30</f>
        <v>291247.84799999994</v>
      </c>
      <c r="F30" s="2160"/>
      <c r="G30" s="1104">
        <v>613</v>
      </c>
      <c r="H30" s="1315">
        <v>1.490066225165563</v>
      </c>
      <c r="I30" s="1329">
        <v>210</v>
      </c>
      <c r="J30" s="1315">
        <v>24.260355029585799</v>
      </c>
      <c r="K30" s="2143">
        <f>'6-2'!I31+'6-4'!C31</f>
        <v>289499.30299999996</v>
      </c>
      <c r="L30" s="2158"/>
      <c r="O30" s="1134"/>
    </row>
    <row r="31" spans="1:15" ht="23.25" customHeight="1">
      <c r="A31" s="2039"/>
      <c r="B31" s="1324"/>
      <c r="C31" s="1330"/>
      <c r="D31" s="1331"/>
      <c r="E31" s="1330"/>
      <c r="F31" s="1331"/>
      <c r="G31" s="1104"/>
      <c r="H31" s="1315"/>
      <c r="I31" s="1329"/>
      <c r="J31" s="1315"/>
      <c r="K31" s="1330"/>
      <c r="L31" s="1332"/>
      <c r="O31" s="1134"/>
    </row>
    <row r="32" spans="1:15" ht="23.25" customHeight="1">
      <c r="A32" s="2039"/>
      <c r="B32" s="1324" t="s">
        <v>7</v>
      </c>
      <c r="C32" s="2143">
        <f>E32+'6-5'!M32+'6-6'!E32+'6-6'!G32+'6-7'!C32</f>
        <v>480153.86100000003</v>
      </c>
      <c r="D32" s="2144"/>
      <c r="E32" s="2143">
        <f>K32+'6-5'!E32+'6-5'!G32+'6-5'!J32</f>
        <v>352955.79200000002</v>
      </c>
      <c r="F32" s="2144"/>
      <c r="G32" s="1116">
        <v>697</v>
      </c>
      <c r="H32" s="1315">
        <v>-1.8309859154929577</v>
      </c>
      <c r="I32" s="1333">
        <v>257</v>
      </c>
      <c r="J32" s="1315">
        <v>31.122448979591837</v>
      </c>
      <c r="K32" s="2143">
        <f>'6-2'!I33+'6-4'!C33</f>
        <v>352511.23600000003</v>
      </c>
      <c r="L32" s="2158"/>
    </row>
    <row r="33" spans="1:12" ht="23.25" customHeight="1">
      <c r="A33" s="2039"/>
      <c r="B33" s="1324" t="s">
        <v>8</v>
      </c>
      <c r="C33" s="2143">
        <f>E33+'6-5'!M33+'6-6'!E33+'6-6'!G33+'6-7'!C33</f>
        <v>428848.429</v>
      </c>
      <c r="D33" s="2144"/>
      <c r="E33" s="2143">
        <f>K33+'6-5'!E33+'6-5'!G33+'6-5'!J33</f>
        <v>314011.28100000002</v>
      </c>
      <c r="F33" s="2144"/>
      <c r="G33" s="1115">
        <v>592</v>
      </c>
      <c r="H33" s="1315">
        <v>-8.0745341614906838</v>
      </c>
      <c r="I33" s="1325">
        <v>218</v>
      </c>
      <c r="J33" s="1315">
        <v>20.441988950276244</v>
      </c>
      <c r="K33" s="2143">
        <f>'6-2'!I34+'6-4'!C34</f>
        <v>309578.74</v>
      </c>
      <c r="L33" s="2158"/>
    </row>
    <row r="34" spans="1:12" ht="23.25" customHeight="1">
      <c r="A34" s="2039"/>
      <c r="B34" s="1324" t="s">
        <v>9</v>
      </c>
      <c r="C34" s="2143">
        <f>E34+'6-5'!M34+'6-6'!E34+'6-6'!G34+'6-7'!C34</f>
        <v>663672.20299999998</v>
      </c>
      <c r="D34" s="2144"/>
      <c r="E34" s="2143">
        <f>K34+'6-5'!E34+'6-5'!G34+'6-5'!J34</f>
        <v>471833.78600000002</v>
      </c>
      <c r="F34" s="2144"/>
      <c r="G34" s="1115">
        <v>954</v>
      </c>
      <c r="H34" s="1315">
        <v>-3.8306451612903225</v>
      </c>
      <c r="I34" s="1325">
        <v>319</v>
      </c>
      <c r="J34" s="1315">
        <v>25.098039215686274</v>
      </c>
      <c r="K34" s="2143">
        <f>'6-2'!I35+'6-4'!C35</f>
        <v>470474.12</v>
      </c>
      <c r="L34" s="2158"/>
    </row>
    <row r="35" spans="1:12" ht="23.25" customHeight="1">
      <c r="A35" s="2039"/>
      <c r="B35" s="1334" t="s">
        <v>891</v>
      </c>
      <c r="C35" s="2143">
        <f>E35+'6-5'!M35+'6-6'!E35+'6-6'!G35+'6-7'!C35</f>
        <v>6472.116</v>
      </c>
      <c r="D35" s="2144"/>
      <c r="E35" s="2143">
        <f>K35+'6-5'!E35+'6-5'!G35+'6-5'!J35</f>
        <v>3551.6679999999997</v>
      </c>
      <c r="F35" s="2144"/>
      <c r="G35" s="1115">
        <v>5</v>
      </c>
      <c r="H35" s="1315">
        <v>25</v>
      </c>
      <c r="I35" s="1325">
        <v>2</v>
      </c>
      <c r="J35" s="1335">
        <v>100</v>
      </c>
      <c r="K35" s="2143">
        <f>'6-2'!I36+'6-4'!C36</f>
        <v>3551.6679999999997</v>
      </c>
      <c r="L35" s="2158"/>
    </row>
    <row r="36" spans="1:12" ht="23.25" customHeight="1" thickBot="1">
      <c r="A36" s="2041"/>
      <c r="B36" s="1336" t="s">
        <v>892</v>
      </c>
      <c r="C36" s="2161">
        <f>E36+'6-5'!M36+'6-6'!E36+'6-6'!G36+'6-7'!C36</f>
        <v>1291.3639999999998</v>
      </c>
      <c r="D36" s="2162"/>
      <c r="E36" s="2161">
        <f>K36+'6-5'!E36+'6-5'!G36+'6-5'!J36</f>
        <v>3.423</v>
      </c>
      <c r="F36" s="2162"/>
      <c r="G36" s="1130">
        <v>0</v>
      </c>
      <c r="H36" s="1337" t="s">
        <v>229</v>
      </c>
      <c r="I36" s="1338">
        <v>0</v>
      </c>
      <c r="J36" s="1337" t="s">
        <v>229</v>
      </c>
      <c r="K36" s="2161">
        <f>'6-2'!I37+'6-4'!C37</f>
        <v>3.423</v>
      </c>
      <c r="L36" s="2164"/>
    </row>
    <row r="37" spans="1:12">
      <c r="A37" s="1339" t="s">
        <v>893</v>
      </c>
      <c r="B37" s="1339"/>
      <c r="C37" s="1339"/>
      <c r="D37" s="1339"/>
      <c r="E37" s="1340"/>
      <c r="F37" s="1341"/>
      <c r="G37" s="1342"/>
      <c r="H37" s="1342"/>
      <c r="I37" s="1342"/>
      <c r="J37" s="1339"/>
      <c r="K37" s="1343"/>
      <c r="L37" s="1343"/>
    </row>
    <row r="38" spans="1:12" s="1135" customFormat="1">
      <c r="B38" s="1339" t="s">
        <v>894</v>
      </c>
    </row>
  </sheetData>
  <mergeCells count="108">
    <mergeCell ref="C34:D34"/>
    <mergeCell ref="E34:F34"/>
    <mergeCell ref="K34:L34"/>
    <mergeCell ref="C35:D35"/>
    <mergeCell ref="E35:F35"/>
    <mergeCell ref="K35:L35"/>
    <mergeCell ref="A26:A36"/>
    <mergeCell ref="C26:D26"/>
    <mergeCell ref="E26:F26"/>
    <mergeCell ref="K26:L26"/>
    <mergeCell ref="C27:D27"/>
    <mergeCell ref="E27:F27"/>
    <mergeCell ref="K27:L27"/>
    <mergeCell ref="C28:D28"/>
    <mergeCell ref="E28:F28"/>
    <mergeCell ref="K28:L28"/>
    <mergeCell ref="C32:D32"/>
    <mergeCell ref="E32:F32"/>
    <mergeCell ref="K32:L32"/>
    <mergeCell ref="C33:D33"/>
    <mergeCell ref="E33:F33"/>
    <mergeCell ref="K33:L33"/>
    <mergeCell ref="C29:D29"/>
    <mergeCell ref="E29:F29"/>
    <mergeCell ref="K29:L29"/>
    <mergeCell ref="C30:D30"/>
    <mergeCell ref="E30:F30"/>
    <mergeCell ref="K30:L30"/>
    <mergeCell ref="C36:D36"/>
    <mergeCell ref="E36:F36"/>
    <mergeCell ref="K18:L18"/>
    <mergeCell ref="C19:D19"/>
    <mergeCell ref="E19:F19"/>
    <mergeCell ref="K19:L19"/>
    <mergeCell ref="C24:D24"/>
    <mergeCell ref="E24:F24"/>
    <mergeCell ref="K24:L24"/>
    <mergeCell ref="C25:D25"/>
    <mergeCell ref="E25:F25"/>
    <mergeCell ref="K25:L25"/>
    <mergeCell ref="C22:D22"/>
    <mergeCell ref="E22:F22"/>
    <mergeCell ref="K22:L22"/>
    <mergeCell ref="C23:D23"/>
    <mergeCell ref="E23:F23"/>
    <mergeCell ref="K23:L23"/>
    <mergeCell ref="K36:L36"/>
    <mergeCell ref="C16:D16"/>
    <mergeCell ref="E16:F16"/>
    <mergeCell ref="K16:L16"/>
    <mergeCell ref="C17:D17"/>
    <mergeCell ref="E17:F17"/>
    <mergeCell ref="K17:L17"/>
    <mergeCell ref="A13:A25"/>
    <mergeCell ref="C13:D13"/>
    <mergeCell ref="E13:F13"/>
    <mergeCell ref="K13:L13"/>
    <mergeCell ref="C14:D14"/>
    <mergeCell ref="E14:F14"/>
    <mergeCell ref="K14:L14"/>
    <mergeCell ref="C15:D15"/>
    <mergeCell ref="E15:F15"/>
    <mergeCell ref="K15:L15"/>
    <mergeCell ref="C20:D20"/>
    <mergeCell ref="E20:F20"/>
    <mergeCell ref="K20:L20"/>
    <mergeCell ref="C21:D21"/>
    <mergeCell ref="E21:F21"/>
    <mergeCell ref="K21:L21"/>
    <mergeCell ref="C18:D18"/>
    <mergeCell ref="E18:F18"/>
    <mergeCell ref="C12:D12"/>
    <mergeCell ref="E12:F12"/>
    <mergeCell ref="K12:L12"/>
    <mergeCell ref="E7:F7"/>
    <mergeCell ref="A8:A12"/>
    <mergeCell ref="C8:D8"/>
    <mergeCell ref="E8:F8"/>
    <mergeCell ref="K8:L8"/>
    <mergeCell ref="C9:D9"/>
    <mergeCell ref="E9:F9"/>
    <mergeCell ref="K9:L9"/>
    <mergeCell ref="C10:D10"/>
    <mergeCell ref="E10:F10"/>
    <mergeCell ref="A6:B7"/>
    <mergeCell ref="C6:D6"/>
    <mergeCell ref="E6:F6"/>
    <mergeCell ref="H6:H7"/>
    <mergeCell ref="J6:J7"/>
    <mergeCell ref="K6:L7"/>
    <mergeCell ref="C7:D7"/>
    <mergeCell ref="K10:L10"/>
    <mergeCell ref="C11:D11"/>
    <mergeCell ref="E11:F11"/>
    <mergeCell ref="K11:L11"/>
    <mergeCell ref="A1:L1"/>
    <mergeCell ref="A2:F2"/>
    <mergeCell ref="J2:L2"/>
    <mergeCell ref="C3:D3"/>
    <mergeCell ref="E3:F3"/>
    <mergeCell ref="G3:H5"/>
    <mergeCell ref="I3:L4"/>
    <mergeCell ref="C4:D4"/>
    <mergeCell ref="E4:F4"/>
    <mergeCell ref="C5:D5"/>
    <mergeCell ref="E5:F5"/>
    <mergeCell ref="I5:J5"/>
    <mergeCell ref="K5:L5"/>
  </mergeCells>
  <phoneticPr fontId="3"/>
  <printOptions horizontalCentered="1"/>
  <pageMargins left="0" right="0" top="0.59055118110236227" bottom="0.39370078740157483" header="0.51181102362204722" footer="0.31496062992125984"/>
  <pageSetup paperSize="9" scale="95" firstPageNumber="102" orientation="portrait" blackAndWhite="1" useFirstPageNumber="1"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Normal="100" zoomScaleSheetLayoutView="100" workbookViewId="0">
      <pane xSplit="1" ySplit="8" topLeftCell="C9" activePane="bottomRight" state="frozen"/>
      <selection sqref="A1:M1"/>
      <selection pane="topRight" sqref="A1:M1"/>
      <selection pane="bottomLeft" sqref="A1:M1"/>
      <selection pane="bottomRight" activeCell="K9" sqref="K9:L9"/>
    </sheetView>
  </sheetViews>
  <sheetFormatPr defaultColWidth="8" defaultRowHeight="13.5"/>
  <cols>
    <col min="1" max="1" width="3" style="1090" customWidth="1"/>
    <col min="2" max="2" width="12.5" style="1090" customWidth="1"/>
    <col min="3" max="3" width="9.625" style="1090" customWidth="1"/>
    <col min="4" max="4" width="8.5" style="1090" customWidth="1"/>
    <col min="5" max="5" width="9.25" style="1090" customWidth="1"/>
    <col min="6" max="6" width="8.5" style="1090" customWidth="1"/>
    <col min="7" max="7" width="8.875" style="1090" customWidth="1"/>
    <col min="8" max="8" width="8.5" style="1090" customWidth="1"/>
    <col min="9" max="9" width="11.25" style="1090" customWidth="1"/>
    <col min="10" max="10" width="8.5" style="1090" customWidth="1"/>
    <col min="11" max="11" width="5" style="1090" customWidth="1"/>
    <col min="12" max="12" width="7.875" style="1090" customWidth="1"/>
    <col min="13" max="16384" width="8" style="1090"/>
  </cols>
  <sheetData>
    <row r="1" spans="1:13" ht="28.5" customHeight="1">
      <c r="A1" s="2042" t="s">
        <v>895</v>
      </c>
      <c r="B1" s="2042"/>
      <c r="C1" s="2042"/>
      <c r="D1" s="2042"/>
      <c r="E1" s="2042"/>
      <c r="F1" s="2042"/>
      <c r="G1" s="2042"/>
      <c r="H1" s="2042"/>
      <c r="I1" s="2042"/>
      <c r="J1" s="2042"/>
      <c r="K1" s="1344"/>
      <c r="L1" s="1344"/>
    </row>
    <row r="2" spans="1:13" ht="18.75" customHeight="1" thickBot="1">
      <c r="A2" s="2043" t="s">
        <v>896</v>
      </c>
      <c r="B2" s="2043"/>
      <c r="C2" s="2043"/>
      <c r="D2" s="2043"/>
      <c r="E2" s="2043"/>
      <c r="F2" s="2043"/>
      <c r="G2" s="2170"/>
      <c r="J2" s="1345" t="s">
        <v>874</v>
      </c>
      <c r="K2" s="1232"/>
      <c r="L2" s="1232"/>
    </row>
    <row r="3" spans="1:13" ht="13.5" customHeight="1">
      <c r="A3" s="1091"/>
      <c r="B3" s="2171" t="s">
        <v>897</v>
      </c>
      <c r="C3" s="2125" t="s">
        <v>898</v>
      </c>
      <c r="D3" s="2126"/>
      <c r="E3" s="2126"/>
      <c r="F3" s="2126"/>
      <c r="G3" s="2126"/>
      <c r="H3" s="2126"/>
      <c r="I3" s="2126"/>
      <c r="J3" s="2127"/>
      <c r="K3" s="1346"/>
      <c r="L3" s="1346"/>
    </row>
    <row r="4" spans="1:13" ht="13.5" customHeight="1">
      <c r="A4" s="1093"/>
      <c r="B4" s="2172"/>
      <c r="C4" s="2128"/>
      <c r="D4" s="2129"/>
      <c r="E4" s="2129"/>
      <c r="F4" s="2129"/>
      <c r="G4" s="2129"/>
      <c r="H4" s="2129"/>
      <c r="I4" s="2129"/>
      <c r="J4" s="2173"/>
      <c r="K4" s="1312"/>
      <c r="L4" s="1312"/>
    </row>
    <row r="5" spans="1:13" ht="13.5" customHeight="1">
      <c r="A5" s="1093"/>
      <c r="B5" s="1310"/>
      <c r="C5" s="2130" t="s">
        <v>899</v>
      </c>
      <c r="D5" s="2174"/>
      <c r="E5" s="2175" t="s">
        <v>881</v>
      </c>
      <c r="F5" s="2174"/>
      <c r="G5" s="2175" t="s">
        <v>900</v>
      </c>
      <c r="H5" s="2174"/>
      <c r="I5" s="2153" t="s">
        <v>901</v>
      </c>
      <c r="J5" s="2176"/>
      <c r="K5" s="1312"/>
      <c r="L5" s="1312"/>
    </row>
    <row r="6" spans="1:13" ht="13.5" customHeight="1">
      <c r="A6" s="2177" t="s">
        <v>902</v>
      </c>
      <c r="B6" s="2178"/>
      <c r="C6" s="2130"/>
      <c r="D6" s="2174"/>
      <c r="E6" s="2175"/>
      <c r="F6" s="2174"/>
      <c r="G6" s="2175"/>
      <c r="H6" s="2174"/>
      <c r="I6" s="2175"/>
      <c r="J6" s="2131"/>
      <c r="K6" s="2134"/>
      <c r="L6" s="2134"/>
    </row>
    <row r="7" spans="1:13" ht="13.5" customHeight="1">
      <c r="A7" s="2179"/>
      <c r="B7" s="2178"/>
      <c r="C7" s="1312"/>
      <c r="D7" s="2151" t="s">
        <v>117</v>
      </c>
      <c r="E7" s="1311"/>
      <c r="F7" s="2151" t="s">
        <v>117</v>
      </c>
      <c r="G7" s="1311"/>
      <c r="H7" s="2151" t="s">
        <v>117</v>
      </c>
      <c r="I7" s="1312"/>
      <c r="J7" s="2183" t="s">
        <v>117</v>
      </c>
      <c r="K7" s="2185"/>
      <c r="L7" s="2185"/>
    </row>
    <row r="8" spans="1:13" ht="13.5" customHeight="1">
      <c r="A8" s="2180"/>
      <c r="B8" s="2181"/>
      <c r="C8" s="1097"/>
      <c r="D8" s="2182"/>
      <c r="E8" s="1099"/>
      <c r="F8" s="2182"/>
      <c r="G8" s="1099"/>
      <c r="H8" s="2182"/>
      <c r="I8" s="1097"/>
      <c r="J8" s="2184"/>
      <c r="K8" s="2186"/>
      <c r="L8" s="2186"/>
    </row>
    <row r="9" spans="1:13" ht="22.5" customHeight="1">
      <c r="A9" s="2038" t="s">
        <v>766</v>
      </c>
      <c r="B9" s="1120" t="s">
        <v>887</v>
      </c>
      <c r="C9" s="1115">
        <v>9101</v>
      </c>
      <c r="D9" s="1103">
        <v>-6.4741547631281469</v>
      </c>
      <c r="E9" s="1115">
        <v>3372.3333333333335</v>
      </c>
      <c r="F9" s="1103">
        <v>-6.8673478781183794</v>
      </c>
      <c r="G9" s="1115">
        <v>7289</v>
      </c>
      <c r="H9" s="1103">
        <v>-6.2387445330589149</v>
      </c>
      <c r="I9" s="1115">
        <v>4392283.0329999998</v>
      </c>
      <c r="J9" s="1105">
        <v>-7.65808632926879</v>
      </c>
      <c r="K9" s="2061"/>
      <c r="L9" s="2187"/>
    </row>
    <row r="10" spans="1:13" ht="22.5" customHeight="1">
      <c r="A10" s="2039"/>
      <c r="B10" s="1106">
        <v>29</v>
      </c>
      <c r="C10" s="1348">
        <v>8452</v>
      </c>
      <c r="D10" s="1349">
        <v>-7.1310844962092075</v>
      </c>
      <c r="E10" s="1348">
        <v>3059.3333333333335</v>
      </c>
      <c r="F10" s="1349">
        <v>-9.2814075318770382</v>
      </c>
      <c r="G10" s="1348">
        <v>6669</v>
      </c>
      <c r="H10" s="1349">
        <v>-8.5059678968308408</v>
      </c>
      <c r="I10" s="1348">
        <v>4012401.3340000003</v>
      </c>
      <c r="J10" s="1350">
        <v>-8.6488438050526604</v>
      </c>
      <c r="K10" s="2061"/>
      <c r="L10" s="2187"/>
    </row>
    <row r="11" spans="1:13" ht="22.5" customHeight="1">
      <c r="A11" s="2039"/>
      <c r="B11" s="1106">
        <v>30</v>
      </c>
      <c r="C11" s="1348">
        <v>7777</v>
      </c>
      <c r="D11" s="1349">
        <v>-7.9862754377662091</v>
      </c>
      <c r="E11" s="1348">
        <v>2898.8333333333335</v>
      </c>
      <c r="F11" s="1349">
        <v>-5.2462410111135327</v>
      </c>
      <c r="G11" s="1348">
        <v>6242</v>
      </c>
      <c r="H11" s="1349">
        <v>-6.4027590343379819</v>
      </c>
      <c r="I11" s="1348">
        <v>3827845.1809999999</v>
      </c>
      <c r="J11" s="1350">
        <v>-4.5996433964898182</v>
      </c>
      <c r="K11" s="1116"/>
      <c r="L11" s="1351"/>
    </row>
    <row r="12" spans="1:13" ht="22.5" customHeight="1">
      <c r="A12" s="2039"/>
      <c r="B12" s="1121" t="s">
        <v>888</v>
      </c>
      <c r="C12" s="1348">
        <v>8268</v>
      </c>
      <c r="D12" s="1349">
        <v>6.3134884917063134</v>
      </c>
      <c r="E12" s="1348">
        <v>2992.0833333333335</v>
      </c>
      <c r="F12" s="1349">
        <v>3.2168113608923123</v>
      </c>
      <c r="G12" s="1348">
        <v>6248</v>
      </c>
      <c r="H12" s="1349">
        <v>9.6123037487984619E-2</v>
      </c>
      <c r="I12" s="1348">
        <v>4067668.8469999996</v>
      </c>
      <c r="J12" s="1350">
        <v>6.2652394404662779</v>
      </c>
      <c r="K12" s="1116"/>
      <c r="L12" s="1351"/>
    </row>
    <row r="13" spans="1:13" ht="22.5" customHeight="1">
      <c r="A13" s="2040"/>
      <c r="B13" s="1121">
        <v>2</v>
      </c>
      <c r="C13" s="1352">
        <f>SUM(C14:C26)</f>
        <v>9259</v>
      </c>
      <c r="D13" s="1353">
        <f>IF(ISERROR((C13-C12)/C12*100),"―",(C13-C12)/C12*100)</f>
        <v>11.985970004837929</v>
      </c>
      <c r="E13" s="1354">
        <f>SUM(E14:E26)/12</f>
        <v>3420.6666666666665</v>
      </c>
      <c r="F13" s="1353">
        <f>IF(ISERROR((E13-E12)/E12*100),"―",(E13-E12)/E12*100)</f>
        <v>14.323910318897079</v>
      </c>
      <c r="G13" s="1354">
        <f>SUM(G14:G26)</f>
        <v>6876</v>
      </c>
      <c r="H13" s="1355">
        <f>IF(ISERROR((G13-G12)/G12*100),"―",(G13-G12)/G12*100)</f>
        <v>10.051216389244559</v>
      </c>
      <c r="I13" s="1352">
        <f>SUM(I14:I26)</f>
        <v>4782093.773000001</v>
      </c>
      <c r="J13" s="1356">
        <f>IF(ISERROR((I13-I12)/I12*100),"―",(I13-I12)/I12*100)</f>
        <v>17.563497739667437</v>
      </c>
      <c r="K13" s="1116"/>
      <c r="L13" s="1351"/>
    </row>
    <row r="14" spans="1:13" ht="22.5" customHeight="1">
      <c r="A14" s="2038" t="s">
        <v>903</v>
      </c>
      <c r="B14" s="1139" t="s">
        <v>742</v>
      </c>
      <c r="C14" s="1114">
        <v>717</v>
      </c>
      <c r="D14" s="1141">
        <v>4.6715328467153281</v>
      </c>
      <c r="E14" s="1114">
        <v>2750</v>
      </c>
      <c r="F14" s="1141">
        <v>2.4972046216921355</v>
      </c>
      <c r="G14" s="1114">
        <v>476</v>
      </c>
      <c r="H14" s="1103">
        <v>7.6923076923076925</v>
      </c>
      <c r="I14" s="1115">
        <v>329521.565</v>
      </c>
      <c r="J14" s="1105">
        <v>13.046450419037322</v>
      </c>
      <c r="K14" s="2060"/>
      <c r="L14" s="2187"/>
      <c r="M14" s="1112"/>
    </row>
    <row r="15" spans="1:13" ht="22.5" customHeight="1">
      <c r="A15" s="2039"/>
      <c r="B15" s="1113" t="s">
        <v>743</v>
      </c>
      <c r="C15" s="1115">
        <v>962</v>
      </c>
      <c r="D15" s="1103">
        <v>3.3297529538131041</v>
      </c>
      <c r="E15" s="1115">
        <v>3009</v>
      </c>
      <c r="F15" s="1103">
        <v>0.40040040040040037</v>
      </c>
      <c r="G15" s="1115">
        <v>424</v>
      </c>
      <c r="H15" s="1103">
        <v>-12.215320910973086</v>
      </c>
      <c r="I15" s="1115">
        <v>340045.56300000002</v>
      </c>
      <c r="J15" s="1105">
        <v>-0.99985511814456096</v>
      </c>
      <c r="K15" s="2061"/>
      <c r="L15" s="2187"/>
    </row>
    <row r="16" spans="1:13" ht="22.5" customHeight="1">
      <c r="A16" s="2039"/>
      <c r="B16" s="1113" t="s">
        <v>744</v>
      </c>
      <c r="C16" s="1115">
        <v>826</v>
      </c>
      <c r="D16" s="1103">
        <v>22.916666666666664</v>
      </c>
      <c r="E16" s="1115">
        <v>3410</v>
      </c>
      <c r="F16" s="1103">
        <v>15.086061424232197</v>
      </c>
      <c r="G16" s="1115">
        <v>485</v>
      </c>
      <c r="H16" s="1103">
        <v>25.322997416020669</v>
      </c>
      <c r="I16" s="1115">
        <v>401298.05099999998</v>
      </c>
      <c r="J16" s="1105">
        <v>27.771964137556338</v>
      </c>
      <c r="K16" s="2061"/>
      <c r="L16" s="2187"/>
    </row>
    <row r="17" spans="1:12" ht="22.5" customHeight="1">
      <c r="A17" s="2039"/>
      <c r="B17" s="1113" t="s">
        <v>745</v>
      </c>
      <c r="C17" s="1115">
        <v>959</v>
      </c>
      <c r="D17" s="1103">
        <v>17.958179581795818</v>
      </c>
      <c r="E17" s="1115">
        <v>3678</v>
      </c>
      <c r="F17" s="1103">
        <v>13.729128014842301</v>
      </c>
      <c r="G17" s="1115">
        <v>538</v>
      </c>
      <c r="H17" s="1103">
        <v>9.795918367346939</v>
      </c>
      <c r="I17" s="1115">
        <v>437778.5</v>
      </c>
      <c r="J17" s="1105">
        <v>14.972282217155056</v>
      </c>
      <c r="K17" s="2061"/>
      <c r="L17" s="2187"/>
    </row>
    <row r="18" spans="1:12" ht="22.5" customHeight="1">
      <c r="A18" s="2039"/>
      <c r="B18" s="1113" t="s">
        <v>746</v>
      </c>
      <c r="C18" s="1115">
        <v>816</v>
      </c>
      <c r="D18" s="1103">
        <v>17.073170731707318</v>
      </c>
      <c r="E18" s="1115">
        <v>3780</v>
      </c>
      <c r="F18" s="1103">
        <v>17.42777260018639</v>
      </c>
      <c r="G18" s="1115">
        <v>577</v>
      </c>
      <c r="H18" s="1103">
        <v>4.9090909090909092</v>
      </c>
      <c r="I18" s="1115">
        <v>424327.28499999997</v>
      </c>
      <c r="J18" s="1105">
        <v>14.264780682075934</v>
      </c>
      <c r="K18" s="2061"/>
      <c r="L18" s="2187"/>
    </row>
    <row r="19" spans="1:12" ht="22.5" customHeight="1">
      <c r="A19" s="2039"/>
      <c r="B19" s="1113" t="s">
        <v>747</v>
      </c>
      <c r="C19" s="1115">
        <v>749</v>
      </c>
      <c r="D19" s="1103">
        <v>19.64856230031949</v>
      </c>
      <c r="E19" s="1115">
        <v>3769</v>
      </c>
      <c r="F19" s="1103">
        <v>19.385492556224264</v>
      </c>
      <c r="G19" s="1115">
        <v>634</v>
      </c>
      <c r="H19" s="1103">
        <v>14.855072463768115</v>
      </c>
      <c r="I19" s="1115">
        <v>455533.08899999998</v>
      </c>
      <c r="J19" s="1105">
        <v>31.525187965219398</v>
      </c>
      <c r="K19" s="2061"/>
      <c r="L19" s="2187"/>
    </row>
    <row r="20" spans="1:12" ht="22.5" customHeight="1">
      <c r="A20" s="2039"/>
      <c r="B20" s="1113"/>
      <c r="C20" s="1115"/>
      <c r="D20" s="1103"/>
      <c r="E20" s="1115"/>
      <c r="F20" s="1103"/>
      <c r="G20" s="1115"/>
      <c r="H20" s="1103"/>
      <c r="I20" s="1115"/>
      <c r="J20" s="1105"/>
      <c r="K20" s="2061"/>
      <c r="L20" s="2187"/>
    </row>
    <row r="21" spans="1:12" ht="22.5" customHeight="1">
      <c r="A21" s="2039"/>
      <c r="B21" s="1113" t="s">
        <v>748</v>
      </c>
      <c r="C21" s="1115">
        <v>715</v>
      </c>
      <c r="D21" s="1103">
        <v>-2.9850746268656714</v>
      </c>
      <c r="E21" s="1115">
        <v>3692</v>
      </c>
      <c r="F21" s="1103">
        <v>16.246851385390428</v>
      </c>
      <c r="G21" s="1115">
        <v>716</v>
      </c>
      <c r="H21" s="1103">
        <v>12.050078247261347</v>
      </c>
      <c r="I21" s="1115">
        <v>445565.61200000002</v>
      </c>
      <c r="J21" s="1105">
        <v>13.378615792632569</v>
      </c>
      <c r="K21" s="2061"/>
      <c r="L21" s="2187"/>
    </row>
    <row r="22" spans="1:12" ht="22.5" customHeight="1">
      <c r="A22" s="2039"/>
      <c r="B22" s="1113" t="s">
        <v>749</v>
      </c>
      <c r="C22" s="1115">
        <v>610</v>
      </c>
      <c r="D22" s="1103">
        <v>-3.0206677265500796</v>
      </c>
      <c r="E22" s="1115">
        <v>3417</v>
      </c>
      <c r="F22" s="1103">
        <v>15.244519392917368</v>
      </c>
      <c r="G22" s="1115">
        <v>607</v>
      </c>
      <c r="H22" s="1103">
        <v>16.955684007707127</v>
      </c>
      <c r="I22" s="1115">
        <v>385340.26799999998</v>
      </c>
      <c r="J22" s="1105">
        <v>18.794666022704284</v>
      </c>
      <c r="K22" s="2061"/>
      <c r="L22" s="2187"/>
    </row>
    <row r="23" spans="1:12" ht="22.5" customHeight="1">
      <c r="A23" s="2039"/>
      <c r="B23" s="1113" t="s">
        <v>750</v>
      </c>
      <c r="C23" s="1115">
        <v>681</v>
      </c>
      <c r="D23" s="1103">
        <v>9.8387096774193559</v>
      </c>
      <c r="E23" s="1115">
        <v>3378</v>
      </c>
      <c r="F23" s="1103">
        <v>13.699091215079099</v>
      </c>
      <c r="G23" s="1115">
        <v>651</v>
      </c>
      <c r="H23" s="1103">
        <v>31.25</v>
      </c>
      <c r="I23" s="1115">
        <v>389439.61499999999</v>
      </c>
      <c r="J23" s="1105">
        <v>23.76534617602616</v>
      </c>
      <c r="K23" s="2061"/>
      <c r="L23" s="2187"/>
    </row>
    <row r="24" spans="1:12" ht="22.5" customHeight="1">
      <c r="A24" s="2039"/>
      <c r="B24" s="1117" t="s">
        <v>751</v>
      </c>
      <c r="C24" s="1115">
        <v>760</v>
      </c>
      <c r="D24" s="1103">
        <v>19.685039370078741</v>
      </c>
      <c r="E24" s="1115">
        <v>3381</v>
      </c>
      <c r="F24" s="1103">
        <v>13.228399196249164</v>
      </c>
      <c r="G24" s="1115">
        <v>681</v>
      </c>
      <c r="H24" s="1103">
        <v>1.0385756676557862</v>
      </c>
      <c r="I24" s="1115">
        <v>389994.32900000003</v>
      </c>
      <c r="J24" s="1105">
        <v>5.8477472332502964</v>
      </c>
      <c r="K24" s="2061"/>
      <c r="L24" s="2187"/>
    </row>
    <row r="25" spans="1:12" ht="22.5" customHeight="1">
      <c r="A25" s="2039"/>
      <c r="B25" s="1113" t="s">
        <v>752</v>
      </c>
      <c r="C25" s="1115">
        <v>765</v>
      </c>
      <c r="D25" s="1103">
        <v>25</v>
      </c>
      <c r="E25" s="1115">
        <v>3349</v>
      </c>
      <c r="F25" s="1103">
        <v>20.510975170924791</v>
      </c>
      <c r="G25" s="1115">
        <v>474</v>
      </c>
      <c r="H25" s="1103">
        <v>0.42372881355932202</v>
      </c>
      <c r="I25" s="1115">
        <v>358257.723</v>
      </c>
      <c r="J25" s="1105">
        <v>20.419287457949668</v>
      </c>
      <c r="K25" s="2061"/>
      <c r="L25" s="2187"/>
    </row>
    <row r="26" spans="1:12" ht="22.5" customHeight="1">
      <c r="A26" s="2040"/>
      <c r="B26" s="1118" t="s">
        <v>753</v>
      </c>
      <c r="C26" s="1115">
        <v>699</v>
      </c>
      <c r="D26" s="1109">
        <v>14.402618657937808</v>
      </c>
      <c r="E26" s="1115">
        <v>3435</v>
      </c>
      <c r="F26" s="1109">
        <v>23.783783783783786</v>
      </c>
      <c r="G26" s="1119">
        <v>613</v>
      </c>
      <c r="H26" s="1103">
        <v>12.683823529411764</v>
      </c>
      <c r="I26" s="1119">
        <v>424992.17300000001</v>
      </c>
      <c r="J26" s="1105">
        <v>31.914448533767658</v>
      </c>
      <c r="K26" s="2046"/>
      <c r="L26" s="2046"/>
    </row>
    <row r="27" spans="1:12" ht="22.5" customHeight="1">
      <c r="A27" s="2039" t="s">
        <v>722</v>
      </c>
      <c r="B27" s="1321" t="s">
        <v>723</v>
      </c>
      <c r="C27" s="1114">
        <v>4971</v>
      </c>
      <c r="D27" s="1103">
        <v>12.951601908657123</v>
      </c>
      <c r="E27" s="1114">
        <v>1833</v>
      </c>
      <c r="F27" s="1103">
        <v>13.008631319358816</v>
      </c>
      <c r="G27" s="1114">
        <v>3715</v>
      </c>
      <c r="H27" s="1141">
        <v>9.1683808404349101</v>
      </c>
      <c r="I27" s="1114">
        <v>2631178.2489999998</v>
      </c>
      <c r="J27" s="1357">
        <v>17.474730241967183</v>
      </c>
      <c r="K27" s="2188"/>
      <c r="L27" s="2046"/>
    </row>
    <row r="28" spans="1:12" ht="22.5" customHeight="1">
      <c r="A28" s="2039"/>
      <c r="B28" s="1324" t="s">
        <v>890</v>
      </c>
      <c r="C28" s="1115">
        <v>674</v>
      </c>
      <c r="D28" s="1103">
        <v>18.871252204585538</v>
      </c>
      <c r="E28" s="1115">
        <v>266</v>
      </c>
      <c r="F28" s="1103">
        <v>31.683168316831683</v>
      </c>
      <c r="G28" s="1115">
        <v>513</v>
      </c>
      <c r="H28" s="1103">
        <v>26.044226044226043</v>
      </c>
      <c r="I28" s="1115">
        <v>358329.18800000002</v>
      </c>
      <c r="J28" s="1105">
        <v>36.708725306422657</v>
      </c>
      <c r="K28" s="2046"/>
      <c r="L28" s="2046"/>
    </row>
    <row r="29" spans="1:12" ht="22.5" customHeight="1">
      <c r="A29" s="2039"/>
      <c r="B29" s="1326" t="s">
        <v>755</v>
      </c>
      <c r="C29" s="1126">
        <v>178</v>
      </c>
      <c r="D29" s="1124">
        <v>26.24113475177305</v>
      </c>
      <c r="E29" s="1126">
        <v>74</v>
      </c>
      <c r="F29" s="1124">
        <v>29.82456140350877</v>
      </c>
      <c r="G29" s="1126">
        <v>152</v>
      </c>
      <c r="H29" s="1124">
        <v>38.181818181818187</v>
      </c>
      <c r="I29" s="1126">
        <v>98922.903999999995</v>
      </c>
      <c r="J29" s="1125">
        <v>34.730435493677611</v>
      </c>
      <c r="K29" s="2046"/>
      <c r="L29" s="2046"/>
    </row>
    <row r="30" spans="1:12" ht="22.5" customHeight="1">
      <c r="A30" s="2039"/>
      <c r="B30" s="1324" t="s">
        <v>5</v>
      </c>
      <c r="C30" s="1115">
        <v>1256</v>
      </c>
      <c r="D30" s="1103">
        <v>14.913083257090577</v>
      </c>
      <c r="E30" s="1115">
        <v>446</v>
      </c>
      <c r="F30" s="1103">
        <v>17.060367454068242</v>
      </c>
      <c r="G30" s="1115">
        <v>905</v>
      </c>
      <c r="H30" s="1103">
        <v>11.453201970443349</v>
      </c>
      <c r="I30" s="1115">
        <v>599710.478</v>
      </c>
      <c r="J30" s="1105">
        <v>18.161034243472315</v>
      </c>
      <c r="K30" s="2046"/>
      <c r="L30" s="2046"/>
    </row>
    <row r="31" spans="1:12" ht="22.5" customHeight="1">
      <c r="A31" s="2039"/>
      <c r="B31" s="1324" t="s">
        <v>592</v>
      </c>
      <c r="C31" s="1115">
        <v>503</v>
      </c>
      <c r="D31" s="1103">
        <v>7.7087794432548176</v>
      </c>
      <c r="E31" s="1115">
        <v>184</v>
      </c>
      <c r="F31" s="1103">
        <v>10.843373493975903</v>
      </c>
      <c r="G31" s="1115">
        <v>362</v>
      </c>
      <c r="H31" s="1103">
        <v>1.971830985915493</v>
      </c>
      <c r="I31" s="1115">
        <v>242748.20499999999</v>
      </c>
      <c r="J31" s="1105">
        <v>7.9474660555737984</v>
      </c>
      <c r="K31" s="1159"/>
      <c r="L31" s="1159"/>
    </row>
    <row r="32" spans="1:12" ht="22.5" customHeight="1">
      <c r="A32" s="2039"/>
      <c r="B32" s="1324"/>
      <c r="C32" s="1115"/>
      <c r="D32" s="1103"/>
      <c r="E32" s="1115"/>
      <c r="F32" s="1103"/>
      <c r="G32" s="1115"/>
      <c r="H32" s="1103"/>
      <c r="I32" s="1115"/>
      <c r="J32" s="1105"/>
      <c r="K32" s="1159"/>
      <c r="L32" s="1159"/>
    </row>
    <row r="33" spans="1:12" ht="22.5" customHeight="1">
      <c r="A33" s="2039"/>
      <c r="B33" s="1324" t="s">
        <v>7</v>
      </c>
      <c r="C33" s="1115">
        <v>570</v>
      </c>
      <c r="D33" s="1103">
        <v>4.0145985401459852</v>
      </c>
      <c r="E33" s="1115">
        <v>220</v>
      </c>
      <c r="F33" s="1103">
        <v>14.583333333333334</v>
      </c>
      <c r="G33" s="1115">
        <v>446</v>
      </c>
      <c r="H33" s="1103">
        <v>14.066496163682865</v>
      </c>
      <c r="I33" s="1115">
        <v>290311.45</v>
      </c>
      <c r="J33" s="1105">
        <v>16.522162006361381</v>
      </c>
      <c r="K33" s="2046"/>
      <c r="L33" s="2046"/>
    </row>
    <row r="34" spans="1:12" ht="22.5" customHeight="1">
      <c r="A34" s="2039"/>
      <c r="B34" s="1324" t="s">
        <v>8</v>
      </c>
      <c r="C34" s="1115">
        <v>503</v>
      </c>
      <c r="D34" s="1103">
        <v>5.2301255230125516</v>
      </c>
      <c r="E34" s="1115">
        <v>189</v>
      </c>
      <c r="F34" s="1103">
        <v>6.7796610169491522</v>
      </c>
      <c r="G34" s="1115">
        <v>388</v>
      </c>
      <c r="H34" s="1103">
        <v>7.4792243767313016</v>
      </c>
      <c r="I34" s="1115">
        <v>256003.739</v>
      </c>
      <c r="J34" s="1105">
        <v>10.968085307897052</v>
      </c>
      <c r="K34" s="2046"/>
      <c r="L34" s="2046"/>
    </row>
    <row r="35" spans="1:12" ht="22.5" customHeight="1">
      <c r="A35" s="2039"/>
      <c r="B35" s="1324" t="s">
        <v>9</v>
      </c>
      <c r="C35" s="1115">
        <v>779</v>
      </c>
      <c r="D35" s="1103">
        <v>9.4101123595505616</v>
      </c>
      <c r="E35" s="1115">
        <v>280</v>
      </c>
      <c r="F35" s="1103">
        <v>10.671936758893279</v>
      </c>
      <c r="G35" s="1115">
        <v>546</v>
      </c>
      <c r="H35" s="1103">
        <v>5.4054054054054053</v>
      </c>
      <c r="I35" s="1115">
        <v>400373.47399999999</v>
      </c>
      <c r="J35" s="1105">
        <v>13.637509956251964</v>
      </c>
      <c r="K35" s="2046"/>
      <c r="L35" s="2046"/>
    </row>
    <row r="36" spans="1:12" ht="22.5" customHeight="1">
      <c r="A36" s="2039"/>
      <c r="B36" s="1334" t="s">
        <v>891</v>
      </c>
      <c r="C36" s="1115">
        <v>3</v>
      </c>
      <c r="D36" s="1137">
        <v>50</v>
      </c>
      <c r="E36" s="1115">
        <v>2</v>
      </c>
      <c r="F36" s="1137">
        <v>100</v>
      </c>
      <c r="G36" s="1115">
        <v>1</v>
      </c>
      <c r="H36" s="1137">
        <v>0</v>
      </c>
      <c r="I36" s="1115">
        <v>3232.4679999999998</v>
      </c>
      <c r="J36" s="1138">
        <v>265.46163943248587</v>
      </c>
      <c r="K36" s="2046"/>
      <c r="L36" s="2046"/>
    </row>
    <row r="37" spans="1:12" ht="22.5" customHeight="1" thickBot="1">
      <c r="A37" s="2041"/>
      <c r="B37" s="1336" t="s">
        <v>892</v>
      </c>
      <c r="C37" s="1130">
        <v>0</v>
      </c>
      <c r="D37" s="1153" t="s">
        <v>229</v>
      </c>
      <c r="E37" s="1130">
        <v>0</v>
      </c>
      <c r="F37" s="1153" t="s">
        <v>229</v>
      </c>
      <c r="G37" s="1130">
        <v>0</v>
      </c>
      <c r="H37" s="1153" t="s">
        <v>229</v>
      </c>
      <c r="I37" s="1130">
        <v>3.423</v>
      </c>
      <c r="J37" s="1154" t="s">
        <v>229</v>
      </c>
      <c r="K37" s="2188"/>
      <c r="L37" s="2046"/>
    </row>
    <row r="38" spans="1:12">
      <c r="A38" s="2189" t="s">
        <v>904</v>
      </c>
      <c r="B38" s="2189"/>
      <c r="C38" s="2189"/>
      <c r="D38" s="2189"/>
      <c r="E38" s="2189"/>
      <c r="F38" s="2189"/>
      <c r="G38" s="2189"/>
      <c r="H38" s="2189"/>
      <c r="I38" s="2189"/>
      <c r="J38" s="2189"/>
    </row>
    <row r="39" spans="1:12">
      <c r="C39" s="1134"/>
      <c r="D39" s="1134"/>
      <c r="E39" s="1134"/>
      <c r="F39" s="1134"/>
      <c r="G39" s="1134"/>
      <c r="H39" s="1134"/>
      <c r="I39" s="1134"/>
      <c r="J39" s="1134"/>
    </row>
  </sheetData>
  <mergeCells count="43">
    <mergeCell ref="K37:L37"/>
    <mergeCell ref="A38:J38"/>
    <mergeCell ref="K26:L26"/>
    <mergeCell ref="A27:A37"/>
    <mergeCell ref="K27:L27"/>
    <mergeCell ref="K28:L28"/>
    <mergeCell ref="K29:L29"/>
    <mergeCell ref="K30:L30"/>
    <mergeCell ref="K33:L33"/>
    <mergeCell ref="K34:L34"/>
    <mergeCell ref="K35:L35"/>
    <mergeCell ref="K36:L36"/>
    <mergeCell ref="K25:L25"/>
    <mergeCell ref="A9:A13"/>
    <mergeCell ref="K9:L9"/>
    <mergeCell ref="K10:L10"/>
    <mergeCell ref="A14:A26"/>
    <mergeCell ref="K14:L14"/>
    <mergeCell ref="K15:L15"/>
    <mergeCell ref="K16:L16"/>
    <mergeCell ref="K17:L17"/>
    <mergeCell ref="K18:L18"/>
    <mergeCell ref="K19:L19"/>
    <mergeCell ref="K20:L20"/>
    <mergeCell ref="K21:L21"/>
    <mergeCell ref="K22:L22"/>
    <mergeCell ref="K23:L23"/>
    <mergeCell ref="K24:L24"/>
    <mergeCell ref="K6:L6"/>
    <mergeCell ref="D7:D8"/>
    <mergeCell ref="F7:F8"/>
    <mergeCell ref="H7:H8"/>
    <mergeCell ref="J7:J8"/>
    <mergeCell ref="K7:L8"/>
    <mergeCell ref="A1:J1"/>
    <mergeCell ref="A2:G2"/>
    <mergeCell ref="B3:B4"/>
    <mergeCell ref="C3:J4"/>
    <mergeCell ref="C5:D6"/>
    <mergeCell ref="E5:F6"/>
    <mergeCell ref="G5:H6"/>
    <mergeCell ref="I5:J6"/>
    <mergeCell ref="A6:B8"/>
  </mergeCells>
  <phoneticPr fontId="3"/>
  <printOptions horizontalCentered="1"/>
  <pageMargins left="0" right="0" top="0.74803149606299213" bottom="0.39370078740157483" header="0.51181102362204722" footer="0.31496062992125984"/>
  <pageSetup paperSize="9" scale="95" firstPageNumber="102" orientation="portrait" blackAndWhite="1" useFirstPageNumber="1"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pane xSplit="1" ySplit="8" topLeftCell="B9" activePane="bottomRight" state="frozen"/>
      <selection sqref="A1:M1"/>
      <selection pane="topRight" sqref="A1:M1"/>
      <selection pane="bottomLeft" sqref="A1:M1"/>
      <selection pane="bottomRight" sqref="A1:J1"/>
    </sheetView>
  </sheetViews>
  <sheetFormatPr defaultColWidth="8" defaultRowHeight="13.5"/>
  <cols>
    <col min="1" max="1" width="3" style="1090" customWidth="1"/>
    <col min="2" max="2" width="14" style="1090" customWidth="1"/>
    <col min="3" max="3" width="9.75" style="1090" customWidth="1"/>
    <col min="4" max="4" width="8.25" style="1090" customWidth="1"/>
    <col min="5" max="5" width="9.75" style="1090" customWidth="1"/>
    <col min="6" max="6" width="8.125" style="1090" customWidth="1"/>
    <col min="7" max="7" width="9.75" style="1090" customWidth="1"/>
    <col min="8" max="8" width="8.125" style="1090" customWidth="1"/>
    <col min="9" max="9" width="11.25" style="1090" customWidth="1"/>
    <col min="10" max="10" width="8.125" style="1090" customWidth="1"/>
    <col min="11" max="11" width="5" style="1090" customWidth="1"/>
    <col min="12" max="12" width="7" style="1090" customWidth="1"/>
    <col min="13" max="13" width="13.625" style="1090" customWidth="1"/>
    <col min="14" max="16384" width="8" style="1090"/>
  </cols>
  <sheetData>
    <row r="1" spans="1:13" ht="28.5" customHeight="1">
      <c r="A1" s="2042" t="s">
        <v>895</v>
      </c>
      <c r="B1" s="2042"/>
      <c r="C1" s="2042"/>
      <c r="D1" s="2042"/>
      <c r="E1" s="2042"/>
      <c r="F1" s="2042"/>
      <c r="G1" s="2042"/>
      <c r="H1" s="2042"/>
      <c r="I1" s="2042"/>
      <c r="J1" s="2042"/>
      <c r="K1" s="1344"/>
    </row>
    <row r="2" spans="1:13" ht="18.75" customHeight="1" thickBot="1">
      <c r="A2" s="2190" t="s">
        <v>905</v>
      </c>
      <c r="B2" s="2190"/>
      <c r="C2" s="2190"/>
      <c r="D2" s="2190"/>
      <c r="E2" s="2190"/>
      <c r="F2" s="2190"/>
      <c r="G2" s="2191"/>
      <c r="H2" s="2191"/>
      <c r="J2" s="1345" t="s">
        <v>874</v>
      </c>
      <c r="K2" s="1232"/>
    </row>
    <row r="3" spans="1:13" ht="13.5" customHeight="1">
      <c r="A3" s="1091"/>
      <c r="B3" s="2171" t="s">
        <v>897</v>
      </c>
      <c r="C3" s="2125" t="s">
        <v>906</v>
      </c>
      <c r="D3" s="2126"/>
      <c r="E3" s="2126"/>
      <c r="F3" s="2126"/>
      <c r="G3" s="2126"/>
      <c r="H3" s="2126"/>
      <c r="I3" s="2126"/>
      <c r="J3" s="2127"/>
      <c r="K3" s="1346"/>
      <c r="M3" s="1347"/>
    </row>
    <row r="4" spans="1:13" ht="13.5" customHeight="1">
      <c r="A4" s="1093"/>
      <c r="B4" s="2172"/>
      <c r="C4" s="2128"/>
      <c r="D4" s="2129"/>
      <c r="E4" s="2129"/>
      <c r="F4" s="2129"/>
      <c r="G4" s="2129"/>
      <c r="H4" s="2129"/>
      <c r="I4" s="2129"/>
      <c r="J4" s="2173"/>
      <c r="K4" s="1312"/>
    </row>
    <row r="5" spans="1:13" ht="13.5" customHeight="1">
      <c r="A5" s="1093"/>
      <c r="B5" s="1310"/>
      <c r="C5" s="2130" t="s">
        <v>899</v>
      </c>
      <c r="D5" s="2174"/>
      <c r="E5" s="2175" t="s">
        <v>881</v>
      </c>
      <c r="F5" s="2174"/>
      <c r="G5" s="2175" t="s">
        <v>900</v>
      </c>
      <c r="H5" s="2174"/>
      <c r="I5" s="2153" t="s">
        <v>907</v>
      </c>
      <c r="J5" s="2176"/>
      <c r="K5" s="1312"/>
    </row>
    <row r="6" spans="1:13" ht="13.5" customHeight="1">
      <c r="A6" s="2177" t="s">
        <v>902</v>
      </c>
      <c r="B6" s="2178"/>
      <c r="C6" s="2130"/>
      <c r="D6" s="2174"/>
      <c r="E6" s="2175"/>
      <c r="F6" s="2174"/>
      <c r="G6" s="2175"/>
      <c r="H6" s="2174"/>
      <c r="I6" s="2175"/>
      <c r="J6" s="2131"/>
      <c r="K6" s="1358"/>
    </row>
    <row r="7" spans="1:13" ht="13.5" customHeight="1">
      <c r="A7" s="2179"/>
      <c r="B7" s="2178"/>
      <c r="C7" s="1312"/>
      <c r="D7" s="2151" t="s">
        <v>908</v>
      </c>
      <c r="E7" s="1311"/>
      <c r="F7" s="2151" t="s">
        <v>908</v>
      </c>
      <c r="G7" s="1311"/>
      <c r="H7" s="2151" t="s">
        <v>908</v>
      </c>
      <c r="I7" s="1312"/>
      <c r="J7" s="2183" t="s">
        <v>908</v>
      </c>
      <c r="K7" s="2185"/>
    </row>
    <row r="8" spans="1:13" ht="13.5" customHeight="1">
      <c r="A8" s="2180"/>
      <c r="B8" s="2181"/>
      <c r="C8" s="1097"/>
      <c r="D8" s="2182"/>
      <c r="E8" s="1099"/>
      <c r="F8" s="2182"/>
      <c r="G8" s="1099"/>
      <c r="H8" s="2182"/>
      <c r="I8" s="1097"/>
      <c r="J8" s="2184"/>
      <c r="K8" s="2186"/>
    </row>
    <row r="9" spans="1:13" ht="22.5" customHeight="1">
      <c r="A9" s="2038" t="s">
        <v>766</v>
      </c>
      <c r="B9" s="1120" t="s">
        <v>887</v>
      </c>
      <c r="C9" s="1115">
        <v>1787</v>
      </c>
      <c r="D9" s="1349">
        <v>19.635204922535983</v>
      </c>
      <c r="E9" s="1115">
        <v>851</v>
      </c>
      <c r="F9" s="1349">
        <v>25.247108826727288</v>
      </c>
      <c r="G9" s="1115">
        <v>1163</v>
      </c>
      <c r="H9" s="1349">
        <v>15.955549458087528</v>
      </c>
      <c r="I9" s="1115">
        <v>1181977.906</v>
      </c>
      <c r="J9" s="1350">
        <v>26.910331076562933</v>
      </c>
      <c r="K9" s="1116"/>
    </row>
    <row r="10" spans="1:13" ht="22.5" customHeight="1">
      <c r="A10" s="2039"/>
      <c r="B10" s="1106">
        <v>29</v>
      </c>
      <c r="C10" s="1348">
        <v>1499</v>
      </c>
      <c r="D10" s="1349">
        <v>17.735447231424516</v>
      </c>
      <c r="E10" s="1348">
        <v>651.91666666666663</v>
      </c>
      <c r="F10" s="1349">
        <v>21.309108738287204</v>
      </c>
      <c r="G10" s="1348">
        <v>828</v>
      </c>
      <c r="H10" s="1349">
        <v>12.415654520917679</v>
      </c>
      <c r="I10" s="1348">
        <v>919796.65899999999</v>
      </c>
      <c r="J10" s="1350">
        <v>22.923844910674628</v>
      </c>
      <c r="K10" s="1116"/>
    </row>
    <row r="11" spans="1:13" ht="22.5" customHeight="1">
      <c r="A11" s="2039"/>
      <c r="B11" s="1106">
        <v>30</v>
      </c>
      <c r="C11" s="1348">
        <v>1267</v>
      </c>
      <c r="D11" s="1349">
        <v>16.291629162916291</v>
      </c>
      <c r="E11" s="1348">
        <v>612.33333333333337</v>
      </c>
      <c r="F11" s="1349">
        <v>21.123440464554708</v>
      </c>
      <c r="G11" s="1348">
        <v>785</v>
      </c>
      <c r="H11" s="1349">
        <v>12.576097404677988</v>
      </c>
      <c r="I11" s="1348">
        <v>885683.76899999997</v>
      </c>
      <c r="J11" s="1350">
        <v>23.137920347359</v>
      </c>
      <c r="K11" s="1116"/>
    </row>
    <row r="12" spans="1:13" ht="22.5" customHeight="1">
      <c r="A12" s="2039"/>
      <c r="B12" s="1121" t="s">
        <v>740</v>
      </c>
      <c r="C12" s="1348">
        <v>1636</v>
      </c>
      <c r="D12" s="1349">
        <v>19.787131107885823</v>
      </c>
      <c r="E12" s="1348">
        <v>696.16666666666663</v>
      </c>
      <c r="F12" s="1349">
        <v>23.266954463166687</v>
      </c>
      <c r="G12" s="1348">
        <v>817</v>
      </c>
      <c r="H12" s="1349">
        <v>13.07618437900128</v>
      </c>
      <c r="I12" s="1348">
        <v>1011385.73</v>
      </c>
      <c r="J12" s="1350">
        <v>24.864013469186915</v>
      </c>
      <c r="K12" s="1116"/>
    </row>
    <row r="13" spans="1:13" ht="22.5" customHeight="1">
      <c r="A13" s="2040"/>
      <c r="B13" s="1318">
        <v>2</v>
      </c>
      <c r="C13" s="1352">
        <f>SUM(C14:C26)</f>
        <v>2127</v>
      </c>
      <c r="D13" s="1355">
        <f>C13/'6-2'!C13*100</f>
        <v>22.972243222810238</v>
      </c>
      <c r="E13" s="1352">
        <f>SUM(E14:E26)/12</f>
        <v>922.08333333333337</v>
      </c>
      <c r="F13" s="1355">
        <f>E13/'6-2'!E13*100</f>
        <v>26.956246345741576</v>
      </c>
      <c r="G13" s="1352">
        <f>SUM(G14:G26)</f>
        <v>1143</v>
      </c>
      <c r="H13" s="1355">
        <f>G13/'6-2'!G13*100</f>
        <v>16.623036649214658</v>
      </c>
      <c r="I13" s="1352">
        <f>SUM(I14:I26)</f>
        <v>1362364.1860000002</v>
      </c>
      <c r="J13" s="1356">
        <f>I13/'6-2'!I13*100</f>
        <v>28.488863888282435</v>
      </c>
      <c r="K13" s="1116"/>
    </row>
    <row r="14" spans="1:13" ht="22.5" customHeight="1">
      <c r="A14" s="2038" t="s">
        <v>903</v>
      </c>
      <c r="B14" s="1113" t="s">
        <v>742</v>
      </c>
      <c r="C14" s="1115">
        <v>218</v>
      </c>
      <c r="D14" s="1353">
        <f>C14/'6-2'!C14*100</f>
        <v>30.404463040446306</v>
      </c>
      <c r="E14" s="1115">
        <v>754</v>
      </c>
      <c r="F14" s="1353">
        <f>E14/'6-2'!E14*100</f>
        <v>27.418181818181818</v>
      </c>
      <c r="G14" s="1115">
        <v>69</v>
      </c>
      <c r="H14" s="1353">
        <f>G14/'6-2'!G14*100</f>
        <v>14.495798319327733</v>
      </c>
      <c r="I14" s="1348">
        <v>98957.573000000004</v>
      </c>
      <c r="J14" s="1359">
        <f>I14/'6-2'!I14*100</f>
        <v>30.030681906964119</v>
      </c>
      <c r="K14" s="1116"/>
      <c r="M14" s="1317"/>
    </row>
    <row r="15" spans="1:13" ht="22.5" customHeight="1">
      <c r="A15" s="2039"/>
      <c r="B15" s="1113" t="s">
        <v>743</v>
      </c>
      <c r="C15" s="1115">
        <v>215</v>
      </c>
      <c r="D15" s="1353">
        <f>C15/'6-2'!C15*100</f>
        <v>22.349272349272351</v>
      </c>
      <c r="E15" s="1115">
        <v>800</v>
      </c>
      <c r="F15" s="1353">
        <f>E15/'6-2'!E15*100</f>
        <v>26.586905948820206</v>
      </c>
      <c r="G15" s="1115">
        <v>61</v>
      </c>
      <c r="H15" s="1353">
        <f>G15/'6-2'!G15*100</f>
        <v>14.386792452830189</v>
      </c>
      <c r="I15" s="1115">
        <v>95819.774999999994</v>
      </c>
      <c r="J15" s="1359">
        <f>I15/'6-2'!I15*100</f>
        <v>28.178510595652146</v>
      </c>
      <c r="K15" s="1116"/>
      <c r="M15" s="1317"/>
    </row>
    <row r="16" spans="1:13" ht="22.5" customHeight="1">
      <c r="A16" s="2039"/>
      <c r="B16" s="1113" t="s">
        <v>744</v>
      </c>
      <c r="C16" s="1115">
        <v>256</v>
      </c>
      <c r="D16" s="1353">
        <f>C16/'6-2'!C16*100</f>
        <v>30.99273607748184</v>
      </c>
      <c r="E16" s="1115">
        <v>976</v>
      </c>
      <c r="F16" s="1353">
        <f>E16/'6-2'!E16*100</f>
        <v>28.621700879765395</v>
      </c>
      <c r="G16" s="1115">
        <v>77</v>
      </c>
      <c r="H16" s="1353">
        <f>G16/'6-2'!G16*100</f>
        <v>15.876288659793813</v>
      </c>
      <c r="I16" s="1115">
        <v>122856.864</v>
      </c>
      <c r="J16" s="1359">
        <f>I16/'6-2'!I16*100</f>
        <v>30.614866853664335</v>
      </c>
      <c r="K16" s="1116"/>
      <c r="M16" s="1317"/>
    </row>
    <row r="17" spans="1:13" ht="22.5" customHeight="1">
      <c r="A17" s="2039"/>
      <c r="B17" s="1113" t="s">
        <v>745</v>
      </c>
      <c r="C17" s="1115">
        <v>207</v>
      </c>
      <c r="D17" s="1353">
        <f>C17/'6-2'!C17*100</f>
        <v>21.584984358706986</v>
      </c>
      <c r="E17" s="1115">
        <v>1022</v>
      </c>
      <c r="F17" s="1353">
        <f>E17/'6-2'!E17*100</f>
        <v>27.7868406742795</v>
      </c>
      <c r="G17" s="1115">
        <v>93</v>
      </c>
      <c r="H17" s="1353">
        <f>G17/'6-2'!G17*100</f>
        <v>17.286245353159853</v>
      </c>
      <c r="I17" s="1115">
        <v>130355.576</v>
      </c>
      <c r="J17" s="1359">
        <f>I17/'6-2'!I17*100</f>
        <v>29.776605292402436</v>
      </c>
      <c r="K17" s="1116"/>
      <c r="M17" s="1317"/>
    </row>
    <row r="18" spans="1:13" ht="22.5" customHeight="1">
      <c r="A18" s="2039"/>
      <c r="B18" s="1113" t="s">
        <v>746</v>
      </c>
      <c r="C18" s="1115">
        <v>151</v>
      </c>
      <c r="D18" s="1353">
        <f>C18/'6-2'!C18*100</f>
        <v>18.504901960784316</v>
      </c>
      <c r="E18" s="1115">
        <v>1010</v>
      </c>
      <c r="F18" s="1353">
        <f>E18/'6-2'!E18*100</f>
        <v>26.719576719576722</v>
      </c>
      <c r="G18" s="1115">
        <v>93</v>
      </c>
      <c r="H18" s="1353">
        <f>G18/'6-2'!G18*100</f>
        <v>16.11785095320624</v>
      </c>
      <c r="I18" s="1115">
        <v>121293.755</v>
      </c>
      <c r="J18" s="1359">
        <f>I18/'6-2'!I18*100</f>
        <v>28.584953003905937</v>
      </c>
      <c r="K18" s="1116"/>
      <c r="M18" s="1317"/>
    </row>
    <row r="19" spans="1:13" ht="22.5" customHeight="1">
      <c r="A19" s="2039"/>
      <c r="B19" s="1113" t="s">
        <v>747</v>
      </c>
      <c r="C19" s="1115">
        <v>117</v>
      </c>
      <c r="D19" s="1353">
        <f>C19/'6-2'!C19*100</f>
        <v>15.620827770360481</v>
      </c>
      <c r="E19" s="1115">
        <v>953</v>
      </c>
      <c r="F19" s="1353">
        <f>E19/'6-2'!E19*100</f>
        <v>25.285221544176174</v>
      </c>
      <c r="G19" s="1115">
        <v>99</v>
      </c>
      <c r="H19" s="1353">
        <f>G19/'6-2'!G19*100</f>
        <v>15.615141955835963</v>
      </c>
      <c r="I19" s="1115">
        <v>121768.712</v>
      </c>
      <c r="J19" s="1359">
        <f>I19/'6-2'!I19*100</f>
        <v>26.73103555820947</v>
      </c>
      <c r="K19" s="1116"/>
      <c r="M19" s="1317"/>
    </row>
    <row r="20" spans="1:13" ht="9" customHeight="1">
      <c r="A20" s="2039"/>
      <c r="B20" s="1113"/>
      <c r="C20" s="1115"/>
      <c r="D20" s="1353"/>
      <c r="E20" s="1115"/>
      <c r="F20" s="1353"/>
      <c r="G20" s="1115"/>
      <c r="H20" s="1353"/>
      <c r="I20" s="1112"/>
      <c r="J20" s="1359"/>
      <c r="K20" s="1116"/>
      <c r="M20" s="1317"/>
    </row>
    <row r="21" spans="1:13" ht="22.5" customHeight="1">
      <c r="A21" s="2039"/>
      <c r="B21" s="1113" t="s">
        <v>748</v>
      </c>
      <c r="C21" s="1115">
        <v>162</v>
      </c>
      <c r="D21" s="1353">
        <f>C21/'6-2'!C21*100</f>
        <v>22.657342657342657</v>
      </c>
      <c r="E21" s="1115">
        <v>959</v>
      </c>
      <c r="F21" s="1353">
        <f>E21/'6-2'!E21*100</f>
        <v>25.9750812567714</v>
      </c>
      <c r="G21" s="1115">
        <v>112</v>
      </c>
      <c r="H21" s="1353">
        <f>G21/'6-2'!G21*100</f>
        <v>15.64245810055866</v>
      </c>
      <c r="I21" s="1115">
        <v>116844.179</v>
      </c>
      <c r="J21" s="1359">
        <f>I21/'6-2'!I21*100</f>
        <v>26.223787440759676</v>
      </c>
      <c r="K21" s="1116"/>
      <c r="M21" s="1317"/>
    </row>
    <row r="22" spans="1:13" ht="22.5" customHeight="1">
      <c r="A22" s="2039"/>
      <c r="B22" s="1113" t="s">
        <v>749</v>
      </c>
      <c r="C22" s="1115">
        <v>153</v>
      </c>
      <c r="D22" s="1353">
        <f>C22/'6-2'!C22*100</f>
        <v>25.081967213114751</v>
      </c>
      <c r="E22" s="1115">
        <v>933</v>
      </c>
      <c r="F22" s="1353">
        <f>E22/'6-2'!E22*100</f>
        <v>27.304653204565412</v>
      </c>
      <c r="G22" s="1115">
        <v>113</v>
      </c>
      <c r="H22" s="1353">
        <f>G22/'6-2'!G22*100</f>
        <v>18.616144975288304</v>
      </c>
      <c r="I22" s="1115">
        <v>106667.27499999999</v>
      </c>
      <c r="J22" s="1359">
        <f>I22/'6-2'!I22*100</f>
        <v>27.681320603638547</v>
      </c>
      <c r="K22" s="1116"/>
      <c r="M22" s="1317"/>
    </row>
    <row r="23" spans="1:13" ht="22.5" customHeight="1">
      <c r="A23" s="2039"/>
      <c r="B23" s="1113" t="s">
        <v>750</v>
      </c>
      <c r="C23" s="1115">
        <v>134</v>
      </c>
      <c r="D23" s="1353">
        <f>C23/'6-2'!C23*100</f>
        <v>19.676945668135097</v>
      </c>
      <c r="E23" s="1115">
        <v>895</v>
      </c>
      <c r="F23" s="1353">
        <f>E23/'6-2'!E23*100</f>
        <v>26.494967436352873</v>
      </c>
      <c r="G23" s="1115">
        <v>107</v>
      </c>
      <c r="H23" s="1353">
        <f>G23/'6-2'!G23*100</f>
        <v>16.436251920122888</v>
      </c>
      <c r="I23" s="1115">
        <v>109374.351</v>
      </c>
      <c r="J23" s="1359">
        <f>I23/'6-2'!I23*100</f>
        <v>28.08506037579151</v>
      </c>
      <c r="K23" s="1116"/>
      <c r="M23" s="1317"/>
    </row>
    <row r="24" spans="1:13" ht="22.5" customHeight="1">
      <c r="A24" s="2039"/>
      <c r="B24" s="1117" t="s">
        <v>751</v>
      </c>
      <c r="C24" s="1115">
        <v>160</v>
      </c>
      <c r="D24" s="1353">
        <f>C24/'6-2'!C24*100</f>
        <v>21.052631578947366</v>
      </c>
      <c r="E24" s="1115">
        <v>919</v>
      </c>
      <c r="F24" s="1353">
        <f>E24/'6-2'!E24*100</f>
        <v>27.181307305530911</v>
      </c>
      <c r="G24" s="1115">
        <v>136</v>
      </c>
      <c r="H24" s="1353">
        <f>G24/'6-2'!G24*100</f>
        <v>19.970631424375917</v>
      </c>
      <c r="I24" s="1115">
        <v>114589.625</v>
      </c>
      <c r="J24" s="1359">
        <f>I24/'6-2'!I24*100</f>
        <v>29.382382378180683</v>
      </c>
      <c r="K24" s="1116"/>
      <c r="M24" s="1317"/>
    </row>
    <row r="25" spans="1:13" ht="22.5" customHeight="1">
      <c r="A25" s="2039"/>
      <c r="B25" s="1113" t="s">
        <v>752</v>
      </c>
      <c r="C25" s="1115">
        <v>181</v>
      </c>
      <c r="D25" s="1353">
        <f>C25/'6-2'!C25*100</f>
        <v>23.660130718954246</v>
      </c>
      <c r="E25" s="1115">
        <v>907</v>
      </c>
      <c r="F25" s="1353">
        <f>E25/'6-2'!E25*100</f>
        <v>27.082711257091667</v>
      </c>
      <c r="G25" s="1115">
        <v>90</v>
      </c>
      <c r="H25" s="1353">
        <f>G25/'6-2'!G25*100</f>
        <v>18.9873417721519</v>
      </c>
      <c r="I25" s="1115">
        <v>101721.249</v>
      </c>
      <c r="J25" s="1359">
        <f>I25/'6-2'!I25*100</f>
        <v>28.393316450570978</v>
      </c>
      <c r="K25" s="1116"/>
      <c r="M25" s="1317"/>
    </row>
    <row r="26" spans="1:13" ht="22.5" customHeight="1">
      <c r="A26" s="2040"/>
      <c r="B26" s="1118" t="s">
        <v>753</v>
      </c>
      <c r="C26" s="1119">
        <v>173</v>
      </c>
      <c r="D26" s="1355">
        <f>C26/'6-2'!C26*100</f>
        <v>24.749642346208869</v>
      </c>
      <c r="E26" s="1119">
        <v>937</v>
      </c>
      <c r="F26" s="1353">
        <f>E26/'6-2'!E26*100</f>
        <v>27.278020378457057</v>
      </c>
      <c r="G26" s="1119">
        <v>93</v>
      </c>
      <c r="H26" s="1353">
        <f>G26/'6-2'!G26*100</f>
        <v>15.171288743882544</v>
      </c>
      <c r="I26" s="1115">
        <v>122115.25199999999</v>
      </c>
      <c r="J26" s="1359">
        <f>I26/'6-2'!I26*100</f>
        <v>28.733529640791762</v>
      </c>
      <c r="K26" s="1159"/>
      <c r="M26" s="1317"/>
    </row>
    <row r="27" spans="1:13" ht="22.5" customHeight="1">
      <c r="A27" s="2039" t="s">
        <v>722</v>
      </c>
      <c r="B27" s="1321" t="s">
        <v>723</v>
      </c>
      <c r="C27" s="1114">
        <v>1178</v>
      </c>
      <c r="D27" s="1353">
        <f>C27/'6-2'!C27*100</f>
        <v>23.697445182055922</v>
      </c>
      <c r="E27" s="1114">
        <v>508</v>
      </c>
      <c r="F27" s="1360">
        <f>E27/'6-2'!E27*100</f>
        <v>27.714129841789415</v>
      </c>
      <c r="G27" s="1114">
        <v>650</v>
      </c>
      <c r="H27" s="1360">
        <f>G27/'6-2'!G27*100</f>
        <v>17.496635262449526</v>
      </c>
      <c r="I27" s="1114">
        <v>769437.69400000002</v>
      </c>
      <c r="J27" s="1361">
        <f>I27/'6-2'!I27*100</f>
        <v>29.243085081462304</v>
      </c>
      <c r="K27" s="1159"/>
      <c r="M27" s="1317"/>
    </row>
    <row r="28" spans="1:13" ht="22.5" customHeight="1">
      <c r="A28" s="2039"/>
      <c r="B28" s="1324" t="s">
        <v>890</v>
      </c>
      <c r="C28" s="1115">
        <v>153</v>
      </c>
      <c r="D28" s="1353">
        <f>C28/'6-2'!C28*100</f>
        <v>22.700296735905045</v>
      </c>
      <c r="E28" s="1115">
        <v>85</v>
      </c>
      <c r="F28" s="1353">
        <f>E28/'6-2'!E28*100</f>
        <v>31.954887218045116</v>
      </c>
      <c r="G28" s="1115">
        <v>110</v>
      </c>
      <c r="H28" s="1353">
        <f>G28/'6-2'!G28*100</f>
        <v>21.442495126705651</v>
      </c>
      <c r="I28" s="1115">
        <v>123115.341</v>
      </c>
      <c r="J28" s="1359">
        <f>I28/'6-2'!I28*100</f>
        <v>34.358167049456206</v>
      </c>
      <c r="K28" s="1159"/>
      <c r="M28" s="1317"/>
    </row>
    <row r="29" spans="1:13" ht="22.5" customHeight="1">
      <c r="A29" s="2039"/>
      <c r="B29" s="1326" t="s">
        <v>755</v>
      </c>
      <c r="C29" s="1126">
        <v>28</v>
      </c>
      <c r="D29" s="1362">
        <f>C29/'6-2'!C29*100</f>
        <v>15.730337078651685</v>
      </c>
      <c r="E29" s="1126">
        <v>19</v>
      </c>
      <c r="F29" s="1362">
        <f>E29/'6-2'!E29*100</f>
        <v>25.675675675675674</v>
      </c>
      <c r="G29" s="1126">
        <v>24</v>
      </c>
      <c r="H29" s="1362">
        <f>G29/'6-2'!G29*100</f>
        <v>15.789473684210526</v>
      </c>
      <c r="I29" s="1126">
        <v>26210.692999999999</v>
      </c>
      <c r="J29" s="1363">
        <f>I29/'6-2'!I29*100</f>
        <v>26.496081231096895</v>
      </c>
      <c r="K29" s="1159"/>
      <c r="M29" s="1317"/>
    </row>
    <row r="30" spans="1:13" ht="22.5" customHeight="1">
      <c r="A30" s="2039"/>
      <c r="B30" s="1324" t="s">
        <v>5</v>
      </c>
      <c r="C30" s="1115">
        <v>359</v>
      </c>
      <c r="D30" s="1353">
        <f>C30/'6-2'!C30*100</f>
        <v>28.582802547770704</v>
      </c>
      <c r="E30" s="1115">
        <v>145</v>
      </c>
      <c r="F30" s="1353">
        <f>E30/'6-2'!E30*100</f>
        <v>32.511210762331835</v>
      </c>
      <c r="G30" s="1115">
        <v>173</v>
      </c>
      <c r="H30" s="1353">
        <f>G30/'6-2'!G30*100</f>
        <v>19.116022099447513</v>
      </c>
      <c r="I30" s="1115">
        <v>200934.83</v>
      </c>
      <c r="J30" s="1359">
        <f>I30/'6-2'!I30*100</f>
        <v>33.505305871944422</v>
      </c>
      <c r="K30" s="1159"/>
      <c r="M30" s="1317"/>
    </row>
    <row r="31" spans="1:13" ht="22.5" customHeight="1">
      <c r="A31" s="2039"/>
      <c r="B31" s="1324" t="s">
        <v>592</v>
      </c>
      <c r="C31" s="1115">
        <v>111</v>
      </c>
      <c r="D31" s="1353">
        <f>C31/'6-2'!C31*100</f>
        <v>22.067594433399602</v>
      </c>
      <c r="E31" s="1115">
        <v>46</v>
      </c>
      <c r="F31" s="1353">
        <f>E31/'6-2'!E31*100</f>
        <v>25</v>
      </c>
      <c r="G31" s="1115">
        <v>43</v>
      </c>
      <c r="H31" s="1353">
        <f>G31/'6-2'!G31*100</f>
        <v>11.878453038674033</v>
      </c>
      <c r="I31" s="1115">
        <v>61659.271999999997</v>
      </c>
      <c r="J31" s="1359">
        <f>I31/'6-2'!I31*100</f>
        <v>25.400505845141058</v>
      </c>
      <c r="K31" s="1159"/>
      <c r="M31" s="1317"/>
    </row>
    <row r="32" spans="1:13" ht="9" customHeight="1">
      <c r="A32" s="2039"/>
      <c r="B32" s="1324"/>
      <c r="C32" s="1115"/>
      <c r="D32" s="1353"/>
      <c r="E32" s="1115"/>
      <c r="F32" s="1353"/>
      <c r="G32" s="1115"/>
      <c r="H32" s="1353"/>
      <c r="I32" s="1115"/>
      <c r="J32" s="1359"/>
      <c r="K32" s="1159"/>
      <c r="M32" s="1317"/>
    </row>
    <row r="33" spans="1:13" ht="22.5" customHeight="1">
      <c r="A33" s="2039"/>
      <c r="B33" s="1324" t="s">
        <v>7</v>
      </c>
      <c r="C33" s="1115">
        <v>94</v>
      </c>
      <c r="D33" s="1353">
        <f>C33/'6-2'!C33*100</f>
        <v>16.491228070175438</v>
      </c>
      <c r="E33" s="1115">
        <v>42</v>
      </c>
      <c r="F33" s="1353">
        <f>E33/'6-2'!E33*100</f>
        <v>19.090909090909093</v>
      </c>
      <c r="G33" s="1115">
        <v>58</v>
      </c>
      <c r="H33" s="1353">
        <f>G33/'6-2'!G33*100</f>
        <v>13.004484304932735</v>
      </c>
      <c r="I33" s="1115">
        <v>60903.567000000003</v>
      </c>
      <c r="J33" s="1359">
        <f>I33/'6-2'!I33*100</f>
        <v>20.978699600033</v>
      </c>
      <c r="K33" s="1159"/>
      <c r="M33" s="1317"/>
    </row>
    <row r="34" spans="1:13" ht="22.5" customHeight="1">
      <c r="A34" s="2039"/>
      <c r="B34" s="1324" t="s">
        <v>8</v>
      </c>
      <c r="C34" s="1115">
        <v>88</v>
      </c>
      <c r="D34" s="1353">
        <f>C34/'6-2'!C34*100</f>
        <v>17.495029821073558</v>
      </c>
      <c r="E34" s="1115">
        <v>40</v>
      </c>
      <c r="F34" s="1353">
        <f>E34/'6-2'!E34*100</f>
        <v>21.164021164021165</v>
      </c>
      <c r="G34" s="1115">
        <v>49</v>
      </c>
      <c r="H34" s="1353">
        <f>G34/'6-2'!G34*100</f>
        <v>12.628865979381443</v>
      </c>
      <c r="I34" s="1115">
        <v>55106.644999999997</v>
      </c>
      <c r="J34" s="1359">
        <f>I34/'6-2'!I34*100</f>
        <v>21.525718809911599</v>
      </c>
      <c r="K34" s="1159"/>
      <c r="M34" s="1317"/>
    </row>
    <row r="35" spans="1:13" ht="22.5" customHeight="1">
      <c r="A35" s="2039"/>
      <c r="B35" s="1324" t="s">
        <v>9</v>
      </c>
      <c r="C35" s="1115">
        <v>141</v>
      </c>
      <c r="D35" s="1353">
        <f>C35/'6-2'!C35*100</f>
        <v>18.100128369704748</v>
      </c>
      <c r="E35" s="1115">
        <v>55</v>
      </c>
      <c r="F35" s="1353">
        <f>E35/'6-2'!E35*100</f>
        <v>19.642857142857142</v>
      </c>
      <c r="G35" s="1115">
        <v>59</v>
      </c>
      <c r="H35" s="1353">
        <f>G35/'6-2'!G35*100</f>
        <v>10.805860805860807</v>
      </c>
      <c r="I35" s="1115">
        <v>87863.326000000001</v>
      </c>
      <c r="J35" s="1359">
        <f>I35/'6-2'!I35*100</f>
        <v>21.945341463855321</v>
      </c>
      <c r="K35" s="1159"/>
      <c r="M35" s="1317"/>
    </row>
    <row r="36" spans="1:13" ht="22.5" customHeight="1">
      <c r="A36" s="2039"/>
      <c r="B36" s="1334" t="s">
        <v>891</v>
      </c>
      <c r="C36" s="1115">
        <v>3</v>
      </c>
      <c r="D36" s="1353">
        <f>C36/'6-2'!C36*100</f>
        <v>100</v>
      </c>
      <c r="E36" s="1115">
        <v>2</v>
      </c>
      <c r="F36" s="1353">
        <f>E36/'6-2'!E36*100</f>
        <v>100</v>
      </c>
      <c r="G36" s="1115">
        <v>1</v>
      </c>
      <c r="H36" s="1353">
        <f>G36/'6-2'!G36*100</f>
        <v>100</v>
      </c>
      <c r="I36" s="1115">
        <v>3231.79</v>
      </c>
      <c r="J36" s="1359">
        <f>I36/'6-2'!I36*100</f>
        <v>99.979025314403742</v>
      </c>
      <c r="K36" s="1159"/>
      <c r="M36" s="1317"/>
    </row>
    <row r="37" spans="1:13" ht="22.5" customHeight="1" thickBot="1">
      <c r="A37" s="2041"/>
      <c r="B37" s="1336" t="s">
        <v>892</v>
      </c>
      <c r="C37" s="1130">
        <v>0</v>
      </c>
      <c r="D37" s="1364" t="s">
        <v>909</v>
      </c>
      <c r="E37" s="1130">
        <v>0</v>
      </c>
      <c r="F37" s="1364" t="s">
        <v>909</v>
      </c>
      <c r="G37" s="1130">
        <v>0</v>
      </c>
      <c r="H37" s="1364" t="s">
        <v>909</v>
      </c>
      <c r="I37" s="1130">
        <v>2.4249999999999998</v>
      </c>
      <c r="J37" s="1359">
        <f>I37/'6-2'!I37*100</f>
        <v>70.844288635699669</v>
      </c>
      <c r="K37" s="1159"/>
      <c r="M37" s="1317"/>
    </row>
    <row r="38" spans="1:13" ht="18" customHeight="1">
      <c r="A38" s="2192" t="s">
        <v>904</v>
      </c>
      <c r="B38" s="2192"/>
      <c r="C38" s="2192"/>
      <c r="D38" s="2192"/>
      <c r="E38" s="2192"/>
      <c r="F38" s="2192"/>
      <c r="G38" s="2192"/>
      <c r="H38" s="2192"/>
      <c r="I38" s="2192"/>
      <c r="J38" s="2192"/>
      <c r="M38" s="1317"/>
    </row>
    <row r="39" spans="1:13">
      <c r="A39" s="1133"/>
      <c r="B39" s="1133" t="s">
        <v>910</v>
      </c>
      <c r="I39" s="1134"/>
    </row>
    <row r="40" spans="1:13">
      <c r="C40" s="1134"/>
      <c r="D40" s="1134"/>
      <c r="E40" s="1134"/>
      <c r="F40" s="1134"/>
      <c r="G40" s="1134"/>
      <c r="H40" s="1134"/>
      <c r="I40" s="1134"/>
      <c r="J40" s="1134"/>
    </row>
    <row r="41" spans="1:13">
      <c r="C41" s="1134"/>
      <c r="D41" s="1134"/>
      <c r="E41" s="1134"/>
      <c r="F41" s="1134"/>
      <c r="G41" s="1134"/>
      <c r="H41" s="1134"/>
      <c r="I41" s="1134"/>
      <c r="J41" s="1134"/>
      <c r="K41" s="1134"/>
    </row>
  </sheetData>
  <mergeCells count="18">
    <mergeCell ref="A38:J38"/>
    <mergeCell ref="A27:A37"/>
    <mergeCell ref="A14:A26"/>
    <mergeCell ref="F7:F8"/>
    <mergeCell ref="H7:H8"/>
    <mergeCell ref="J7:J8"/>
    <mergeCell ref="K7:K8"/>
    <mergeCell ref="A9:A13"/>
    <mergeCell ref="A1:J1"/>
    <mergeCell ref="A2:H2"/>
    <mergeCell ref="B3:B4"/>
    <mergeCell ref="C3:J4"/>
    <mergeCell ref="C5:D6"/>
    <mergeCell ref="E5:F6"/>
    <mergeCell ref="G5:H6"/>
    <mergeCell ref="I5:J6"/>
    <mergeCell ref="A6:B8"/>
    <mergeCell ref="D7:D8"/>
  </mergeCells>
  <phoneticPr fontId="3"/>
  <printOptions horizontalCentered="1"/>
  <pageMargins left="0" right="0" top="0.59055118110236227" bottom="0.39370078740157483" header="0.51181102362204722" footer="0.31496062992125984"/>
  <pageSetup paperSize="9" scale="98" firstPageNumber="102" orientation="portrait" blackAndWhite="1" useFirstPageNumber="1"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BreakPreview" zoomScaleNormal="100" zoomScaleSheetLayoutView="100" workbookViewId="0">
      <pane xSplit="1" ySplit="8" topLeftCell="B9" activePane="bottomRight" state="frozen"/>
      <selection sqref="A1:M1"/>
      <selection pane="topRight" sqref="A1:M1"/>
      <selection pane="bottomLeft" sqref="A1:M1"/>
      <selection pane="bottomRight" activeCell="L6" sqref="L6"/>
    </sheetView>
  </sheetViews>
  <sheetFormatPr defaultColWidth="8" defaultRowHeight="13.5"/>
  <cols>
    <col min="1" max="1" width="3" style="1090" customWidth="1"/>
    <col min="2" max="2" width="12.625" style="1090" customWidth="1"/>
    <col min="3" max="3" width="10.125" style="1090" customWidth="1"/>
    <col min="4" max="4" width="6" style="1090" customWidth="1"/>
    <col min="5" max="5" width="8.875" style="1090" customWidth="1"/>
    <col min="6" max="6" width="7.875" style="1090" customWidth="1"/>
    <col min="7" max="7" width="7" style="1090" customWidth="1"/>
    <col min="8" max="8" width="8.5" style="1090" customWidth="1"/>
    <col min="9" max="9" width="7.875" style="1090" customWidth="1"/>
    <col min="10" max="10" width="8.125" style="1090" customWidth="1"/>
    <col min="11" max="11" width="6" style="1090" customWidth="1"/>
    <col min="12" max="12" width="7.875" style="1090" customWidth="1"/>
    <col min="13" max="13" width="8.125" style="1090" bestFit="1" customWidth="1"/>
    <col min="14" max="14" width="9.25" style="1317" customWidth="1"/>
    <col min="15" max="15" width="8.5" style="1090" bestFit="1" customWidth="1"/>
    <col min="16" max="16384" width="8" style="1090"/>
  </cols>
  <sheetData>
    <row r="1" spans="1:14" ht="28.5" customHeight="1">
      <c r="A1" s="2042" t="s">
        <v>895</v>
      </c>
      <c r="B1" s="2042"/>
      <c r="C1" s="2042"/>
      <c r="D1" s="2042"/>
      <c r="E1" s="2042"/>
      <c r="F1" s="2042"/>
      <c r="G1" s="2042"/>
      <c r="H1" s="2042"/>
      <c r="I1" s="2042"/>
      <c r="J1" s="2042"/>
      <c r="K1" s="2042"/>
      <c r="L1" s="1344"/>
    </row>
    <row r="2" spans="1:14" ht="18.75" customHeight="1" thickBot="1">
      <c r="A2" s="2043" t="s">
        <v>911</v>
      </c>
      <c r="B2" s="2043"/>
      <c r="C2" s="2043"/>
      <c r="D2" s="2043"/>
      <c r="E2" s="2043"/>
      <c r="F2" s="2043"/>
      <c r="G2" s="2170"/>
      <c r="H2" s="2170"/>
      <c r="K2" s="1345" t="s">
        <v>912</v>
      </c>
      <c r="L2" s="1232"/>
    </row>
    <row r="3" spans="1:14" ht="13.5" customHeight="1">
      <c r="A3" s="1091"/>
      <c r="B3" s="2171" t="s">
        <v>897</v>
      </c>
      <c r="C3" s="2125" t="s">
        <v>913</v>
      </c>
      <c r="D3" s="2126"/>
      <c r="E3" s="2126"/>
      <c r="F3" s="2126"/>
      <c r="G3" s="2126"/>
      <c r="H3" s="2126"/>
      <c r="I3" s="2126"/>
      <c r="J3" s="2126"/>
      <c r="K3" s="2127"/>
      <c r="L3" s="1346"/>
      <c r="M3" s="1347"/>
    </row>
    <row r="4" spans="1:14" ht="13.5" customHeight="1">
      <c r="A4" s="1093"/>
      <c r="B4" s="2172"/>
      <c r="C4" s="2128"/>
      <c r="D4" s="2129"/>
      <c r="E4" s="2129"/>
      <c r="F4" s="2129"/>
      <c r="G4" s="2129"/>
      <c r="H4" s="2129"/>
      <c r="I4" s="2129"/>
      <c r="J4" s="2129"/>
      <c r="K4" s="2173"/>
      <c r="L4" s="1312"/>
    </row>
    <row r="5" spans="1:14" ht="13.5" customHeight="1">
      <c r="A5" s="1093"/>
      <c r="B5" s="1310"/>
      <c r="C5" s="2151" t="s">
        <v>880</v>
      </c>
      <c r="D5" s="2153" t="s">
        <v>914</v>
      </c>
      <c r="E5" s="2194"/>
      <c r="F5" s="2194"/>
      <c r="G5" s="2195"/>
      <c r="H5" s="2153" t="s">
        <v>915</v>
      </c>
      <c r="I5" s="2194"/>
      <c r="J5" s="2194"/>
      <c r="K5" s="2176"/>
      <c r="L5" s="1312"/>
    </row>
    <row r="6" spans="1:14" ht="13.5" customHeight="1">
      <c r="A6" s="2177" t="s">
        <v>916</v>
      </c>
      <c r="B6" s="2178"/>
      <c r="C6" s="2193"/>
      <c r="D6" s="2128"/>
      <c r="E6" s="2129"/>
      <c r="F6" s="2129"/>
      <c r="G6" s="2196"/>
      <c r="H6" s="2128"/>
      <c r="I6" s="2129"/>
      <c r="J6" s="2129"/>
      <c r="K6" s="2173"/>
      <c r="L6" s="1365"/>
    </row>
    <row r="7" spans="1:14" ht="13.5" customHeight="1">
      <c r="A7" s="2179"/>
      <c r="B7" s="2178"/>
      <c r="C7" s="1366" t="s">
        <v>917</v>
      </c>
      <c r="D7" s="1367" t="s">
        <v>918</v>
      </c>
      <c r="E7" s="1367" t="s">
        <v>919</v>
      </c>
      <c r="F7" s="1367" t="s">
        <v>920</v>
      </c>
      <c r="G7" s="1367" t="s">
        <v>921</v>
      </c>
      <c r="H7" s="1367" t="s">
        <v>918</v>
      </c>
      <c r="I7" s="1367" t="s">
        <v>919</v>
      </c>
      <c r="J7" s="1367" t="s">
        <v>920</v>
      </c>
      <c r="K7" s="1368" t="s">
        <v>922</v>
      </c>
      <c r="L7" s="1365"/>
    </row>
    <row r="8" spans="1:14" ht="13.5" customHeight="1">
      <c r="A8" s="2180"/>
      <c r="B8" s="2181"/>
      <c r="C8" s="1369" t="s">
        <v>923</v>
      </c>
      <c r="D8" s="1370" t="s">
        <v>924</v>
      </c>
      <c r="E8" s="1370" t="s">
        <v>925</v>
      </c>
      <c r="F8" s="1370" t="s">
        <v>926</v>
      </c>
      <c r="G8" s="1370" t="s">
        <v>927</v>
      </c>
      <c r="H8" s="1370" t="s">
        <v>924</v>
      </c>
      <c r="I8" s="1370" t="s">
        <v>925</v>
      </c>
      <c r="J8" s="1370" t="s">
        <v>928</v>
      </c>
      <c r="K8" s="1371" t="s">
        <v>927</v>
      </c>
      <c r="L8" s="1372"/>
    </row>
    <row r="9" spans="1:14" ht="22.5" customHeight="1">
      <c r="A9" s="2038" t="s">
        <v>766</v>
      </c>
      <c r="B9" s="1120" t="s">
        <v>887</v>
      </c>
      <c r="C9" s="1354">
        <v>219466</v>
      </c>
      <c r="D9" s="1115">
        <v>323</v>
      </c>
      <c r="E9" s="1115">
        <v>69.833333333333329</v>
      </c>
      <c r="F9" s="1115">
        <v>79358.111999999994</v>
      </c>
      <c r="G9" s="1115">
        <v>266</v>
      </c>
      <c r="H9" s="1115">
        <v>366</v>
      </c>
      <c r="I9" s="1102">
        <v>98</v>
      </c>
      <c r="J9" s="1115">
        <v>140108.37599999999</v>
      </c>
      <c r="K9" s="1373">
        <v>374</v>
      </c>
      <c r="L9" s="1351"/>
    </row>
    <row r="10" spans="1:14" ht="22.5" customHeight="1">
      <c r="A10" s="2039"/>
      <c r="B10" s="1106">
        <v>29</v>
      </c>
      <c r="C10" s="1354">
        <v>173768.66699999999</v>
      </c>
      <c r="D10" s="1348">
        <v>149</v>
      </c>
      <c r="E10" s="1348">
        <v>37.416666666666664</v>
      </c>
      <c r="F10" s="1348">
        <v>43952.758000000002</v>
      </c>
      <c r="G10" s="1348">
        <v>159</v>
      </c>
      <c r="H10" s="1348">
        <v>389</v>
      </c>
      <c r="I10" s="1348">
        <v>91.5</v>
      </c>
      <c r="J10" s="1348">
        <v>129815.909</v>
      </c>
      <c r="K10" s="1374">
        <v>381</v>
      </c>
      <c r="L10" s="1351"/>
      <c r="N10" s="1090"/>
    </row>
    <row r="11" spans="1:14" ht="22.5" customHeight="1">
      <c r="A11" s="2039"/>
      <c r="B11" s="1106">
        <v>30</v>
      </c>
      <c r="C11" s="1354">
        <v>135218.72500000001</v>
      </c>
      <c r="D11" s="1348">
        <v>2</v>
      </c>
      <c r="E11" s="1348">
        <v>0.75</v>
      </c>
      <c r="F11" s="1348">
        <v>827.43900000000008</v>
      </c>
      <c r="G11" s="1348">
        <v>6</v>
      </c>
      <c r="H11" s="1348">
        <v>348</v>
      </c>
      <c r="I11" s="1348">
        <v>89.833333333333329</v>
      </c>
      <c r="J11" s="1348">
        <v>134391.28599999999</v>
      </c>
      <c r="K11" s="1374">
        <v>336</v>
      </c>
      <c r="L11" s="1351"/>
      <c r="N11" s="1090"/>
    </row>
    <row r="12" spans="1:14" ht="22.5" customHeight="1">
      <c r="A12" s="2039"/>
      <c r="B12" s="1121" t="s">
        <v>929</v>
      </c>
      <c r="C12" s="1354">
        <v>128868.06900000002</v>
      </c>
      <c r="D12" s="1348">
        <v>1</v>
      </c>
      <c r="E12" s="1348">
        <v>0.25</v>
      </c>
      <c r="F12" s="1348">
        <v>327.29400000000004</v>
      </c>
      <c r="G12" s="1348">
        <v>0</v>
      </c>
      <c r="H12" s="1348">
        <v>359</v>
      </c>
      <c r="I12" s="1348">
        <v>85.833333333333329</v>
      </c>
      <c r="J12" s="1348">
        <v>128540.77500000001</v>
      </c>
      <c r="K12" s="1374">
        <v>363</v>
      </c>
      <c r="L12" s="1351"/>
      <c r="N12" s="1090"/>
    </row>
    <row r="13" spans="1:14" ht="22.5" customHeight="1">
      <c r="A13" s="2040"/>
      <c r="B13" s="1121">
        <v>2</v>
      </c>
      <c r="C13" s="1352">
        <f>SUM(C14:C26)</f>
        <v>959583.14899999998</v>
      </c>
      <c r="D13" s="1352">
        <f>SUM(D14:D26)</f>
        <v>3203</v>
      </c>
      <c r="E13" s="1352">
        <f>SUM(E14:E26)/12</f>
        <v>721.08333333333337</v>
      </c>
      <c r="F13" s="1352">
        <f>SUM(F14:F26)</f>
        <v>810846.55399999989</v>
      </c>
      <c r="G13" s="1352">
        <f>SUM(G14:G26)</f>
        <v>2696</v>
      </c>
      <c r="H13" s="1352">
        <f>SUM(H14:H26)</f>
        <v>365</v>
      </c>
      <c r="I13" s="1352">
        <f>SUM(I14:I26)/12</f>
        <v>97.75</v>
      </c>
      <c r="J13" s="1352">
        <f>SUM(J14:J26)</f>
        <v>148736.595</v>
      </c>
      <c r="K13" s="1375">
        <f>SUM(K14:K26)</f>
        <v>278</v>
      </c>
      <c r="L13" s="1351"/>
      <c r="N13" s="1090"/>
    </row>
    <row r="14" spans="1:14" ht="22.5" customHeight="1">
      <c r="A14" s="2038" t="s">
        <v>767</v>
      </c>
      <c r="B14" s="1139" t="s">
        <v>742</v>
      </c>
      <c r="C14" s="1354">
        <f>SUM(F14,J14)</f>
        <v>8021.6310000000003</v>
      </c>
      <c r="D14" s="1114">
        <v>0</v>
      </c>
      <c r="E14" s="1114">
        <v>0</v>
      </c>
      <c r="F14" s="1114">
        <v>0</v>
      </c>
      <c r="G14" s="1114">
        <v>0</v>
      </c>
      <c r="H14" s="1114">
        <v>16</v>
      </c>
      <c r="I14" s="1376">
        <v>60</v>
      </c>
      <c r="J14" s="1114">
        <v>8021.6310000000003</v>
      </c>
      <c r="K14" s="1377">
        <v>21</v>
      </c>
      <c r="L14" s="1351"/>
      <c r="M14" s="1134"/>
    </row>
    <row r="15" spans="1:14" ht="22.5" customHeight="1">
      <c r="A15" s="2039"/>
      <c r="B15" s="1113" t="s">
        <v>743</v>
      </c>
      <c r="C15" s="1354">
        <f t="shared" ref="C15:C37" si="0">SUM(F15,J15)</f>
        <v>7206.9470000000001</v>
      </c>
      <c r="D15" s="1115">
        <v>0</v>
      </c>
      <c r="E15" s="1115">
        <v>0</v>
      </c>
      <c r="F15" s="1115">
        <v>0</v>
      </c>
      <c r="G15" s="1115">
        <v>0</v>
      </c>
      <c r="H15" s="1115">
        <v>18</v>
      </c>
      <c r="I15" s="1104">
        <v>58</v>
      </c>
      <c r="J15" s="1115">
        <v>7206.9470000000001</v>
      </c>
      <c r="K15" s="1373">
        <v>9</v>
      </c>
      <c r="L15" s="1351"/>
    </row>
    <row r="16" spans="1:14" ht="22.5" customHeight="1">
      <c r="A16" s="2039"/>
      <c r="B16" s="1113" t="s">
        <v>744</v>
      </c>
      <c r="C16" s="1354">
        <f t="shared" si="0"/>
        <v>13036.367</v>
      </c>
      <c r="D16" s="1115">
        <v>105</v>
      </c>
      <c r="E16" s="1115">
        <v>105</v>
      </c>
      <c r="F16" s="1115">
        <v>2622.989</v>
      </c>
      <c r="G16" s="1115">
        <v>0</v>
      </c>
      <c r="H16" s="1115">
        <v>34</v>
      </c>
      <c r="I16" s="1104">
        <v>83</v>
      </c>
      <c r="J16" s="1115">
        <v>10413.378000000001</v>
      </c>
      <c r="K16" s="1373">
        <v>13</v>
      </c>
      <c r="L16" s="1351"/>
    </row>
    <row r="17" spans="1:12" ht="22.5" customHeight="1">
      <c r="A17" s="2039"/>
      <c r="B17" s="1113" t="s">
        <v>745</v>
      </c>
      <c r="C17" s="1354">
        <f t="shared" si="0"/>
        <v>50499.79</v>
      </c>
      <c r="D17" s="1115">
        <v>410</v>
      </c>
      <c r="E17" s="1115">
        <v>511</v>
      </c>
      <c r="F17" s="1115">
        <v>38123.767</v>
      </c>
      <c r="G17" s="1115">
        <v>1</v>
      </c>
      <c r="H17" s="1115">
        <v>26</v>
      </c>
      <c r="I17" s="1104">
        <v>96</v>
      </c>
      <c r="J17" s="1115">
        <v>12376.022999999999</v>
      </c>
      <c r="K17" s="1373">
        <v>24</v>
      </c>
      <c r="L17" s="1351"/>
    </row>
    <row r="18" spans="1:12" ht="22.5" customHeight="1">
      <c r="A18" s="2039"/>
      <c r="B18" s="1113" t="s">
        <v>746</v>
      </c>
      <c r="C18" s="1354">
        <f t="shared" si="0"/>
        <v>102583.986</v>
      </c>
      <c r="D18" s="1115">
        <v>488</v>
      </c>
      <c r="E18" s="1115">
        <v>979</v>
      </c>
      <c r="F18" s="1115">
        <v>89781.008000000002</v>
      </c>
      <c r="G18" s="1115">
        <v>134</v>
      </c>
      <c r="H18" s="1115">
        <v>24</v>
      </c>
      <c r="I18" s="1104">
        <v>95</v>
      </c>
      <c r="J18" s="1115">
        <v>12802.977999999999</v>
      </c>
      <c r="K18" s="1373">
        <v>23</v>
      </c>
      <c r="L18" s="1351"/>
    </row>
    <row r="19" spans="1:12" ht="22.5" customHeight="1">
      <c r="A19" s="2039"/>
      <c r="B19" s="1113" t="s">
        <v>747</v>
      </c>
      <c r="C19" s="1354">
        <f t="shared" si="0"/>
        <v>139133.54</v>
      </c>
      <c r="D19" s="1115">
        <v>478</v>
      </c>
      <c r="E19" s="1115">
        <v>1297</v>
      </c>
      <c r="F19" s="1115">
        <v>126722.091</v>
      </c>
      <c r="G19" s="1115">
        <v>399</v>
      </c>
      <c r="H19" s="1115">
        <v>24</v>
      </c>
      <c r="I19" s="1104">
        <v>96</v>
      </c>
      <c r="J19" s="1115">
        <v>12411.449000000001</v>
      </c>
      <c r="K19" s="1373">
        <v>16</v>
      </c>
      <c r="L19" s="1351"/>
    </row>
    <row r="20" spans="1:12" ht="9" customHeight="1">
      <c r="A20" s="2039"/>
      <c r="B20" s="1113"/>
      <c r="C20" s="1354"/>
      <c r="D20" s="1115"/>
      <c r="E20" s="1115"/>
      <c r="F20" s="1115"/>
      <c r="G20" s="1115"/>
      <c r="H20" s="1115"/>
      <c r="I20" s="1104"/>
      <c r="J20" s="1115"/>
      <c r="K20" s="1373"/>
      <c r="L20" s="1351"/>
    </row>
    <row r="21" spans="1:12" ht="22.5" customHeight="1">
      <c r="A21" s="2039"/>
      <c r="B21" s="1113" t="s">
        <v>748</v>
      </c>
      <c r="C21" s="1354">
        <f t="shared" si="0"/>
        <v>145833.61300000001</v>
      </c>
      <c r="D21" s="1115">
        <v>525</v>
      </c>
      <c r="E21" s="1115">
        <v>1385</v>
      </c>
      <c r="F21" s="1115">
        <v>132299.595</v>
      </c>
      <c r="G21" s="1115">
        <v>460</v>
      </c>
      <c r="H21" s="1115">
        <v>26</v>
      </c>
      <c r="I21" s="1104">
        <v>100</v>
      </c>
      <c r="J21" s="1115">
        <v>13534.018</v>
      </c>
      <c r="K21" s="1373">
        <v>18</v>
      </c>
      <c r="L21" s="1351"/>
    </row>
    <row r="22" spans="1:12" ht="22.5" customHeight="1">
      <c r="A22" s="2039"/>
      <c r="B22" s="1113" t="s">
        <v>749</v>
      </c>
      <c r="C22" s="1354">
        <f t="shared" si="0"/>
        <v>130348.58199999999</v>
      </c>
      <c r="D22" s="1115">
        <v>365</v>
      </c>
      <c r="E22" s="1115">
        <v>1233</v>
      </c>
      <c r="F22" s="1115">
        <v>116742.109</v>
      </c>
      <c r="G22" s="1115">
        <v>397</v>
      </c>
      <c r="H22" s="1115">
        <v>36</v>
      </c>
      <c r="I22" s="1104">
        <v>106</v>
      </c>
      <c r="J22" s="1115">
        <v>13606.473</v>
      </c>
      <c r="K22" s="1373">
        <v>13</v>
      </c>
      <c r="L22" s="1351"/>
    </row>
    <row r="23" spans="1:12" ht="22.5" customHeight="1">
      <c r="A23" s="2039"/>
      <c r="B23" s="1113" t="s">
        <v>750</v>
      </c>
      <c r="C23" s="1354">
        <f t="shared" si="0"/>
        <v>126164.224</v>
      </c>
      <c r="D23" s="1115">
        <v>308</v>
      </c>
      <c r="E23" s="1115">
        <v>1104</v>
      </c>
      <c r="F23" s="1115">
        <v>111136.209</v>
      </c>
      <c r="G23" s="1115">
        <v>423</v>
      </c>
      <c r="H23" s="1115">
        <v>40</v>
      </c>
      <c r="I23" s="1104">
        <v>120</v>
      </c>
      <c r="J23" s="1115">
        <v>15028.014999999999</v>
      </c>
      <c r="K23" s="1373">
        <v>29</v>
      </c>
      <c r="L23" s="1351"/>
    </row>
    <row r="24" spans="1:12" ht="22.5" customHeight="1">
      <c r="A24" s="2039"/>
      <c r="B24" s="1117" t="s">
        <v>751</v>
      </c>
      <c r="C24" s="1354">
        <f t="shared" si="0"/>
        <v>104500.21999999999</v>
      </c>
      <c r="D24" s="1115">
        <v>254</v>
      </c>
      <c r="E24" s="1115">
        <v>912</v>
      </c>
      <c r="F24" s="1115">
        <v>91065.857999999993</v>
      </c>
      <c r="G24" s="1115">
        <v>408</v>
      </c>
      <c r="H24" s="1115">
        <v>46</v>
      </c>
      <c r="I24" s="1104">
        <v>117</v>
      </c>
      <c r="J24" s="1115">
        <v>13434.361999999999</v>
      </c>
      <c r="K24" s="1373">
        <v>25</v>
      </c>
      <c r="L24" s="1351"/>
    </row>
    <row r="25" spans="1:12" ht="22.5" customHeight="1">
      <c r="A25" s="2039"/>
      <c r="B25" s="1113" t="s">
        <v>752</v>
      </c>
      <c r="C25" s="1354">
        <f t="shared" si="0"/>
        <v>71629.498999999996</v>
      </c>
      <c r="D25" s="1115">
        <v>132</v>
      </c>
      <c r="E25" s="1115">
        <v>622</v>
      </c>
      <c r="F25" s="1115">
        <v>55695.214999999997</v>
      </c>
      <c r="G25" s="1115">
        <v>250</v>
      </c>
      <c r="H25" s="1115">
        <v>30</v>
      </c>
      <c r="I25" s="1104">
        <v>116</v>
      </c>
      <c r="J25" s="1115">
        <v>15934.284</v>
      </c>
      <c r="K25" s="1373">
        <v>22</v>
      </c>
      <c r="L25" s="1351"/>
    </row>
    <row r="26" spans="1:12" ht="22.5" customHeight="1">
      <c r="A26" s="2040"/>
      <c r="B26" s="1118" t="s">
        <v>753</v>
      </c>
      <c r="C26" s="1352">
        <f t="shared" si="0"/>
        <v>60624.75</v>
      </c>
      <c r="D26" s="1119">
        <v>138</v>
      </c>
      <c r="E26" s="1119">
        <v>505</v>
      </c>
      <c r="F26" s="1119">
        <v>46657.713000000003</v>
      </c>
      <c r="G26" s="1119">
        <v>224</v>
      </c>
      <c r="H26" s="1119">
        <v>45</v>
      </c>
      <c r="I26" s="1110">
        <v>126</v>
      </c>
      <c r="J26" s="1119">
        <v>13967.037</v>
      </c>
      <c r="K26" s="1378">
        <v>65</v>
      </c>
      <c r="L26" s="1159"/>
    </row>
    <row r="27" spans="1:12" ht="22.5" customHeight="1">
      <c r="A27" s="2039" t="s">
        <v>722</v>
      </c>
      <c r="B27" s="1321" t="s">
        <v>723</v>
      </c>
      <c r="C27" s="1354">
        <f t="shared" si="0"/>
        <v>543946.63500000001</v>
      </c>
      <c r="D27" s="1115">
        <v>1760</v>
      </c>
      <c r="E27" s="1115">
        <v>397</v>
      </c>
      <c r="F27" s="1115">
        <v>448189.06599999999</v>
      </c>
      <c r="G27" s="1115">
        <v>1471</v>
      </c>
      <c r="H27" s="1114">
        <v>254</v>
      </c>
      <c r="I27" s="1379">
        <v>64</v>
      </c>
      <c r="J27" s="1114">
        <v>95757.569000000003</v>
      </c>
      <c r="K27" s="1380">
        <v>177</v>
      </c>
      <c r="L27" s="1159"/>
    </row>
    <row r="28" spans="1:12" ht="22.5" customHeight="1">
      <c r="A28" s="2039"/>
      <c r="B28" s="1324" t="s">
        <v>890</v>
      </c>
      <c r="C28" s="1354">
        <f t="shared" si="0"/>
        <v>68582.32699999999</v>
      </c>
      <c r="D28" s="1115">
        <v>265</v>
      </c>
      <c r="E28" s="1115">
        <v>62</v>
      </c>
      <c r="F28" s="1115">
        <v>66438.187999999995</v>
      </c>
      <c r="G28" s="1115">
        <v>226</v>
      </c>
      <c r="H28" s="1115">
        <v>8</v>
      </c>
      <c r="I28" s="1381">
        <v>1</v>
      </c>
      <c r="J28" s="1115">
        <v>2144.1390000000001</v>
      </c>
      <c r="K28" s="1382">
        <v>7</v>
      </c>
      <c r="L28" s="1159"/>
    </row>
    <row r="29" spans="1:12" ht="22.5" customHeight="1">
      <c r="A29" s="2039"/>
      <c r="B29" s="1326" t="s">
        <v>755</v>
      </c>
      <c r="C29" s="1383">
        <f t="shared" si="0"/>
        <v>19010.481</v>
      </c>
      <c r="D29" s="1126">
        <v>74</v>
      </c>
      <c r="E29" s="1126">
        <v>16</v>
      </c>
      <c r="F29" s="1126">
        <v>18871.213</v>
      </c>
      <c r="G29" s="1126">
        <v>65</v>
      </c>
      <c r="H29" s="1126">
        <v>1</v>
      </c>
      <c r="I29" s="1384">
        <v>0</v>
      </c>
      <c r="J29" s="1126">
        <v>139.268</v>
      </c>
      <c r="K29" s="1385">
        <v>1</v>
      </c>
      <c r="L29" s="1159"/>
    </row>
    <row r="30" spans="1:12" ht="22.5" customHeight="1">
      <c r="A30" s="2039"/>
      <c r="B30" s="1324" t="s">
        <v>5</v>
      </c>
      <c r="C30" s="1354">
        <f t="shared" si="0"/>
        <v>114108.465</v>
      </c>
      <c r="D30" s="1115">
        <v>386</v>
      </c>
      <c r="E30" s="1115">
        <v>84</v>
      </c>
      <c r="F30" s="1115">
        <v>91313.967999999993</v>
      </c>
      <c r="G30" s="1115">
        <v>310</v>
      </c>
      <c r="H30" s="1115">
        <v>41</v>
      </c>
      <c r="I30" s="1381">
        <v>14</v>
      </c>
      <c r="J30" s="1115">
        <v>22794.496999999999</v>
      </c>
      <c r="K30" s="1382">
        <v>38</v>
      </c>
      <c r="L30" s="1159"/>
    </row>
    <row r="31" spans="1:12" ht="22.5" customHeight="1">
      <c r="A31" s="2039"/>
      <c r="B31" s="1324" t="s">
        <v>592</v>
      </c>
      <c r="C31" s="1354">
        <f t="shared" si="0"/>
        <v>46751.097999999998</v>
      </c>
      <c r="D31" s="1115">
        <v>160</v>
      </c>
      <c r="E31" s="1115">
        <v>36</v>
      </c>
      <c r="F31" s="1115">
        <v>40919.464</v>
      </c>
      <c r="G31" s="1115">
        <v>142</v>
      </c>
      <c r="H31" s="1115">
        <v>9</v>
      </c>
      <c r="I31" s="1381">
        <v>3</v>
      </c>
      <c r="J31" s="1115">
        <v>5831.634</v>
      </c>
      <c r="K31" s="1382">
        <v>11</v>
      </c>
      <c r="L31" s="1159"/>
    </row>
    <row r="32" spans="1:12" ht="9" customHeight="1">
      <c r="A32" s="2039"/>
      <c r="B32" s="1324"/>
      <c r="C32" s="1354"/>
      <c r="D32" s="1115"/>
      <c r="E32" s="1115"/>
      <c r="F32" s="1115"/>
      <c r="G32" s="1115"/>
      <c r="H32" s="1115"/>
      <c r="I32" s="1381"/>
      <c r="J32" s="1115"/>
      <c r="K32" s="1382"/>
      <c r="L32" s="1159"/>
    </row>
    <row r="33" spans="1:12" ht="22.5" customHeight="1">
      <c r="A33" s="2039"/>
      <c r="B33" s="1324" t="s">
        <v>7</v>
      </c>
      <c r="C33" s="1354">
        <f t="shared" si="0"/>
        <v>62199.786</v>
      </c>
      <c r="D33" s="1115">
        <v>222</v>
      </c>
      <c r="E33" s="1325">
        <v>50</v>
      </c>
      <c r="F33" s="1115">
        <v>55535.862999999998</v>
      </c>
      <c r="G33" s="1115">
        <v>193</v>
      </c>
      <c r="H33" s="1115">
        <v>11</v>
      </c>
      <c r="I33" s="1381">
        <v>5</v>
      </c>
      <c r="J33" s="1115">
        <v>6663.9229999999998</v>
      </c>
      <c r="K33" s="1382">
        <v>11</v>
      </c>
      <c r="L33" s="1159"/>
    </row>
    <row r="34" spans="1:12" ht="22.5" customHeight="1">
      <c r="A34" s="2039"/>
      <c r="B34" s="1324" t="s">
        <v>8</v>
      </c>
      <c r="C34" s="1354">
        <f t="shared" si="0"/>
        <v>53575.000999999997</v>
      </c>
      <c r="D34" s="1115">
        <v>171</v>
      </c>
      <c r="E34" s="1115">
        <v>39</v>
      </c>
      <c r="F34" s="1115">
        <v>45649.004999999997</v>
      </c>
      <c r="G34" s="1115">
        <v>153</v>
      </c>
      <c r="H34" s="1115">
        <v>15</v>
      </c>
      <c r="I34" s="1381">
        <v>5</v>
      </c>
      <c r="J34" s="1115">
        <v>7925.9960000000001</v>
      </c>
      <c r="K34" s="1382">
        <v>11</v>
      </c>
      <c r="L34" s="1159"/>
    </row>
    <row r="35" spans="1:12" ht="22.5" customHeight="1">
      <c r="A35" s="2039"/>
      <c r="B35" s="1324" t="s">
        <v>9</v>
      </c>
      <c r="C35" s="1354">
        <f t="shared" si="0"/>
        <v>70100.646000000008</v>
      </c>
      <c r="D35" s="1115">
        <v>238</v>
      </c>
      <c r="E35" s="1115">
        <v>53</v>
      </c>
      <c r="F35" s="1115">
        <v>62481.809000000001</v>
      </c>
      <c r="G35" s="1115">
        <v>200</v>
      </c>
      <c r="H35" s="1115">
        <v>27</v>
      </c>
      <c r="I35" s="1381">
        <v>5</v>
      </c>
      <c r="J35" s="1115">
        <v>7618.8370000000004</v>
      </c>
      <c r="K35" s="1382">
        <v>23</v>
      </c>
      <c r="L35" s="1159"/>
    </row>
    <row r="36" spans="1:12" ht="22.5" customHeight="1">
      <c r="A36" s="2039"/>
      <c r="B36" s="1334" t="s">
        <v>891</v>
      </c>
      <c r="C36" s="1354">
        <f t="shared" si="0"/>
        <v>319.2</v>
      </c>
      <c r="D36" s="1115">
        <v>1</v>
      </c>
      <c r="E36" s="1115">
        <v>0</v>
      </c>
      <c r="F36" s="1115">
        <v>319.2</v>
      </c>
      <c r="G36" s="1115">
        <v>1</v>
      </c>
      <c r="H36" s="1115">
        <v>0</v>
      </c>
      <c r="I36" s="1381">
        <v>0</v>
      </c>
      <c r="J36" s="1115">
        <v>0</v>
      </c>
      <c r="K36" s="1382">
        <v>0</v>
      </c>
      <c r="L36" s="1159"/>
    </row>
    <row r="37" spans="1:12" ht="22.5" customHeight="1" thickBot="1">
      <c r="A37" s="2041"/>
      <c r="B37" s="1336" t="s">
        <v>892</v>
      </c>
      <c r="C37" s="1386">
        <f t="shared" si="0"/>
        <v>0</v>
      </c>
      <c r="D37" s="1130">
        <v>0</v>
      </c>
      <c r="E37" s="1130">
        <v>0</v>
      </c>
      <c r="F37" s="1130">
        <v>0</v>
      </c>
      <c r="G37" s="1130">
        <v>0</v>
      </c>
      <c r="H37" s="1130">
        <v>0</v>
      </c>
      <c r="I37" s="1387">
        <v>0</v>
      </c>
      <c r="J37" s="1130">
        <v>0</v>
      </c>
      <c r="K37" s="1388">
        <v>0</v>
      </c>
      <c r="L37" s="1159"/>
    </row>
    <row r="38" spans="1:12" ht="18" customHeight="1">
      <c r="A38" s="1133" t="s">
        <v>904</v>
      </c>
      <c r="H38" s="1134"/>
      <c r="K38" s="1389"/>
    </row>
    <row r="39" spans="1:12">
      <c r="C39" s="1134"/>
      <c r="D39" s="1134"/>
      <c r="E39" s="1134"/>
      <c r="F39" s="1134"/>
      <c r="G39" s="1134"/>
      <c r="H39" s="1134"/>
      <c r="I39" s="1134"/>
      <c r="J39" s="1134"/>
      <c r="K39" s="1134"/>
    </row>
  </sheetData>
  <mergeCells count="11">
    <mergeCell ref="A9:A13"/>
    <mergeCell ref="A14:A26"/>
    <mergeCell ref="A27:A37"/>
    <mergeCell ref="A1:K1"/>
    <mergeCell ref="A2:H2"/>
    <mergeCell ref="B3:B4"/>
    <mergeCell ref="C3:K4"/>
    <mergeCell ref="C5:C6"/>
    <mergeCell ref="D5:G6"/>
    <mergeCell ref="H5:K6"/>
    <mergeCell ref="A6:B8"/>
  </mergeCells>
  <phoneticPr fontId="3"/>
  <printOptions horizontalCentered="1"/>
  <pageMargins left="0" right="0" top="0.74803149606299213" bottom="0.39370078740157483" header="0.51181102362204722" footer="0.31496062992125984"/>
  <pageSetup paperSize="9" scale="98" firstPageNumber="102" orientation="portrait" blackAndWhite="1" useFirstPageNumber="1"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pane xSplit="1" ySplit="7" topLeftCell="B8" activePane="bottomRight" state="frozen"/>
      <selection sqref="A1:M1"/>
      <selection pane="topRight" sqref="A1:M1"/>
      <selection pane="bottomLeft" sqref="A1:M1"/>
      <selection pane="bottomRight" sqref="A1:M1"/>
    </sheetView>
  </sheetViews>
  <sheetFormatPr defaultColWidth="8" defaultRowHeight="13.5"/>
  <cols>
    <col min="1" max="1" width="3" style="1090" customWidth="1"/>
    <col min="2" max="2" width="12.625" style="1090" customWidth="1"/>
    <col min="3" max="3" width="6.375" style="1090" customWidth="1"/>
    <col min="4" max="4" width="6.25" style="1090" customWidth="1"/>
    <col min="5" max="5" width="7.75" style="1090" customWidth="1"/>
    <col min="6" max="6" width="6.375" style="1090" customWidth="1"/>
    <col min="7" max="7" width="5.75" style="1090" customWidth="1"/>
    <col min="8" max="8" width="6" style="1090" customWidth="1"/>
    <col min="9" max="9" width="6.125" style="1090" customWidth="1"/>
    <col min="10" max="10" width="7.875" style="1090" customWidth="1"/>
    <col min="11" max="11" width="7.125" style="1090" customWidth="1"/>
    <col min="12" max="12" width="6.5" style="1090" customWidth="1"/>
    <col min="13" max="13" width="9.625" style="1090" customWidth="1"/>
    <col min="14" max="14" width="7.875" style="1317" customWidth="1"/>
    <col min="15" max="16384" width="8" style="1090"/>
  </cols>
  <sheetData>
    <row r="1" spans="1:14" ht="28.5" customHeight="1">
      <c r="A1" s="2042" t="s">
        <v>895</v>
      </c>
      <c r="B1" s="2042"/>
      <c r="C1" s="2042"/>
      <c r="D1" s="2042"/>
      <c r="E1" s="2042"/>
      <c r="F1" s="2042"/>
      <c r="G1" s="2042"/>
      <c r="H1" s="2042"/>
      <c r="I1" s="2042"/>
      <c r="J1" s="2042"/>
      <c r="K1" s="2042"/>
      <c r="L1" s="2042"/>
      <c r="M1" s="2042"/>
    </row>
    <row r="2" spans="1:14" ht="18.75" customHeight="1" thickBot="1">
      <c r="A2" s="2197" t="s">
        <v>930</v>
      </c>
      <c r="B2" s="2197"/>
      <c r="C2" s="2197"/>
      <c r="D2" s="2197"/>
      <c r="E2" s="2197"/>
      <c r="F2" s="2197"/>
      <c r="G2" s="2197"/>
      <c r="H2" s="2197"/>
      <c r="I2" s="2197"/>
      <c r="J2" s="2197"/>
      <c r="K2" s="2197"/>
      <c r="L2" s="2198" t="s">
        <v>912</v>
      </c>
      <c r="M2" s="2198"/>
    </row>
    <row r="3" spans="1:14" ht="13.5" customHeight="1">
      <c r="A3" s="1091"/>
      <c r="B3" s="2171" t="s">
        <v>897</v>
      </c>
      <c r="C3" s="2199" t="s">
        <v>931</v>
      </c>
      <c r="D3" s="2200"/>
      <c r="E3" s="2201"/>
      <c r="F3" s="2199" t="s">
        <v>932</v>
      </c>
      <c r="G3" s="2201"/>
      <c r="H3" s="2199" t="s">
        <v>933</v>
      </c>
      <c r="I3" s="2200"/>
      <c r="J3" s="2201"/>
      <c r="K3" s="2199" t="s">
        <v>934</v>
      </c>
      <c r="L3" s="2200"/>
      <c r="M3" s="2205"/>
      <c r="N3" s="1390"/>
    </row>
    <row r="4" spans="1:14" ht="13.5" customHeight="1">
      <c r="A4" s="1093"/>
      <c r="B4" s="2172"/>
      <c r="C4" s="2202"/>
      <c r="D4" s="2203"/>
      <c r="E4" s="2204"/>
      <c r="F4" s="2202"/>
      <c r="G4" s="2204"/>
      <c r="H4" s="2202"/>
      <c r="I4" s="2203"/>
      <c r="J4" s="2204"/>
      <c r="K4" s="2202"/>
      <c r="L4" s="2203"/>
      <c r="M4" s="2206"/>
    </row>
    <row r="5" spans="1:14" ht="13.5" customHeight="1">
      <c r="A5" s="1160"/>
      <c r="B5" s="1351"/>
      <c r="C5" s="2212" t="s">
        <v>935</v>
      </c>
      <c r="D5" s="2213"/>
      <c r="E5" s="2214"/>
      <c r="F5" s="2209" t="s">
        <v>936</v>
      </c>
      <c r="G5" s="2216" t="s">
        <v>937</v>
      </c>
      <c r="H5" s="2209" t="s">
        <v>938</v>
      </c>
      <c r="I5" s="2209" t="s">
        <v>936</v>
      </c>
      <c r="J5" s="2218" t="s">
        <v>937</v>
      </c>
      <c r="K5" s="2209" t="s">
        <v>939</v>
      </c>
      <c r="L5" s="2209" t="s">
        <v>940</v>
      </c>
      <c r="M5" s="2207" t="s">
        <v>937</v>
      </c>
    </row>
    <row r="6" spans="1:14" ht="15" customHeight="1">
      <c r="A6" s="2147" t="s">
        <v>902</v>
      </c>
      <c r="B6" s="2148"/>
      <c r="C6" s="2209" t="s">
        <v>941</v>
      </c>
      <c r="D6" s="2209" t="s">
        <v>942</v>
      </c>
      <c r="E6" s="2209" t="s">
        <v>943</v>
      </c>
      <c r="F6" s="2215"/>
      <c r="G6" s="2217"/>
      <c r="H6" s="2215"/>
      <c r="I6" s="2215"/>
      <c r="J6" s="2219"/>
      <c r="K6" s="2215"/>
      <c r="L6" s="2215"/>
      <c r="M6" s="2208"/>
    </row>
    <row r="7" spans="1:14" ht="15.75" customHeight="1">
      <c r="A7" s="2149"/>
      <c r="B7" s="2150"/>
      <c r="C7" s="2210"/>
      <c r="D7" s="2210"/>
      <c r="E7" s="2211"/>
      <c r="F7" s="1391"/>
      <c r="G7" s="1392" t="s">
        <v>944</v>
      </c>
      <c r="H7" s="1391"/>
      <c r="I7" s="1391"/>
      <c r="J7" s="1392" t="s">
        <v>945</v>
      </c>
      <c r="K7" s="2210"/>
      <c r="L7" s="1391"/>
      <c r="M7" s="1393" t="s">
        <v>946</v>
      </c>
    </row>
    <row r="8" spans="1:14" ht="23.25" customHeight="1">
      <c r="A8" s="2038" t="s">
        <v>766</v>
      </c>
      <c r="B8" s="1120" t="s">
        <v>887</v>
      </c>
      <c r="C8" s="1294">
        <v>629</v>
      </c>
      <c r="D8" s="1294">
        <v>141</v>
      </c>
      <c r="E8" s="1294">
        <v>11341.5</v>
      </c>
      <c r="F8" s="1294">
        <v>0</v>
      </c>
      <c r="G8" s="1294">
        <v>0</v>
      </c>
      <c r="H8" s="1294">
        <v>67</v>
      </c>
      <c r="I8" s="1294">
        <v>10.583333333333334</v>
      </c>
      <c r="J8" s="1294">
        <v>19095.048999999999</v>
      </c>
      <c r="K8" s="1294">
        <v>1635</v>
      </c>
      <c r="L8" s="1294">
        <v>1623</v>
      </c>
      <c r="M8" s="1373">
        <v>345899.21500000003</v>
      </c>
    </row>
    <row r="9" spans="1:14" ht="23.25" customHeight="1">
      <c r="A9" s="2039"/>
      <c r="B9" s="1106">
        <v>29</v>
      </c>
      <c r="C9" s="1348">
        <v>635</v>
      </c>
      <c r="D9" s="1394">
        <v>155.75</v>
      </c>
      <c r="E9" s="1348">
        <v>12520.5</v>
      </c>
      <c r="F9" s="1348">
        <v>0</v>
      </c>
      <c r="G9" s="1348">
        <v>0</v>
      </c>
      <c r="H9" s="1348">
        <v>50</v>
      </c>
      <c r="I9" s="1348">
        <v>10.75</v>
      </c>
      <c r="J9" s="1348">
        <v>21846.026000000002</v>
      </c>
      <c r="K9" s="1348">
        <v>1845</v>
      </c>
      <c r="L9" s="1348">
        <v>1827</v>
      </c>
      <c r="M9" s="1374">
        <v>380159.57300000003</v>
      </c>
    </row>
    <row r="10" spans="1:14" ht="23.25" customHeight="1">
      <c r="A10" s="2039"/>
      <c r="B10" s="1106">
        <v>30</v>
      </c>
      <c r="C10" s="1348">
        <v>607</v>
      </c>
      <c r="D10" s="1394">
        <v>144.33333333333334</v>
      </c>
      <c r="E10" s="1348">
        <v>11624.5</v>
      </c>
      <c r="F10" s="1348">
        <v>0</v>
      </c>
      <c r="G10" s="1348">
        <v>0</v>
      </c>
      <c r="H10" s="1348">
        <v>71</v>
      </c>
      <c r="I10" s="1348">
        <v>10.416666666666666</v>
      </c>
      <c r="J10" s="1348">
        <v>21763.208999999999</v>
      </c>
      <c r="K10" s="1348">
        <v>2127</v>
      </c>
      <c r="L10" s="1348">
        <v>2114</v>
      </c>
      <c r="M10" s="1374">
        <v>437989.83799999999</v>
      </c>
    </row>
    <row r="11" spans="1:14" ht="23.25" customHeight="1">
      <c r="A11" s="2039"/>
      <c r="B11" s="1121" t="s">
        <v>888</v>
      </c>
      <c r="C11" s="1348">
        <v>604</v>
      </c>
      <c r="D11" s="1394">
        <v>144.08333333333334</v>
      </c>
      <c r="E11" s="1348">
        <v>11333.5</v>
      </c>
      <c r="F11" s="1348">
        <v>0</v>
      </c>
      <c r="G11" s="1348">
        <v>0</v>
      </c>
      <c r="H11" s="1348">
        <v>69</v>
      </c>
      <c r="I11" s="1348">
        <v>11.333333333333334</v>
      </c>
      <c r="J11" s="1348">
        <v>21112.808000000005</v>
      </c>
      <c r="K11" s="1348">
        <v>2183</v>
      </c>
      <c r="L11" s="1348">
        <v>2169</v>
      </c>
      <c r="M11" s="1374">
        <v>454879.6999999999</v>
      </c>
    </row>
    <row r="12" spans="1:14" ht="23.25" customHeight="1">
      <c r="A12" s="2040"/>
      <c r="B12" s="1121">
        <v>2</v>
      </c>
      <c r="C12" s="1352">
        <f>SUM(C13:C25)</f>
        <v>541</v>
      </c>
      <c r="D12" s="1395">
        <f>SUM(D13:D25)/12</f>
        <v>133.66666666666666</v>
      </c>
      <c r="E12" s="1352">
        <f>SUM(E13:E25)</f>
        <v>10553.5</v>
      </c>
      <c r="F12" s="1352">
        <f>SUM(F13:F25)/12</f>
        <v>0</v>
      </c>
      <c r="G12" s="1352">
        <f>SUM(G13:G25)</f>
        <v>0</v>
      </c>
      <c r="H12" s="1352">
        <f>SUM(H13:H25)</f>
        <v>67</v>
      </c>
      <c r="I12" s="1352">
        <f>SUM(I13:I25)/12</f>
        <v>9.9166666666666661</v>
      </c>
      <c r="J12" s="1352">
        <f>SUM(J13:J25)</f>
        <v>25767.286999999997</v>
      </c>
      <c r="K12" s="1352">
        <f>SUM(K13:K25)</f>
        <v>2672</v>
      </c>
      <c r="L12" s="1352">
        <f>SUM(L13:L25)</f>
        <v>2668</v>
      </c>
      <c r="M12" s="1375">
        <f>SUM(M13:M25)</f>
        <v>554407.71400000004</v>
      </c>
    </row>
    <row r="13" spans="1:14" ht="23.25" customHeight="1">
      <c r="A13" s="2038" t="s">
        <v>767</v>
      </c>
      <c r="B13" s="1139" t="s">
        <v>742</v>
      </c>
      <c r="C13" s="1114">
        <v>21</v>
      </c>
      <c r="D13" s="1114">
        <v>106</v>
      </c>
      <c r="E13" s="1114">
        <v>834.5</v>
      </c>
      <c r="F13" s="1114">
        <v>0</v>
      </c>
      <c r="G13" s="1114">
        <v>0</v>
      </c>
      <c r="H13" s="1114">
        <v>5</v>
      </c>
      <c r="I13" s="1376">
        <v>11</v>
      </c>
      <c r="J13" s="1114">
        <v>1489.627</v>
      </c>
      <c r="K13" s="1114">
        <v>532</v>
      </c>
      <c r="L13" s="1293">
        <v>395</v>
      </c>
      <c r="M13" s="1377">
        <v>85402.990999999995</v>
      </c>
    </row>
    <row r="14" spans="1:14" ht="23.25" customHeight="1">
      <c r="A14" s="2039"/>
      <c r="B14" s="1113" t="s">
        <v>743</v>
      </c>
      <c r="C14" s="1115">
        <v>47</v>
      </c>
      <c r="D14" s="1115">
        <v>120</v>
      </c>
      <c r="E14" s="1115">
        <v>439</v>
      </c>
      <c r="F14" s="1115">
        <v>0</v>
      </c>
      <c r="G14" s="1115">
        <v>0</v>
      </c>
      <c r="H14" s="1115">
        <v>2</v>
      </c>
      <c r="I14" s="1104">
        <v>5</v>
      </c>
      <c r="J14" s="1115">
        <v>748.35699999999997</v>
      </c>
      <c r="K14" s="1115">
        <v>243</v>
      </c>
      <c r="L14" s="1294">
        <v>329</v>
      </c>
      <c r="M14" s="1373">
        <v>71819.17</v>
      </c>
    </row>
    <row r="15" spans="1:14" ht="23.25" customHeight="1">
      <c r="A15" s="2039"/>
      <c r="B15" s="1113" t="s">
        <v>744</v>
      </c>
      <c r="C15" s="1115">
        <v>10</v>
      </c>
      <c r="D15" s="1115">
        <v>24</v>
      </c>
      <c r="E15" s="1115">
        <v>99</v>
      </c>
      <c r="F15" s="1115">
        <v>0</v>
      </c>
      <c r="G15" s="1115">
        <v>0</v>
      </c>
      <c r="H15" s="1115">
        <v>4</v>
      </c>
      <c r="I15" s="1104">
        <v>6</v>
      </c>
      <c r="J15" s="1115">
        <v>1717.4</v>
      </c>
      <c r="K15" s="1115">
        <v>243</v>
      </c>
      <c r="L15" s="1294">
        <v>273</v>
      </c>
      <c r="M15" s="1373">
        <v>55654.053999999996</v>
      </c>
    </row>
    <row r="16" spans="1:14" ht="23.25" customHeight="1">
      <c r="A16" s="2039"/>
      <c r="B16" s="1113" t="s">
        <v>745</v>
      </c>
      <c r="C16" s="1115">
        <v>105</v>
      </c>
      <c r="D16" s="1115">
        <v>193</v>
      </c>
      <c r="E16" s="1115">
        <v>1419</v>
      </c>
      <c r="F16" s="1115">
        <v>0</v>
      </c>
      <c r="G16" s="1115">
        <v>0</v>
      </c>
      <c r="H16" s="1115">
        <v>6</v>
      </c>
      <c r="I16" s="1104">
        <v>7</v>
      </c>
      <c r="J16" s="1115">
        <v>1690.009</v>
      </c>
      <c r="K16" s="1115">
        <v>208</v>
      </c>
      <c r="L16" s="1294">
        <v>226</v>
      </c>
      <c r="M16" s="1373">
        <v>46222.705999999998</v>
      </c>
    </row>
    <row r="17" spans="1:13" ht="23.25" customHeight="1">
      <c r="A17" s="2039"/>
      <c r="B17" s="1113" t="s">
        <v>746</v>
      </c>
      <c r="C17" s="1115">
        <v>43</v>
      </c>
      <c r="D17" s="1115">
        <v>194</v>
      </c>
      <c r="E17" s="1115">
        <v>1554</v>
      </c>
      <c r="F17" s="1115">
        <v>0</v>
      </c>
      <c r="G17" s="1115">
        <v>0</v>
      </c>
      <c r="H17" s="1115">
        <v>7</v>
      </c>
      <c r="I17" s="1104">
        <v>12</v>
      </c>
      <c r="J17" s="1115">
        <v>2555.6590000000001</v>
      </c>
      <c r="K17" s="1115">
        <v>137</v>
      </c>
      <c r="L17" s="1294">
        <v>145</v>
      </c>
      <c r="M17" s="1373">
        <v>30453.260999999999</v>
      </c>
    </row>
    <row r="18" spans="1:13" ht="23.25" customHeight="1">
      <c r="A18" s="2039"/>
      <c r="B18" s="1113" t="s">
        <v>747</v>
      </c>
      <c r="C18" s="1115">
        <v>63</v>
      </c>
      <c r="D18" s="1325">
        <v>181</v>
      </c>
      <c r="E18" s="1115">
        <v>1035.5</v>
      </c>
      <c r="F18" s="1115">
        <v>0</v>
      </c>
      <c r="G18" s="1115">
        <v>0</v>
      </c>
      <c r="H18" s="1115">
        <v>10</v>
      </c>
      <c r="I18" s="1104">
        <v>13</v>
      </c>
      <c r="J18" s="1115">
        <v>2669.788</v>
      </c>
      <c r="K18" s="1115">
        <v>180</v>
      </c>
      <c r="L18" s="1294">
        <v>187</v>
      </c>
      <c r="M18" s="1373">
        <v>37644.42</v>
      </c>
    </row>
    <row r="19" spans="1:13" ht="9" customHeight="1">
      <c r="A19" s="2039"/>
      <c r="B19" s="1113"/>
      <c r="C19" s="1115"/>
      <c r="D19" s="1115"/>
      <c r="E19" s="1115"/>
      <c r="F19" s="1115"/>
      <c r="G19" s="1115"/>
      <c r="H19" s="1115"/>
      <c r="I19" s="1104"/>
      <c r="J19" s="1115"/>
      <c r="K19" s="1115"/>
      <c r="L19" s="1294"/>
      <c r="M19" s="1373"/>
    </row>
    <row r="20" spans="1:13" ht="23.25" customHeight="1">
      <c r="A20" s="2039"/>
      <c r="B20" s="1113" t="s">
        <v>748</v>
      </c>
      <c r="C20" s="1115">
        <v>61</v>
      </c>
      <c r="D20" s="1115">
        <v>163</v>
      </c>
      <c r="E20" s="1115">
        <v>1072</v>
      </c>
      <c r="F20" s="1115">
        <v>0</v>
      </c>
      <c r="G20" s="1115">
        <v>0</v>
      </c>
      <c r="H20" s="1115">
        <v>10</v>
      </c>
      <c r="I20" s="1104">
        <v>16</v>
      </c>
      <c r="J20" s="1115">
        <v>3789.0889999999999</v>
      </c>
      <c r="K20" s="1115">
        <v>241</v>
      </c>
      <c r="L20" s="1294">
        <v>204</v>
      </c>
      <c r="M20" s="1373">
        <v>42065.016000000003</v>
      </c>
    </row>
    <row r="21" spans="1:13" ht="23.25" customHeight="1">
      <c r="A21" s="2039"/>
      <c r="B21" s="1113" t="s">
        <v>749</v>
      </c>
      <c r="C21" s="1115">
        <v>17</v>
      </c>
      <c r="D21" s="1115">
        <v>143</v>
      </c>
      <c r="E21" s="1115">
        <v>1074</v>
      </c>
      <c r="F21" s="1115">
        <v>0</v>
      </c>
      <c r="G21" s="1115">
        <v>0</v>
      </c>
      <c r="H21" s="1115">
        <v>4</v>
      </c>
      <c r="I21" s="1104">
        <v>9</v>
      </c>
      <c r="J21" s="1115">
        <v>2374.7269999999999</v>
      </c>
      <c r="K21" s="1115">
        <v>142</v>
      </c>
      <c r="L21" s="1294">
        <v>179</v>
      </c>
      <c r="M21" s="1373">
        <v>35919.478999999999</v>
      </c>
    </row>
    <row r="22" spans="1:13" ht="23.25" customHeight="1">
      <c r="A22" s="2039"/>
      <c r="B22" s="1113" t="s">
        <v>750</v>
      </c>
      <c r="C22" s="1115">
        <v>60</v>
      </c>
      <c r="D22" s="1115">
        <v>121</v>
      </c>
      <c r="E22" s="1115">
        <v>726.5</v>
      </c>
      <c r="F22" s="1115">
        <v>0</v>
      </c>
      <c r="G22" s="1115">
        <v>0</v>
      </c>
      <c r="H22" s="1115">
        <v>4</v>
      </c>
      <c r="I22" s="1104">
        <v>12</v>
      </c>
      <c r="J22" s="1115">
        <v>3362.4940000000001</v>
      </c>
      <c r="K22" s="1115">
        <v>163</v>
      </c>
      <c r="L22" s="1294">
        <v>148</v>
      </c>
      <c r="M22" s="1373">
        <v>29260.97</v>
      </c>
    </row>
    <row r="23" spans="1:13" ht="23.25" customHeight="1">
      <c r="A23" s="2039"/>
      <c r="B23" s="1117" t="s">
        <v>751</v>
      </c>
      <c r="C23" s="1115">
        <v>49</v>
      </c>
      <c r="D23" s="1115">
        <v>123</v>
      </c>
      <c r="E23" s="1115">
        <v>911</v>
      </c>
      <c r="F23" s="1115">
        <v>0</v>
      </c>
      <c r="G23" s="1115">
        <v>0</v>
      </c>
      <c r="H23" s="1115">
        <v>5</v>
      </c>
      <c r="I23" s="1104">
        <v>8</v>
      </c>
      <c r="J23" s="1115">
        <v>1019.116</v>
      </c>
      <c r="K23" s="1115">
        <v>229</v>
      </c>
      <c r="L23" s="1294">
        <v>191</v>
      </c>
      <c r="M23" s="1373">
        <v>41358.962</v>
      </c>
    </row>
    <row r="24" spans="1:13" ht="23.25" customHeight="1">
      <c r="A24" s="2039"/>
      <c r="B24" s="1113" t="s">
        <v>752</v>
      </c>
      <c r="C24" s="1115">
        <v>31</v>
      </c>
      <c r="D24" s="1115">
        <v>130</v>
      </c>
      <c r="E24" s="1115">
        <v>811</v>
      </c>
      <c r="F24" s="1115">
        <v>0</v>
      </c>
      <c r="G24" s="1115">
        <v>0</v>
      </c>
      <c r="H24" s="1115">
        <v>2</v>
      </c>
      <c r="I24" s="1104">
        <v>10</v>
      </c>
      <c r="J24" s="1115">
        <v>2691.942</v>
      </c>
      <c r="K24" s="1115">
        <v>166</v>
      </c>
      <c r="L24" s="1294">
        <v>214</v>
      </c>
      <c r="M24" s="1373">
        <v>43953.478000000003</v>
      </c>
    </row>
    <row r="25" spans="1:13" ht="23.25" customHeight="1">
      <c r="A25" s="2040"/>
      <c r="B25" s="1118" t="s">
        <v>753</v>
      </c>
      <c r="C25" s="1119">
        <v>34</v>
      </c>
      <c r="D25" s="1119">
        <v>106</v>
      </c>
      <c r="E25" s="1119">
        <v>578</v>
      </c>
      <c r="F25" s="1119">
        <v>0</v>
      </c>
      <c r="G25" s="1119">
        <v>0</v>
      </c>
      <c r="H25" s="1119">
        <v>8</v>
      </c>
      <c r="I25" s="1110">
        <v>10</v>
      </c>
      <c r="J25" s="1119">
        <v>1659.079</v>
      </c>
      <c r="K25" s="1119">
        <v>188</v>
      </c>
      <c r="L25" s="1295">
        <v>177</v>
      </c>
      <c r="M25" s="1378">
        <v>34653.207000000002</v>
      </c>
    </row>
    <row r="26" spans="1:13" ht="23.25" customHeight="1">
      <c r="A26" s="2039" t="s">
        <v>722</v>
      </c>
      <c r="B26" s="1321" t="s">
        <v>723</v>
      </c>
      <c r="C26" s="1114">
        <v>316</v>
      </c>
      <c r="D26" s="1114">
        <v>78</v>
      </c>
      <c r="E26" s="1114">
        <v>6229</v>
      </c>
      <c r="F26" s="1114">
        <v>0</v>
      </c>
      <c r="G26" s="1114">
        <v>0</v>
      </c>
      <c r="H26" s="1114">
        <v>37</v>
      </c>
      <c r="I26" s="1379">
        <v>5</v>
      </c>
      <c r="J26" s="1114">
        <v>15159.272000000001</v>
      </c>
      <c r="K26" s="1114">
        <v>1415</v>
      </c>
      <c r="L26" s="1293">
        <v>1407</v>
      </c>
      <c r="M26" s="1377">
        <v>297813.505</v>
      </c>
    </row>
    <row r="27" spans="1:13" ht="23.25" customHeight="1">
      <c r="A27" s="2039"/>
      <c r="B27" s="1324" t="s">
        <v>890</v>
      </c>
      <c r="C27" s="1115">
        <v>34</v>
      </c>
      <c r="D27" s="1115">
        <v>8</v>
      </c>
      <c r="E27" s="1115">
        <v>600</v>
      </c>
      <c r="F27" s="1115">
        <v>0</v>
      </c>
      <c r="G27" s="1115">
        <v>0</v>
      </c>
      <c r="H27" s="1115">
        <v>2</v>
      </c>
      <c r="I27" s="1381">
        <v>0</v>
      </c>
      <c r="J27" s="1115">
        <v>235.33799999999999</v>
      </c>
      <c r="K27" s="1115">
        <v>220</v>
      </c>
      <c r="L27" s="1294">
        <v>222</v>
      </c>
      <c r="M27" s="1373">
        <v>41671.864000000001</v>
      </c>
    </row>
    <row r="28" spans="1:13" ht="23.25" customHeight="1">
      <c r="A28" s="2039"/>
      <c r="B28" s="1326" t="s">
        <v>755</v>
      </c>
      <c r="C28" s="1126">
        <v>3</v>
      </c>
      <c r="D28" s="1126">
        <v>1</v>
      </c>
      <c r="E28" s="1126">
        <v>48</v>
      </c>
      <c r="F28" s="1126">
        <v>0</v>
      </c>
      <c r="G28" s="1126">
        <v>0</v>
      </c>
      <c r="H28" s="1126">
        <v>0</v>
      </c>
      <c r="I28" s="1384">
        <v>0</v>
      </c>
      <c r="J28" s="1126">
        <v>4.944</v>
      </c>
      <c r="K28" s="1126">
        <v>63</v>
      </c>
      <c r="L28" s="1296">
        <v>64</v>
      </c>
      <c r="M28" s="1396">
        <v>12549.614</v>
      </c>
    </row>
    <row r="29" spans="1:13" ht="23.25" customHeight="1">
      <c r="A29" s="2039"/>
      <c r="B29" s="1324" t="s">
        <v>5</v>
      </c>
      <c r="C29" s="1115">
        <v>99</v>
      </c>
      <c r="D29" s="1115">
        <v>24</v>
      </c>
      <c r="E29" s="1115">
        <v>1807.5</v>
      </c>
      <c r="F29" s="1115">
        <v>0</v>
      </c>
      <c r="G29" s="1115">
        <v>0</v>
      </c>
      <c r="H29" s="1115">
        <v>15</v>
      </c>
      <c r="I29" s="1381">
        <v>2</v>
      </c>
      <c r="J29" s="1115">
        <v>4303.6170000000002</v>
      </c>
      <c r="K29" s="1115">
        <v>315</v>
      </c>
      <c r="L29" s="1294">
        <v>310</v>
      </c>
      <c r="M29" s="1373">
        <v>60148.873</v>
      </c>
    </row>
    <row r="30" spans="1:13" ht="23.25" customHeight="1">
      <c r="A30" s="2039"/>
      <c r="B30" s="1324" t="s">
        <v>592</v>
      </c>
      <c r="C30" s="1115">
        <v>25</v>
      </c>
      <c r="D30" s="1115">
        <v>6</v>
      </c>
      <c r="E30" s="1104">
        <v>500</v>
      </c>
      <c r="F30" s="1115">
        <v>0</v>
      </c>
      <c r="G30" s="1115">
        <v>0</v>
      </c>
      <c r="H30" s="1115">
        <v>4</v>
      </c>
      <c r="I30" s="1381">
        <v>1</v>
      </c>
      <c r="J30" s="1115">
        <v>1248.5450000000001</v>
      </c>
      <c r="K30" s="1115">
        <v>133</v>
      </c>
      <c r="L30" s="1294">
        <v>133</v>
      </c>
      <c r="M30" s="1373">
        <v>26971.962</v>
      </c>
    </row>
    <row r="31" spans="1:13" ht="9" customHeight="1">
      <c r="A31" s="2039"/>
      <c r="B31" s="1324"/>
      <c r="C31" s="1115"/>
      <c r="D31" s="1115"/>
      <c r="E31" s="1104"/>
      <c r="F31" s="1115"/>
      <c r="G31" s="1115"/>
      <c r="H31" s="1115"/>
      <c r="I31" s="1381"/>
      <c r="J31" s="1115"/>
      <c r="K31" s="1115"/>
      <c r="L31" s="1294"/>
      <c r="M31" s="1373"/>
    </row>
    <row r="32" spans="1:13" ht="23.25" customHeight="1">
      <c r="A32" s="2039"/>
      <c r="B32" s="1324" t="s">
        <v>7</v>
      </c>
      <c r="C32" s="1115">
        <v>20</v>
      </c>
      <c r="D32" s="1115">
        <v>5</v>
      </c>
      <c r="E32" s="1104">
        <v>363.5</v>
      </c>
      <c r="F32" s="1115">
        <v>0</v>
      </c>
      <c r="G32" s="1115">
        <v>0</v>
      </c>
      <c r="H32" s="1115">
        <v>1</v>
      </c>
      <c r="I32" s="1381">
        <v>0</v>
      </c>
      <c r="J32" s="1115">
        <v>81.055999999999997</v>
      </c>
      <c r="K32" s="1115">
        <v>144</v>
      </c>
      <c r="L32" s="1294">
        <v>145</v>
      </c>
      <c r="M32" s="1373">
        <v>28727.466</v>
      </c>
    </row>
    <row r="33" spans="1:13" ht="23.25" customHeight="1">
      <c r="A33" s="2039"/>
      <c r="B33" s="1324" t="s">
        <v>8</v>
      </c>
      <c r="C33" s="1115">
        <v>13</v>
      </c>
      <c r="D33" s="1115">
        <v>3</v>
      </c>
      <c r="E33" s="1115">
        <v>296</v>
      </c>
      <c r="F33" s="1115">
        <v>0</v>
      </c>
      <c r="G33" s="1115">
        <v>0</v>
      </c>
      <c r="H33" s="1115">
        <v>6</v>
      </c>
      <c r="I33" s="1381">
        <v>1</v>
      </c>
      <c r="J33" s="1115">
        <v>4136.5410000000002</v>
      </c>
      <c r="K33" s="1115">
        <v>177</v>
      </c>
      <c r="L33" s="1294">
        <v>181</v>
      </c>
      <c r="M33" s="1373">
        <v>38133.205000000002</v>
      </c>
    </row>
    <row r="34" spans="1:13" ht="23.25" customHeight="1">
      <c r="A34" s="2039"/>
      <c r="B34" s="1324" t="s">
        <v>9</v>
      </c>
      <c r="C34" s="1115">
        <v>34</v>
      </c>
      <c r="D34" s="1115">
        <v>9</v>
      </c>
      <c r="E34" s="1115">
        <v>757.5</v>
      </c>
      <c r="F34" s="1115">
        <v>0</v>
      </c>
      <c r="G34" s="1115">
        <v>0</v>
      </c>
      <c r="H34" s="1115">
        <v>2</v>
      </c>
      <c r="I34" s="1381">
        <v>0</v>
      </c>
      <c r="J34" s="1115">
        <v>602.16600000000005</v>
      </c>
      <c r="K34" s="1115">
        <v>264</v>
      </c>
      <c r="L34" s="1294">
        <v>265</v>
      </c>
      <c r="M34" s="1373">
        <v>59307.557000000001</v>
      </c>
    </row>
    <row r="35" spans="1:13" ht="23.25" customHeight="1">
      <c r="A35" s="2039"/>
      <c r="B35" s="1334" t="s">
        <v>891</v>
      </c>
      <c r="C35" s="1115">
        <v>0</v>
      </c>
      <c r="D35" s="1115">
        <v>0</v>
      </c>
      <c r="E35" s="1115">
        <v>0</v>
      </c>
      <c r="F35" s="1115">
        <v>0</v>
      </c>
      <c r="G35" s="1115">
        <v>0</v>
      </c>
      <c r="H35" s="1115">
        <v>0</v>
      </c>
      <c r="I35" s="1381">
        <v>0</v>
      </c>
      <c r="J35" s="1115">
        <v>0</v>
      </c>
      <c r="K35" s="1115">
        <v>1</v>
      </c>
      <c r="L35" s="1294">
        <v>1</v>
      </c>
      <c r="M35" s="1373">
        <v>342.5</v>
      </c>
    </row>
    <row r="36" spans="1:13" ht="23.25" customHeight="1" thickBot="1">
      <c r="A36" s="2041"/>
      <c r="B36" s="1336" t="s">
        <v>892</v>
      </c>
      <c r="C36" s="1130">
        <v>0</v>
      </c>
      <c r="D36" s="1130">
        <v>0</v>
      </c>
      <c r="E36" s="1130">
        <v>0</v>
      </c>
      <c r="F36" s="1130">
        <v>0</v>
      </c>
      <c r="G36" s="1130">
        <v>0</v>
      </c>
      <c r="H36" s="1130">
        <v>0</v>
      </c>
      <c r="I36" s="1387">
        <v>0</v>
      </c>
      <c r="J36" s="1130">
        <v>0</v>
      </c>
      <c r="K36" s="1130">
        <v>3</v>
      </c>
      <c r="L36" s="1397">
        <v>4</v>
      </c>
      <c r="M36" s="1398">
        <v>1287.3019999999999</v>
      </c>
    </row>
    <row r="37" spans="1:13" ht="16.5" customHeight="1">
      <c r="A37" s="1133" t="s">
        <v>904</v>
      </c>
      <c r="I37" s="1134"/>
      <c r="M37" s="1134"/>
    </row>
    <row r="38" spans="1:13">
      <c r="C38" s="1134"/>
      <c r="D38" s="1134"/>
      <c r="E38" s="1134"/>
      <c r="F38" s="1134"/>
      <c r="G38" s="1134"/>
      <c r="H38" s="1134"/>
      <c r="I38" s="1134"/>
      <c r="J38" s="1134"/>
      <c r="K38" s="1399"/>
      <c r="L38" s="1399"/>
      <c r="M38" s="1134"/>
    </row>
  </sheetData>
  <mergeCells count="24">
    <mergeCell ref="A8:A12"/>
    <mergeCell ref="A13:A25"/>
    <mergeCell ref="A26:A36"/>
    <mergeCell ref="K5:K7"/>
    <mergeCell ref="L5:L6"/>
    <mergeCell ref="M5:M6"/>
    <mergeCell ref="A6:B7"/>
    <mergeCell ref="C6:C7"/>
    <mergeCell ref="D6:D7"/>
    <mergeCell ref="E6:E7"/>
    <mergeCell ref="C5:E5"/>
    <mergeCell ref="F5:F6"/>
    <mergeCell ref="G5:G6"/>
    <mergeCell ref="H5:H6"/>
    <mergeCell ref="I5:I6"/>
    <mergeCell ref="J5:J6"/>
    <mergeCell ref="A1:M1"/>
    <mergeCell ref="A2:K2"/>
    <mergeCell ref="L2:M2"/>
    <mergeCell ref="B3:B4"/>
    <mergeCell ref="C3:E4"/>
    <mergeCell ref="F3:G4"/>
    <mergeCell ref="H3:J4"/>
    <mergeCell ref="K3:M4"/>
  </mergeCells>
  <phoneticPr fontId="3"/>
  <printOptions horizontalCentered="1"/>
  <pageMargins left="0" right="0" top="0.74803149606299213" bottom="0.39370078740157483" header="0.51181102362204722" footer="0.31496062992125984"/>
  <pageSetup paperSize="9" scale="97" firstPageNumber="102" orientation="portrait" blackAndWhite="1" useFirstPageNumber="1"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Normal="85" zoomScaleSheetLayoutView="100" workbookViewId="0">
      <pane xSplit="2" ySplit="7" topLeftCell="C8" activePane="bottomRight" state="frozen"/>
      <selection sqref="A1:M1"/>
      <selection pane="topRight" sqref="A1:M1"/>
      <selection pane="bottomLeft" sqref="A1:M1"/>
      <selection pane="bottomRight" sqref="A1:I1"/>
    </sheetView>
  </sheetViews>
  <sheetFormatPr defaultColWidth="8" defaultRowHeight="13.5"/>
  <cols>
    <col min="1" max="1" width="3" style="1090" customWidth="1"/>
    <col min="2" max="2" width="12" style="1090" customWidth="1"/>
    <col min="3" max="3" width="10.125" style="1090" customWidth="1"/>
    <col min="4" max="4" width="6.5" style="1090" customWidth="1"/>
    <col min="5" max="5" width="11.25" style="1090" customWidth="1"/>
    <col min="6" max="6" width="9" style="1090" customWidth="1"/>
    <col min="7" max="7" width="11.75" style="1090" customWidth="1"/>
    <col min="8" max="8" width="8.5" style="1090" customWidth="1"/>
    <col min="9" max="9" width="11.625" style="1090" customWidth="1"/>
    <col min="10" max="10" width="7.25" style="1090" customWidth="1"/>
    <col min="11" max="11" width="8.125" style="1090" customWidth="1"/>
    <col min="12" max="23" width="5.375" style="1090" customWidth="1"/>
    <col min="24" max="16384" width="8" style="1090"/>
  </cols>
  <sheetData>
    <row r="1" spans="1:14" ht="28.5" customHeight="1">
      <c r="A1" s="2042" t="s">
        <v>895</v>
      </c>
      <c r="B1" s="2042"/>
      <c r="C1" s="2042"/>
      <c r="D1" s="2042"/>
      <c r="E1" s="2042"/>
      <c r="F1" s="2042"/>
      <c r="G1" s="2042"/>
      <c r="H1" s="2042"/>
      <c r="I1" s="2042"/>
      <c r="J1" s="1400"/>
    </row>
    <row r="2" spans="1:14" ht="18.75" customHeight="1" thickBot="1">
      <c r="A2" s="2190" t="s">
        <v>947</v>
      </c>
      <c r="B2" s="2190"/>
      <c r="C2" s="2190"/>
      <c r="D2" s="2190"/>
      <c r="E2" s="2190"/>
      <c r="F2" s="2190"/>
      <c r="G2" s="2190"/>
      <c r="H2" s="1401"/>
      <c r="I2" s="1345" t="s">
        <v>912</v>
      </c>
    </row>
    <row r="3" spans="1:14" ht="13.5" customHeight="1">
      <c r="A3" s="1091"/>
      <c r="B3" s="2101" t="s">
        <v>897</v>
      </c>
      <c r="C3" s="2125" t="s">
        <v>948</v>
      </c>
      <c r="D3" s="2126"/>
      <c r="E3" s="2221"/>
      <c r="F3" s="2125" t="s">
        <v>949</v>
      </c>
      <c r="G3" s="2126"/>
      <c r="H3" s="2221"/>
      <c r="I3" s="2222" t="s">
        <v>950</v>
      </c>
      <c r="J3" s="1312"/>
      <c r="M3" s="1347"/>
    </row>
    <row r="4" spans="1:14" ht="13.5" customHeight="1">
      <c r="A4" s="1093"/>
      <c r="B4" s="2220"/>
      <c r="C4" s="2128"/>
      <c r="D4" s="2129"/>
      <c r="E4" s="2196"/>
      <c r="F4" s="2128"/>
      <c r="G4" s="2129"/>
      <c r="H4" s="2196"/>
      <c r="I4" s="2223"/>
      <c r="J4" s="1312"/>
    </row>
    <row r="5" spans="1:14" ht="13.5" customHeight="1">
      <c r="A5" s="1160"/>
      <c r="B5" s="1351"/>
      <c r="C5" s="2224" t="s">
        <v>951</v>
      </c>
      <c r="D5" s="2224" t="s">
        <v>952</v>
      </c>
      <c r="E5" s="2224" t="s">
        <v>953</v>
      </c>
      <c r="F5" s="2224" t="s">
        <v>954</v>
      </c>
      <c r="G5" s="2224" t="s">
        <v>955</v>
      </c>
      <c r="H5" s="2224" t="s">
        <v>956</v>
      </c>
      <c r="I5" s="2223"/>
      <c r="J5" s="1312"/>
    </row>
    <row r="6" spans="1:14" ht="13.5" customHeight="1">
      <c r="A6" s="2147" t="s">
        <v>957</v>
      </c>
      <c r="B6" s="2148"/>
      <c r="C6" s="2225"/>
      <c r="D6" s="2225"/>
      <c r="E6" s="2225"/>
      <c r="F6" s="2225"/>
      <c r="G6" s="2225"/>
      <c r="H6" s="2225"/>
      <c r="I6" s="2223"/>
      <c r="J6" s="1402"/>
    </row>
    <row r="7" spans="1:14" ht="13.5" customHeight="1">
      <c r="A7" s="2149"/>
      <c r="B7" s="2150"/>
      <c r="C7" s="2226"/>
      <c r="D7" s="2226"/>
      <c r="E7" s="2226"/>
      <c r="F7" s="2226"/>
      <c r="G7" s="2226"/>
      <c r="H7" s="2226"/>
      <c r="I7" s="2223"/>
      <c r="J7" s="1312"/>
    </row>
    <row r="8" spans="1:14" ht="23.25" customHeight="1">
      <c r="A8" s="2038" t="s">
        <v>766</v>
      </c>
      <c r="B8" s="1120" t="s">
        <v>887</v>
      </c>
      <c r="C8" s="1115">
        <v>71</v>
      </c>
      <c r="D8" s="1104">
        <v>71</v>
      </c>
      <c r="E8" s="1115">
        <v>12705.853999999999</v>
      </c>
      <c r="F8" s="1115">
        <v>30</v>
      </c>
      <c r="G8" s="1115">
        <v>20521</v>
      </c>
      <c r="H8" s="1115">
        <v>26</v>
      </c>
      <c r="I8" s="1403">
        <v>5224</v>
      </c>
      <c r="J8" s="1159"/>
      <c r="N8" s="1316"/>
    </row>
    <row r="9" spans="1:14" ht="23.25" customHeight="1">
      <c r="A9" s="2039"/>
      <c r="B9" s="1106">
        <v>29</v>
      </c>
      <c r="C9" s="1348">
        <v>67</v>
      </c>
      <c r="D9" s="1348">
        <v>67</v>
      </c>
      <c r="E9" s="1348">
        <v>12381.92</v>
      </c>
      <c r="F9" s="1348">
        <v>21.333333333333332</v>
      </c>
      <c r="G9" s="1348">
        <v>16276.2</v>
      </c>
      <c r="H9" s="1348">
        <v>21</v>
      </c>
      <c r="I9" s="1374">
        <v>4907</v>
      </c>
      <c r="J9" s="1159"/>
    </row>
    <row r="10" spans="1:14" ht="23.25" customHeight="1">
      <c r="A10" s="2039"/>
      <c r="B10" s="1106">
        <v>30</v>
      </c>
      <c r="C10" s="1348">
        <v>62</v>
      </c>
      <c r="D10" s="1348">
        <v>62</v>
      </c>
      <c r="E10" s="1348">
        <v>11267.32</v>
      </c>
      <c r="F10" s="1348">
        <v>13.166666666666666</v>
      </c>
      <c r="G10" s="1348">
        <v>7352.3</v>
      </c>
      <c r="H10" s="1348">
        <v>15</v>
      </c>
      <c r="I10" s="1374">
        <v>4477</v>
      </c>
      <c r="J10" s="1159"/>
    </row>
    <row r="11" spans="1:14" ht="23.25" customHeight="1">
      <c r="A11" s="2039"/>
      <c r="B11" s="1121" t="s">
        <v>888</v>
      </c>
      <c r="C11" s="1348">
        <v>60</v>
      </c>
      <c r="D11" s="1348">
        <v>59</v>
      </c>
      <c r="E11" s="1348">
        <v>10927.114999999998</v>
      </c>
      <c r="F11" s="1348">
        <v>13.083333333333334</v>
      </c>
      <c r="G11" s="1348">
        <v>8517.4</v>
      </c>
      <c r="H11" s="1348">
        <v>16</v>
      </c>
      <c r="I11" s="1374">
        <v>4851</v>
      </c>
      <c r="J11" s="1159"/>
    </row>
    <row r="12" spans="1:14" ht="23.25" customHeight="1">
      <c r="A12" s="2040"/>
      <c r="B12" s="1121">
        <v>2</v>
      </c>
      <c r="C12" s="1352">
        <f>SUM(C13:C25)</f>
        <v>54</v>
      </c>
      <c r="D12" s="1352">
        <f>SUM(D13:D25)</f>
        <v>55</v>
      </c>
      <c r="E12" s="1352">
        <f>SUM(E13:E25)</f>
        <v>10421.587000000003</v>
      </c>
      <c r="F12" s="1132">
        <f>SUM(F13:F25)/12</f>
        <v>14.666666666666666</v>
      </c>
      <c r="G12" s="1352">
        <f>SUM(G13:G25)</f>
        <v>9885</v>
      </c>
      <c r="H12" s="1352">
        <f>SUM(H13:H25)</f>
        <v>17</v>
      </c>
      <c r="I12" s="1375">
        <f>SUM(I13:I25)</f>
        <v>5150</v>
      </c>
      <c r="J12" s="1159"/>
    </row>
    <row r="13" spans="1:14" ht="23.25" customHeight="1">
      <c r="A13" s="2038" t="s">
        <v>767</v>
      </c>
      <c r="B13" s="1139" t="s">
        <v>742</v>
      </c>
      <c r="C13" s="1114">
        <v>1</v>
      </c>
      <c r="D13" s="1114">
        <v>2</v>
      </c>
      <c r="E13" s="1114">
        <v>432.17</v>
      </c>
      <c r="F13" s="1114">
        <v>16</v>
      </c>
      <c r="G13" s="1405">
        <v>877.5</v>
      </c>
      <c r="H13" s="1405">
        <v>0</v>
      </c>
      <c r="I13" s="1406">
        <v>434</v>
      </c>
      <c r="J13" s="1159"/>
    </row>
    <row r="14" spans="1:14" ht="23.25" customHeight="1">
      <c r="A14" s="2039"/>
      <c r="B14" s="1113" t="s">
        <v>743</v>
      </c>
      <c r="C14" s="1115">
        <v>36</v>
      </c>
      <c r="D14" s="1115">
        <v>2</v>
      </c>
      <c r="E14" s="1115">
        <v>554.18200000000002</v>
      </c>
      <c r="F14" s="1115">
        <v>14</v>
      </c>
      <c r="G14" s="1348">
        <v>990</v>
      </c>
      <c r="H14" s="1348">
        <v>0</v>
      </c>
      <c r="I14" s="1374">
        <v>567</v>
      </c>
      <c r="J14" s="1159"/>
    </row>
    <row r="15" spans="1:14" ht="23.25" customHeight="1">
      <c r="A15" s="2039"/>
      <c r="B15" s="1113" t="s">
        <v>744</v>
      </c>
      <c r="C15" s="1115">
        <v>6</v>
      </c>
      <c r="D15" s="1115">
        <v>36</v>
      </c>
      <c r="E15" s="1115">
        <v>6479.9930000000004</v>
      </c>
      <c r="F15" s="1115">
        <v>17</v>
      </c>
      <c r="G15" s="1348">
        <v>817.5</v>
      </c>
      <c r="H15" s="1348">
        <v>2</v>
      </c>
      <c r="I15" s="1374">
        <v>474</v>
      </c>
      <c r="J15" s="1159"/>
    </row>
    <row r="16" spans="1:14" ht="23.25" customHeight="1">
      <c r="A16" s="2039"/>
      <c r="B16" s="1113" t="s">
        <v>745</v>
      </c>
      <c r="C16" s="1115">
        <v>2</v>
      </c>
      <c r="D16" s="1115">
        <v>4</v>
      </c>
      <c r="E16" s="1115">
        <v>752.16099999999994</v>
      </c>
      <c r="F16" s="1115">
        <v>12</v>
      </c>
      <c r="G16" s="1348">
        <v>622.5</v>
      </c>
      <c r="H16" s="1348">
        <v>4</v>
      </c>
      <c r="I16" s="1374">
        <v>544</v>
      </c>
      <c r="J16" s="1159"/>
    </row>
    <row r="17" spans="1:12" ht="23.25" customHeight="1">
      <c r="A17" s="2039"/>
      <c r="B17" s="1113" t="s">
        <v>746</v>
      </c>
      <c r="C17" s="1115">
        <v>0</v>
      </c>
      <c r="D17" s="1115">
        <v>2</v>
      </c>
      <c r="E17" s="1115">
        <v>362.23099999999999</v>
      </c>
      <c r="F17" s="1115">
        <v>13</v>
      </c>
      <c r="G17" s="1348">
        <v>967.5</v>
      </c>
      <c r="H17" s="1348">
        <v>2</v>
      </c>
      <c r="I17" s="1374">
        <v>459</v>
      </c>
      <c r="J17" s="1159"/>
    </row>
    <row r="18" spans="1:12" ht="23.25" customHeight="1">
      <c r="A18" s="2039"/>
      <c r="B18" s="1113" t="s">
        <v>747</v>
      </c>
      <c r="C18" s="1115">
        <v>0</v>
      </c>
      <c r="D18" s="1115">
        <v>0</v>
      </c>
      <c r="E18" s="1115">
        <v>12.477</v>
      </c>
      <c r="F18" s="1115">
        <v>17</v>
      </c>
      <c r="G18" s="1348">
        <v>750</v>
      </c>
      <c r="H18" s="1348">
        <v>0</v>
      </c>
      <c r="I18" s="1374">
        <v>396</v>
      </c>
      <c r="J18" s="1159"/>
    </row>
    <row r="19" spans="1:12" ht="9" customHeight="1">
      <c r="A19" s="2039"/>
      <c r="B19" s="1113"/>
      <c r="C19" s="1115"/>
      <c r="D19" s="1115"/>
      <c r="E19" s="1115"/>
      <c r="F19" s="1115"/>
      <c r="G19" s="1348"/>
      <c r="H19" s="1348"/>
      <c r="I19" s="1374"/>
      <c r="J19" s="1159"/>
    </row>
    <row r="20" spans="1:12" ht="23.25" customHeight="1">
      <c r="A20" s="2039"/>
      <c r="B20" s="1113" t="s">
        <v>748</v>
      </c>
      <c r="C20" s="1115">
        <v>1</v>
      </c>
      <c r="D20" s="1115">
        <v>0</v>
      </c>
      <c r="E20" s="1115">
        <v>8.6189999999999998</v>
      </c>
      <c r="F20" s="1115">
        <v>13</v>
      </c>
      <c r="G20" s="1348">
        <v>795</v>
      </c>
      <c r="H20" s="1348">
        <v>2</v>
      </c>
      <c r="I20" s="1374">
        <v>379</v>
      </c>
      <c r="J20" s="1159"/>
    </row>
    <row r="21" spans="1:12" ht="23.25" customHeight="1">
      <c r="A21" s="2039"/>
      <c r="B21" s="1113" t="s">
        <v>749</v>
      </c>
      <c r="C21" s="1115">
        <v>2</v>
      </c>
      <c r="D21" s="1115">
        <v>1</v>
      </c>
      <c r="E21" s="1115">
        <v>199.94900000000001</v>
      </c>
      <c r="F21" s="1115">
        <v>12</v>
      </c>
      <c r="G21" s="1348">
        <v>592.5</v>
      </c>
      <c r="H21" s="1348">
        <v>2</v>
      </c>
      <c r="I21" s="1374">
        <v>318</v>
      </c>
      <c r="J21" s="1159"/>
    </row>
    <row r="22" spans="1:12" ht="23.25" customHeight="1">
      <c r="A22" s="2039"/>
      <c r="B22" s="1113" t="s">
        <v>750</v>
      </c>
      <c r="C22" s="1115">
        <v>2</v>
      </c>
      <c r="D22" s="1115">
        <v>2</v>
      </c>
      <c r="E22" s="1115">
        <v>422.51100000000002</v>
      </c>
      <c r="F22" s="1115">
        <v>13</v>
      </c>
      <c r="G22" s="1348">
        <v>502.5</v>
      </c>
      <c r="H22" s="1348">
        <v>1</v>
      </c>
      <c r="I22" s="1374">
        <v>398</v>
      </c>
      <c r="J22" s="1159"/>
    </row>
    <row r="23" spans="1:12" ht="23.25" customHeight="1">
      <c r="A23" s="2039"/>
      <c r="B23" s="1117" t="s">
        <v>751</v>
      </c>
      <c r="C23" s="1115">
        <v>4</v>
      </c>
      <c r="D23" s="1115">
        <v>2</v>
      </c>
      <c r="E23" s="1115">
        <v>423.51100000000002</v>
      </c>
      <c r="F23" s="1115">
        <v>21</v>
      </c>
      <c r="G23" s="1348">
        <v>1470</v>
      </c>
      <c r="H23" s="1348">
        <v>2</v>
      </c>
      <c r="I23" s="1374">
        <v>436</v>
      </c>
      <c r="J23" s="1159"/>
    </row>
    <row r="24" spans="1:12" ht="23.25" customHeight="1">
      <c r="A24" s="2039"/>
      <c r="B24" s="1113" t="s">
        <v>752</v>
      </c>
      <c r="C24" s="1115">
        <v>0</v>
      </c>
      <c r="D24" s="1115">
        <v>4</v>
      </c>
      <c r="E24" s="1115">
        <v>752.6</v>
      </c>
      <c r="F24" s="1115">
        <v>14</v>
      </c>
      <c r="G24" s="1348">
        <v>825</v>
      </c>
      <c r="H24" s="1348">
        <v>0</v>
      </c>
      <c r="I24" s="1374">
        <v>403</v>
      </c>
      <c r="J24" s="1159"/>
      <c r="L24" s="1404"/>
    </row>
    <row r="25" spans="1:12" ht="23.25" customHeight="1">
      <c r="A25" s="2040"/>
      <c r="B25" s="1118" t="s">
        <v>753</v>
      </c>
      <c r="C25" s="1119">
        <v>0</v>
      </c>
      <c r="D25" s="1119">
        <v>0</v>
      </c>
      <c r="E25" s="1119">
        <v>21.183</v>
      </c>
      <c r="F25" s="1119">
        <v>14</v>
      </c>
      <c r="G25" s="1132">
        <v>675</v>
      </c>
      <c r="H25" s="1132">
        <v>2</v>
      </c>
      <c r="I25" s="1407">
        <v>342</v>
      </c>
      <c r="J25" s="1159"/>
    </row>
    <row r="26" spans="1:12" ht="23.25" customHeight="1">
      <c r="A26" s="2039" t="s">
        <v>722</v>
      </c>
      <c r="B26" s="1321" t="s">
        <v>723</v>
      </c>
      <c r="C26" s="1114">
        <v>6</v>
      </c>
      <c r="D26" s="1114">
        <v>6</v>
      </c>
      <c r="E26" s="1114">
        <v>1304.2149999999999</v>
      </c>
      <c r="F26" s="1114">
        <v>4</v>
      </c>
      <c r="G26" s="1405">
        <v>3232.5</v>
      </c>
      <c r="H26" s="1405">
        <v>7</v>
      </c>
      <c r="I26" s="1406">
        <v>2973</v>
      </c>
      <c r="J26" s="1159"/>
    </row>
    <row r="27" spans="1:12" ht="23.25" customHeight="1">
      <c r="A27" s="2039"/>
      <c r="B27" s="1324" t="s">
        <v>890</v>
      </c>
      <c r="C27" s="1115">
        <v>3</v>
      </c>
      <c r="D27" s="1115">
        <v>3</v>
      </c>
      <c r="E27" s="1115">
        <v>536.37800000000004</v>
      </c>
      <c r="F27" s="1115">
        <v>0</v>
      </c>
      <c r="G27" s="1348">
        <v>82.5</v>
      </c>
      <c r="H27" s="1348">
        <v>0</v>
      </c>
      <c r="I27" s="1374">
        <v>381</v>
      </c>
      <c r="J27" s="1159"/>
    </row>
    <row r="28" spans="1:12" ht="23.25" customHeight="1">
      <c r="A28" s="2039"/>
      <c r="B28" s="1326" t="s">
        <v>755</v>
      </c>
      <c r="C28" s="1126">
        <v>3</v>
      </c>
      <c r="D28" s="1126">
        <v>3</v>
      </c>
      <c r="E28" s="1126">
        <v>523.86300000000006</v>
      </c>
      <c r="F28" s="1126">
        <v>0</v>
      </c>
      <c r="G28" s="1408">
        <v>52.5</v>
      </c>
      <c r="H28" s="1408">
        <v>0</v>
      </c>
      <c r="I28" s="1409">
        <v>82</v>
      </c>
      <c r="J28" s="1159"/>
    </row>
    <row r="29" spans="1:12" ht="23.25" customHeight="1">
      <c r="A29" s="2039"/>
      <c r="B29" s="1324" t="s">
        <v>5</v>
      </c>
      <c r="C29" s="1115">
        <v>3</v>
      </c>
      <c r="D29" s="1115">
        <v>3</v>
      </c>
      <c r="E29" s="1115">
        <v>623.54999999999995</v>
      </c>
      <c r="F29" s="1115">
        <v>0</v>
      </c>
      <c r="G29" s="1348">
        <v>0</v>
      </c>
      <c r="H29" s="1348">
        <v>1</v>
      </c>
      <c r="I29" s="1374">
        <v>815</v>
      </c>
      <c r="J29" s="1159"/>
    </row>
    <row r="30" spans="1:12" ht="23.25" customHeight="1">
      <c r="A30" s="2039"/>
      <c r="B30" s="1324" t="s">
        <v>592</v>
      </c>
      <c r="C30" s="1115">
        <v>1</v>
      </c>
      <c r="D30" s="1115">
        <v>1</v>
      </c>
      <c r="E30" s="1115">
        <v>210.05500000000001</v>
      </c>
      <c r="F30" s="1115">
        <v>1</v>
      </c>
      <c r="G30" s="1348">
        <v>75</v>
      </c>
      <c r="H30" s="1348">
        <v>1</v>
      </c>
      <c r="I30" s="1374">
        <v>254</v>
      </c>
      <c r="J30" s="1159"/>
      <c r="K30" s="1134"/>
    </row>
    <row r="31" spans="1:12" ht="9" customHeight="1">
      <c r="A31" s="2039"/>
      <c r="B31" s="1324"/>
      <c r="C31" s="1115"/>
      <c r="D31" s="1115"/>
      <c r="E31" s="1115"/>
      <c r="F31" s="1115"/>
      <c r="G31" s="1348"/>
      <c r="H31" s="1348"/>
      <c r="I31" s="1374"/>
      <c r="J31" s="1159"/>
      <c r="K31" s="1134"/>
    </row>
    <row r="32" spans="1:12" ht="23.25" customHeight="1">
      <c r="A32" s="2039"/>
      <c r="B32" s="1324" t="s">
        <v>7</v>
      </c>
      <c r="C32" s="1115">
        <v>23</v>
      </c>
      <c r="D32" s="1115">
        <v>23</v>
      </c>
      <c r="E32" s="1115">
        <v>4182.076</v>
      </c>
      <c r="F32" s="1115">
        <v>2</v>
      </c>
      <c r="G32" s="1348">
        <v>1582.5</v>
      </c>
      <c r="H32" s="1348">
        <v>3</v>
      </c>
      <c r="I32" s="1374">
        <v>281</v>
      </c>
      <c r="J32" s="1159"/>
      <c r="K32" s="1134"/>
    </row>
    <row r="33" spans="1:11" ht="23.25" customHeight="1">
      <c r="A33" s="2039"/>
      <c r="B33" s="1324" t="s">
        <v>8</v>
      </c>
      <c r="C33" s="1115">
        <v>6</v>
      </c>
      <c r="D33" s="1115">
        <v>6</v>
      </c>
      <c r="E33" s="1115">
        <v>1114.8979999999999</v>
      </c>
      <c r="F33" s="1115">
        <v>1</v>
      </c>
      <c r="G33" s="1348">
        <v>622.5</v>
      </c>
      <c r="H33" s="1348">
        <v>1</v>
      </c>
      <c r="I33" s="1374">
        <v>152</v>
      </c>
      <c r="J33" s="1159"/>
      <c r="K33" s="1134"/>
    </row>
    <row r="34" spans="1:11" ht="23.25" customHeight="1">
      <c r="A34" s="2039"/>
      <c r="B34" s="1324" t="s">
        <v>9</v>
      </c>
      <c r="C34" s="1115">
        <v>12</v>
      </c>
      <c r="D34" s="1115">
        <v>13</v>
      </c>
      <c r="E34" s="1115">
        <v>2449.498</v>
      </c>
      <c r="F34" s="1115">
        <v>6</v>
      </c>
      <c r="G34" s="1348">
        <v>4290</v>
      </c>
      <c r="H34" s="1348">
        <v>4</v>
      </c>
      <c r="I34" s="1374">
        <v>294</v>
      </c>
      <c r="J34" s="1159"/>
      <c r="K34" s="1134"/>
    </row>
    <row r="35" spans="1:11" ht="23.25" customHeight="1">
      <c r="A35" s="2039"/>
      <c r="B35" s="1410" t="s">
        <v>891</v>
      </c>
      <c r="C35" s="1115">
        <v>0</v>
      </c>
      <c r="D35" s="1115">
        <v>0</v>
      </c>
      <c r="E35" s="1115">
        <v>0</v>
      </c>
      <c r="F35" s="1411" t="s">
        <v>958</v>
      </c>
      <c r="G35" s="1411">
        <v>0</v>
      </c>
      <c r="H35" s="1411" t="s">
        <v>958</v>
      </c>
      <c r="I35" s="1374">
        <v>0</v>
      </c>
      <c r="J35" s="1159"/>
      <c r="K35" s="1134"/>
    </row>
    <row r="36" spans="1:11" ht="23.25" customHeight="1" thickBot="1">
      <c r="A36" s="2041"/>
      <c r="B36" s="1412" t="s">
        <v>892</v>
      </c>
      <c r="C36" s="1130">
        <v>0</v>
      </c>
      <c r="D36" s="1130">
        <v>0</v>
      </c>
      <c r="E36" s="1130">
        <v>0</v>
      </c>
      <c r="F36" s="1413" t="s">
        <v>958</v>
      </c>
      <c r="G36" s="1413">
        <v>0</v>
      </c>
      <c r="H36" s="1413" t="s">
        <v>958</v>
      </c>
      <c r="I36" s="1414">
        <v>0</v>
      </c>
      <c r="J36" s="1159"/>
    </row>
    <row r="37" spans="1:11" ht="18" customHeight="1">
      <c r="A37" s="1133" t="s">
        <v>904</v>
      </c>
      <c r="E37" s="1134"/>
      <c r="F37" s="1134"/>
      <c r="G37" s="1134"/>
      <c r="H37" s="1134"/>
      <c r="I37" s="1134"/>
    </row>
    <row r="38" spans="1:11">
      <c r="C38" s="1415"/>
      <c r="D38" s="1415"/>
      <c r="E38" s="1415"/>
      <c r="F38" s="1134"/>
      <c r="G38" s="1134"/>
      <c r="H38" s="1134"/>
      <c r="I38" s="1134"/>
    </row>
  </sheetData>
  <mergeCells count="16">
    <mergeCell ref="A26:A36"/>
    <mergeCell ref="A1:I1"/>
    <mergeCell ref="A2:G2"/>
    <mergeCell ref="B3:B4"/>
    <mergeCell ref="C3:E4"/>
    <mergeCell ref="F3:H4"/>
    <mergeCell ref="I3:I7"/>
    <mergeCell ref="C5:C7"/>
    <mergeCell ref="D5:D7"/>
    <mergeCell ref="E5:E7"/>
    <mergeCell ref="F5:F7"/>
    <mergeCell ref="G5:G7"/>
    <mergeCell ref="H5:H7"/>
    <mergeCell ref="A6:B7"/>
    <mergeCell ref="A8:A12"/>
    <mergeCell ref="A13:A25"/>
  </mergeCells>
  <phoneticPr fontId="3"/>
  <printOptions horizontalCentered="1"/>
  <pageMargins left="0" right="0" top="0.59055118110236227" bottom="0.39370078740157483" header="0.51181102362204722" footer="0.31496062992125984"/>
  <pageSetup paperSize="9" firstPageNumber="102" orientation="portrait" blackAndWhite="1" useFirstPageNumber="1"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0"/>
  <sheetViews>
    <sheetView view="pageBreakPreview" zoomScaleNormal="85" zoomScaleSheetLayoutView="100" workbookViewId="0">
      <pane xSplit="1" ySplit="7" topLeftCell="B8" activePane="bottomRight" state="frozen"/>
      <selection sqref="A1:M1"/>
      <selection pane="topRight" sqref="A1:M1"/>
      <selection pane="bottomLeft" sqref="A1:M1"/>
      <selection pane="bottomRight" activeCell="K9" sqref="K9"/>
    </sheetView>
  </sheetViews>
  <sheetFormatPr defaultColWidth="8" defaultRowHeight="13.5"/>
  <cols>
    <col min="1" max="1" width="3" style="1090" customWidth="1"/>
    <col min="2" max="2" width="12.625" style="1090" customWidth="1"/>
    <col min="3" max="3" width="11.375" style="1090" customWidth="1"/>
    <col min="4" max="9" width="10.25" style="1090" customWidth="1"/>
    <col min="10" max="10" width="10.5" style="1090" customWidth="1"/>
    <col min="11" max="15" width="8.5" style="1090" customWidth="1"/>
    <col min="16" max="16" width="14.5" style="1416" customWidth="1"/>
    <col min="17" max="20" width="8.5" style="1090" customWidth="1"/>
    <col min="21" max="16384" width="8" style="1090"/>
  </cols>
  <sheetData>
    <row r="1" spans="1:16" ht="28.5" customHeight="1">
      <c r="A1" s="2042" t="s">
        <v>895</v>
      </c>
      <c r="B1" s="2042"/>
      <c r="C1" s="2042"/>
      <c r="D1" s="2042"/>
      <c r="E1" s="2042"/>
      <c r="F1" s="2042"/>
      <c r="G1" s="2042"/>
      <c r="H1" s="2042"/>
      <c r="I1" s="2042"/>
      <c r="J1" s="1400"/>
    </row>
    <row r="2" spans="1:16" ht="18.75" customHeight="1" thickBot="1">
      <c r="A2" s="2190" t="s">
        <v>959</v>
      </c>
      <c r="B2" s="2190"/>
      <c r="C2" s="2190"/>
      <c r="D2" s="2190"/>
      <c r="E2" s="2190"/>
      <c r="F2" s="2190"/>
      <c r="G2" s="2191"/>
      <c r="I2" s="1345" t="s">
        <v>912</v>
      </c>
    </row>
    <row r="3" spans="1:16" ht="13.5" customHeight="1">
      <c r="A3" s="1091"/>
      <c r="B3" s="2101" t="s">
        <v>897</v>
      </c>
      <c r="C3" s="2125" t="s">
        <v>960</v>
      </c>
      <c r="D3" s="2126"/>
      <c r="E3" s="2126"/>
      <c r="F3" s="2126"/>
      <c r="G3" s="2126"/>
      <c r="H3" s="2126"/>
      <c r="I3" s="2227"/>
      <c r="J3" s="1297"/>
    </row>
    <row r="4" spans="1:16" ht="13.5" customHeight="1">
      <c r="A4" s="1093"/>
      <c r="B4" s="2220"/>
      <c r="C4" s="2128"/>
      <c r="D4" s="2129"/>
      <c r="E4" s="2129"/>
      <c r="F4" s="2129"/>
      <c r="G4" s="2129"/>
      <c r="H4" s="2129"/>
      <c r="I4" s="2228"/>
      <c r="J4" s="1297"/>
    </row>
    <row r="5" spans="1:16" s="1421" customFormat="1" ht="13.5" customHeight="1">
      <c r="A5" s="1417"/>
      <c r="B5" s="1418"/>
      <c r="C5" s="1419" t="s">
        <v>961</v>
      </c>
      <c r="D5" s="2229" t="s">
        <v>962</v>
      </c>
      <c r="E5" s="2230"/>
      <c r="F5" s="2231" t="s">
        <v>963</v>
      </c>
      <c r="G5" s="2232"/>
      <c r="H5" s="2231" t="s">
        <v>964</v>
      </c>
      <c r="I5" s="2233"/>
      <c r="J5" s="1420"/>
      <c r="P5" s="1422"/>
    </row>
    <row r="6" spans="1:16" ht="13.5" customHeight="1">
      <c r="A6" s="2147" t="s">
        <v>957</v>
      </c>
      <c r="B6" s="2148"/>
      <c r="C6" s="1423" t="s">
        <v>965</v>
      </c>
      <c r="D6" s="2151" t="s">
        <v>966</v>
      </c>
      <c r="E6" s="2224" t="s">
        <v>967</v>
      </c>
      <c r="F6" s="2151" t="s">
        <v>966</v>
      </c>
      <c r="G6" s="2224" t="s">
        <v>968</v>
      </c>
      <c r="H6" s="2151" t="s">
        <v>966</v>
      </c>
      <c r="I6" s="2234" t="s">
        <v>969</v>
      </c>
      <c r="J6" s="1159"/>
    </row>
    <row r="7" spans="1:16" ht="22.5" customHeight="1">
      <c r="A7" s="2149"/>
      <c r="B7" s="2150"/>
      <c r="C7" s="1424" t="s">
        <v>970</v>
      </c>
      <c r="D7" s="2152"/>
      <c r="E7" s="2152"/>
      <c r="F7" s="2152"/>
      <c r="G7" s="2152"/>
      <c r="H7" s="2152"/>
      <c r="I7" s="2235"/>
      <c r="J7" s="1159"/>
    </row>
    <row r="8" spans="1:16" ht="23.25" customHeight="1">
      <c r="A8" s="2038" t="s">
        <v>766</v>
      </c>
      <c r="B8" s="1120" t="s">
        <v>887</v>
      </c>
      <c r="C8" s="1354">
        <f>E8+G8+I8+'6-7-2'!D9+'6-7-2'!F9+'6-7-2'!L9+'6-7-2'!H9+'6-7-2'!I9</f>
        <v>1252926.3119999999</v>
      </c>
      <c r="D8" s="1115">
        <v>76</v>
      </c>
      <c r="E8" s="1115">
        <v>6866.9740000000002</v>
      </c>
      <c r="F8" s="1115">
        <v>3445</v>
      </c>
      <c r="G8" s="1115">
        <v>1050257.689</v>
      </c>
      <c r="H8" s="1411">
        <v>1030</v>
      </c>
      <c r="I8" s="1425">
        <v>190953.13199999998</v>
      </c>
      <c r="J8" s="1159"/>
    </row>
    <row r="9" spans="1:16" ht="23.25" customHeight="1">
      <c r="A9" s="2039"/>
      <c r="B9" s="1106">
        <v>29</v>
      </c>
      <c r="C9" s="1354">
        <f>E9+G9+I9+'6-7-2'!D10+'6-7-2'!F10+'6-7-2'!L10+'6-7-2'!H10+'6-7-2'!I10</f>
        <v>1331872.254</v>
      </c>
      <c r="D9" s="1348">
        <v>14</v>
      </c>
      <c r="E9" s="1348">
        <v>1755.846</v>
      </c>
      <c r="F9" s="1348">
        <v>3429</v>
      </c>
      <c r="G9" s="1348">
        <v>1196701.166</v>
      </c>
      <c r="H9" s="1348">
        <v>802</v>
      </c>
      <c r="I9" s="1374">
        <v>130113.094</v>
      </c>
      <c r="J9" s="1159"/>
    </row>
    <row r="10" spans="1:16" ht="23.25" customHeight="1">
      <c r="A10" s="2039"/>
      <c r="B10" s="1106">
        <v>30</v>
      </c>
      <c r="C10" s="1354">
        <f>E10+G10+I10+'6-7-2'!D11+'6-7-2'!F11+'6-7-2'!L11+'6-7-2'!H11+'6-7-2'!I11</f>
        <v>1400357.1849999998</v>
      </c>
      <c r="D10" s="1348">
        <v>18</v>
      </c>
      <c r="E10" s="1348">
        <v>2443.6799999999998</v>
      </c>
      <c r="F10" s="1348">
        <v>3507</v>
      </c>
      <c r="G10" s="1348">
        <v>1253029.9339999999</v>
      </c>
      <c r="H10" s="1348">
        <v>864</v>
      </c>
      <c r="I10" s="1374">
        <v>137187.13400000002</v>
      </c>
      <c r="J10" s="1159"/>
    </row>
    <row r="11" spans="1:16" ht="23.25" customHeight="1">
      <c r="A11" s="2039"/>
      <c r="B11" s="1121" t="s">
        <v>888</v>
      </c>
      <c r="C11" s="1354">
        <f>E11+G11+I11+'6-7-2'!D12+'6-7-2'!F12+'6-7-2'!L12+'6-7-2'!H12+'6-7-2'!J12</f>
        <v>1436439.1980000001</v>
      </c>
      <c r="D11" s="1348">
        <v>13</v>
      </c>
      <c r="E11" s="1348">
        <v>1789.8319999999999</v>
      </c>
      <c r="F11" s="1348">
        <v>3539</v>
      </c>
      <c r="G11" s="1348">
        <v>1295125.0999999999</v>
      </c>
      <c r="H11" s="1348">
        <v>819</v>
      </c>
      <c r="I11" s="1374">
        <v>132593.46700000003</v>
      </c>
      <c r="J11" s="1159"/>
    </row>
    <row r="12" spans="1:16" ht="23.25" customHeight="1">
      <c r="A12" s="2040"/>
      <c r="B12" s="1121">
        <v>2</v>
      </c>
      <c r="C12" s="1354">
        <f>E12+G12+I12+'6-7-2'!D13+'6-7-2'!F13+'6-7-2'!L13+'6-7-2'!H13+'6-7-2'!J13</f>
        <v>1389959.6495999999</v>
      </c>
      <c r="D12" s="1352">
        <f t="shared" ref="D12:I12" si="0">SUM(D13:D25)</f>
        <v>23</v>
      </c>
      <c r="E12" s="1352">
        <f t="shared" si="0"/>
        <v>3553.0319999999997</v>
      </c>
      <c r="F12" s="1352">
        <f t="shared" si="0"/>
        <v>3193</v>
      </c>
      <c r="G12" s="1352">
        <f t="shared" si="0"/>
        <v>1232703.5299999998</v>
      </c>
      <c r="H12" s="1352">
        <f t="shared" si="0"/>
        <v>882</v>
      </c>
      <c r="I12" s="1375">
        <f t="shared" si="0"/>
        <v>149491.02200000003</v>
      </c>
      <c r="J12" s="1159"/>
    </row>
    <row r="13" spans="1:16" ht="23.25" customHeight="1">
      <c r="A13" s="2038" t="s">
        <v>767</v>
      </c>
      <c r="B13" s="1139" t="s">
        <v>742</v>
      </c>
      <c r="C13" s="1426">
        <f>E13+G13+I13+'6-7-2'!D14+'6-7-2'!F14+'6-7-2'!L14+'6-7-2'!H14+'6-7-2'!I14</f>
        <v>142530.99200000003</v>
      </c>
      <c r="D13" s="1293">
        <v>2</v>
      </c>
      <c r="E13" s="1114">
        <v>421.483</v>
      </c>
      <c r="F13" s="1114">
        <v>350</v>
      </c>
      <c r="G13" s="1114">
        <v>131537.99799999999</v>
      </c>
      <c r="H13" s="1427">
        <v>57</v>
      </c>
      <c r="I13" s="1428">
        <v>10111.045</v>
      </c>
      <c r="J13" s="1159"/>
    </row>
    <row r="14" spans="1:16" ht="23.25" customHeight="1">
      <c r="A14" s="2039"/>
      <c r="B14" s="1113" t="s">
        <v>743</v>
      </c>
      <c r="C14" s="1354">
        <f>E14+G14+I14+'6-7-2'!D15+'6-7-2'!F15+'6-7-2'!L15+'6-7-2'!H15+'6-7-2'!I15</f>
        <v>123264.33399999999</v>
      </c>
      <c r="D14" s="1294">
        <v>5</v>
      </c>
      <c r="E14" s="1115">
        <v>635.404</v>
      </c>
      <c r="F14" s="1115">
        <v>280</v>
      </c>
      <c r="G14" s="1115">
        <v>111715.86500000001</v>
      </c>
      <c r="H14" s="1411">
        <v>78</v>
      </c>
      <c r="I14" s="1425">
        <v>10793.886</v>
      </c>
      <c r="J14" s="1159"/>
    </row>
    <row r="15" spans="1:16" ht="23.25" customHeight="1">
      <c r="A15" s="2039"/>
      <c r="B15" s="1113" t="s">
        <v>744</v>
      </c>
      <c r="C15" s="1354">
        <f>E15+G15+I15+'6-7-2'!D16+'6-7-2'!F16+'6-7-2'!L16+'6-7-2'!H16+'6-7-2'!I16</f>
        <v>124014.04100000001</v>
      </c>
      <c r="D15" s="1294">
        <v>1</v>
      </c>
      <c r="E15" s="1115">
        <v>151.99299999999999</v>
      </c>
      <c r="F15" s="1115">
        <v>285</v>
      </c>
      <c r="G15" s="1115">
        <v>109209.186</v>
      </c>
      <c r="H15" s="1411">
        <v>87</v>
      </c>
      <c r="I15" s="1425">
        <v>14286.064</v>
      </c>
      <c r="J15" s="1159"/>
    </row>
    <row r="16" spans="1:16" ht="23.25" customHeight="1">
      <c r="A16" s="2039"/>
      <c r="B16" s="1113" t="s">
        <v>745</v>
      </c>
      <c r="C16" s="1354">
        <f>E16+G16+I16+'6-7-2'!D17+'6-7-2'!F17+'6-7-2'!L17+'6-7-2'!H17+'6-7-2'!I17</f>
        <v>131301.83900000001</v>
      </c>
      <c r="D16" s="1294">
        <v>0</v>
      </c>
      <c r="E16" s="1115">
        <v>6.35</v>
      </c>
      <c r="F16" s="1115">
        <v>309</v>
      </c>
      <c r="G16" s="1115">
        <v>118027.405</v>
      </c>
      <c r="H16" s="1411">
        <v>77</v>
      </c>
      <c r="I16" s="1425">
        <v>12704.23</v>
      </c>
      <c r="J16" s="1159"/>
    </row>
    <row r="17" spans="1:16" ht="23.25" customHeight="1">
      <c r="A17" s="2039"/>
      <c r="B17" s="1113" t="s">
        <v>746</v>
      </c>
      <c r="C17" s="1354">
        <f>E17+G17+I17+'6-7-2'!D18+'6-7-2'!F18+'6-7-2'!L18+'6-7-2'!H18+'6-7-2'!I18</f>
        <v>106153.31059999998</v>
      </c>
      <c r="D17" s="1294">
        <v>1</v>
      </c>
      <c r="E17" s="1115">
        <v>155.43100000000001</v>
      </c>
      <c r="F17" s="1115">
        <v>253</v>
      </c>
      <c r="G17" s="1115">
        <v>97040.282999999996</v>
      </c>
      <c r="H17" s="1411">
        <v>50</v>
      </c>
      <c r="I17" s="1425">
        <v>8646.31</v>
      </c>
      <c r="J17" s="1159"/>
    </row>
    <row r="18" spans="1:16" ht="23.25" customHeight="1">
      <c r="A18" s="2039"/>
      <c r="B18" s="1113" t="s">
        <v>747</v>
      </c>
      <c r="C18" s="1354">
        <f>E18+G18+I18+'6-7-2'!D19+'6-7-2'!F19+'6-7-2'!L19+'6-7-2'!H19+'6-7-2'!I19</f>
        <v>137850.13099999999</v>
      </c>
      <c r="D18" s="1294">
        <v>0</v>
      </c>
      <c r="E18" s="1115">
        <v>4.6660000000000004</v>
      </c>
      <c r="F18" s="1115">
        <v>335</v>
      </c>
      <c r="G18" s="1115">
        <v>123581.322</v>
      </c>
      <c r="H18" s="1411">
        <v>73</v>
      </c>
      <c r="I18" s="1425">
        <v>13839.058000000001</v>
      </c>
      <c r="J18" s="1159"/>
      <c r="K18" s="1112"/>
      <c r="L18" s="1112"/>
      <c r="M18" s="1112"/>
      <c r="N18" s="1112"/>
      <c r="O18" s="1112"/>
      <c r="P18" s="1429"/>
    </row>
    <row r="19" spans="1:16" ht="9" customHeight="1">
      <c r="A19" s="2039"/>
      <c r="B19" s="1113"/>
      <c r="C19" s="1348"/>
      <c r="D19" s="1348"/>
      <c r="E19" s="1348"/>
      <c r="F19" s="1348"/>
      <c r="G19" s="1348"/>
      <c r="H19" s="1348"/>
      <c r="I19" s="1374"/>
      <c r="J19" s="1159"/>
      <c r="K19" s="1112"/>
      <c r="L19" s="1112"/>
      <c r="M19" s="1112"/>
      <c r="N19" s="1112"/>
      <c r="O19" s="1112"/>
      <c r="P19" s="1429"/>
    </row>
    <row r="20" spans="1:16" ht="23.25" customHeight="1">
      <c r="A20" s="2039"/>
      <c r="B20" s="1113" t="s">
        <v>748</v>
      </c>
      <c r="C20" s="1354">
        <f>E20+G20+I20+'6-7-2'!D21+'6-7-2'!F21+'6-7-2'!L21+'6-7-2'!H21+'6-7-2'!I21</f>
        <v>112195.12599999999</v>
      </c>
      <c r="D20" s="1294">
        <v>4</v>
      </c>
      <c r="E20" s="1115">
        <v>438.791</v>
      </c>
      <c r="F20" s="1115">
        <v>243</v>
      </c>
      <c r="G20" s="1115">
        <v>94771.804999999993</v>
      </c>
      <c r="H20" s="1115">
        <v>93</v>
      </c>
      <c r="I20" s="1403">
        <v>16630.05</v>
      </c>
      <c r="J20" s="1159"/>
      <c r="K20" s="1112"/>
      <c r="L20" s="1112"/>
      <c r="M20" s="1112"/>
      <c r="N20" s="1112"/>
      <c r="O20" s="1112"/>
      <c r="P20" s="1429"/>
    </row>
    <row r="21" spans="1:16" ht="23.25" customHeight="1">
      <c r="A21" s="2039"/>
      <c r="B21" s="1113" t="s">
        <v>749</v>
      </c>
      <c r="C21" s="1354">
        <f>E21+G21+I21+'6-7-2'!D22+'6-7-2'!F22+'6-7-2'!L22+'6-7-2'!H22+'6-7-2'!I22</f>
        <v>114703.409</v>
      </c>
      <c r="D21" s="1294">
        <v>0</v>
      </c>
      <c r="E21" s="1115">
        <v>5.2619999999999996</v>
      </c>
      <c r="F21" s="1115">
        <v>250</v>
      </c>
      <c r="G21" s="1115">
        <v>99466.361999999994</v>
      </c>
      <c r="H21" s="1115">
        <v>86</v>
      </c>
      <c r="I21" s="1403">
        <v>14874.63</v>
      </c>
      <c r="J21" s="1159"/>
      <c r="K21" s="1430"/>
      <c r="L21" s="1430"/>
      <c r="M21" s="1430"/>
      <c r="N21" s="1430"/>
      <c r="O21" s="1430"/>
      <c r="P21" s="1431"/>
    </row>
    <row r="22" spans="1:16" ht="23.25" customHeight="1">
      <c r="A22" s="2039"/>
      <c r="B22" s="1113" t="s">
        <v>750</v>
      </c>
      <c r="C22" s="1354">
        <f>E22+G22+I22+'6-7-2'!D23+'6-7-2'!F23+'6-7-2'!L23+'6-7-2'!H23+'6-7-2'!I23</f>
        <v>105988.71100000001</v>
      </c>
      <c r="D22" s="1294">
        <v>3</v>
      </c>
      <c r="E22" s="1115">
        <v>595.39700000000005</v>
      </c>
      <c r="F22" s="1115">
        <v>243</v>
      </c>
      <c r="G22" s="1115">
        <v>93178.262000000002</v>
      </c>
      <c r="H22" s="1115">
        <v>68</v>
      </c>
      <c r="I22" s="1403">
        <v>12076.081</v>
      </c>
      <c r="J22" s="1159"/>
      <c r="K22" s="1112"/>
      <c r="L22" s="1112"/>
      <c r="M22" s="1112"/>
      <c r="N22" s="1112"/>
      <c r="O22" s="1112"/>
      <c r="P22" s="1429"/>
    </row>
    <row r="23" spans="1:16" ht="23.25" customHeight="1">
      <c r="A23" s="2039"/>
      <c r="B23" s="1117" t="s">
        <v>751</v>
      </c>
      <c r="C23" s="1354">
        <f>E23+G23+I23+'6-7-2'!D24+'6-7-2'!F24+'6-7-2'!L24+'6-7-2'!H24+'6-7-2'!I24</f>
        <v>79032.191999999995</v>
      </c>
      <c r="D23" s="1294">
        <v>0</v>
      </c>
      <c r="E23" s="1115">
        <v>9.9740000000000002</v>
      </c>
      <c r="F23" s="1115">
        <v>169</v>
      </c>
      <c r="G23" s="1115">
        <v>66098.614000000001</v>
      </c>
      <c r="H23" s="1115">
        <v>77</v>
      </c>
      <c r="I23" s="1403">
        <v>12714.472</v>
      </c>
      <c r="J23" s="1159"/>
      <c r="K23" s="1112"/>
      <c r="L23" s="1112"/>
      <c r="M23" s="1112"/>
      <c r="N23" s="1112"/>
      <c r="O23" s="1112"/>
      <c r="P23" s="1429"/>
    </row>
    <row r="24" spans="1:16" ht="23.25" customHeight="1">
      <c r="A24" s="2039"/>
      <c r="B24" s="1113" t="s">
        <v>752</v>
      </c>
      <c r="C24" s="1354">
        <f>E24+G24+I24+'6-7-2'!D25+'6-7-2'!F25+'6-7-2'!L25+'6-7-2'!H25+'6-7-2'!I25</f>
        <v>108390.145</v>
      </c>
      <c r="D24" s="1294">
        <v>4</v>
      </c>
      <c r="E24" s="1115">
        <v>561.89099999999996</v>
      </c>
      <c r="F24" s="1115">
        <v>233</v>
      </c>
      <c r="G24" s="1115">
        <v>96712.085999999996</v>
      </c>
      <c r="H24" s="1115">
        <v>64</v>
      </c>
      <c r="I24" s="1403">
        <v>10412.916999999999</v>
      </c>
      <c r="J24" s="1159"/>
      <c r="K24" s="1112"/>
      <c r="L24" s="1112"/>
      <c r="M24" s="1112"/>
      <c r="N24" s="1112"/>
      <c r="O24" s="1112"/>
      <c r="P24" s="1429"/>
    </row>
    <row r="25" spans="1:16" ht="23.25" customHeight="1">
      <c r="A25" s="2040"/>
      <c r="B25" s="1118" t="s">
        <v>753</v>
      </c>
      <c r="C25" s="1354">
        <f>E25+G25+I25+'6-7-2'!D26+'6-7-2'!F26+'6-7-2'!L26+'6-7-2'!H26+'6-7-2'!I26</f>
        <v>104535.41899999999</v>
      </c>
      <c r="D25" s="1295">
        <v>3</v>
      </c>
      <c r="E25" s="1119">
        <v>566.39</v>
      </c>
      <c r="F25" s="1119">
        <v>243</v>
      </c>
      <c r="G25" s="1119">
        <v>91364.342000000004</v>
      </c>
      <c r="H25" s="1115">
        <v>72</v>
      </c>
      <c r="I25" s="1403">
        <v>12402.279</v>
      </c>
      <c r="J25" s="1159"/>
      <c r="K25" s="1112"/>
      <c r="L25" s="1112"/>
      <c r="M25" s="1112"/>
      <c r="N25" s="1112"/>
      <c r="O25" s="1112"/>
      <c r="P25" s="1429"/>
    </row>
    <row r="26" spans="1:16" ht="23.25" customHeight="1">
      <c r="A26" s="2039" t="s">
        <v>722</v>
      </c>
      <c r="B26" s="1321" t="s">
        <v>723</v>
      </c>
      <c r="C26" s="1426">
        <f>E26+G26+I26+'6-7-2'!D27+'6-7-2'!F27+'6-7-2'!L27+'6-7-2'!H27+'6-7-2'!I27</f>
        <v>644956.07400000014</v>
      </c>
      <c r="D26" s="1293">
        <v>11</v>
      </c>
      <c r="E26" s="1114">
        <v>1773.1389999999999</v>
      </c>
      <c r="F26" s="1114">
        <v>1446</v>
      </c>
      <c r="G26" s="1114">
        <v>571493.20200000005</v>
      </c>
      <c r="H26" s="1114">
        <v>400</v>
      </c>
      <c r="I26" s="1432">
        <v>70398.256999999998</v>
      </c>
      <c r="J26" s="1159"/>
      <c r="K26" s="1112"/>
      <c r="L26" s="1112"/>
      <c r="M26" s="1112"/>
      <c r="N26" s="1112"/>
      <c r="O26" s="1112"/>
      <c r="P26" s="1429"/>
    </row>
    <row r="27" spans="1:16" ht="23.25" customHeight="1">
      <c r="A27" s="2039"/>
      <c r="B27" s="1324" t="s">
        <v>890</v>
      </c>
      <c r="C27" s="1354">
        <f>E27+G27+I27+'6-7-2'!D28+'6-7-2'!F28+'6-7-2'!L28+'6-7-2'!H28+'6-7-2'!I28</f>
        <v>128115.47</v>
      </c>
      <c r="D27" s="1294">
        <v>2</v>
      </c>
      <c r="E27" s="1115">
        <v>305.45699999999999</v>
      </c>
      <c r="F27" s="1115">
        <v>286</v>
      </c>
      <c r="G27" s="1115">
        <v>112337.40700000001</v>
      </c>
      <c r="H27" s="1115">
        <v>77</v>
      </c>
      <c r="I27" s="1403">
        <v>14467.547</v>
      </c>
      <c r="J27" s="1159"/>
      <c r="K27" s="1112"/>
      <c r="L27" s="1112"/>
      <c r="M27" s="1112"/>
      <c r="N27" s="1112"/>
      <c r="O27" s="1112"/>
      <c r="P27" s="1429"/>
    </row>
    <row r="28" spans="1:16" ht="23.25" customHeight="1">
      <c r="A28" s="2039"/>
      <c r="B28" s="1326" t="s">
        <v>755</v>
      </c>
      <c r="C28" s="1383">
        <f>E28+G28+I28+'6-7-2'!D29+'6-7-2'!F29+'6-7-2'!L29+'6-7-2'!H29+'6-7-2'!I29</f>
        <v>26559.504999999997</v>
      </c>
      <c r="D28" s="1296">
        <v>1</v>
      </c>
      <c r="E28" s="1126">
        <v>221.94</v>
      </c>
      <c r="F28" s="1126">
        <v>63</v>
      </c>
      <c r="G28" s="1126">
        <v>22819.942999999999</v>
      </c>
      <c r="H28" s="1126">
        <v>19</v>
      </c>
      <c r="I28" s="1433">
        <v>2959.7539999999999</v>
      </c>
      <c r="J28" s="1159"/>
      <c r="K28" s="1112"/>
      <c r="L28" s="1112"/>
      <c r="M28" s="1112"/>
      <c r="N28" s="1112"/>
      <c r="O28" s="1112"/>
      <c r="P28" s="1429"/>
    </row>
    <row r="29" spans="1:16" ht="23.25" customHeight="1">
      <c r="A29" s="2039"/>
      <c r="B29" s="1324" t="s">
        <v>5</v>
      </c>
      <c r="C29" s="1354">
        <f>E29+G29+I29+'6-7-2'!D30+'6-7-2'!F30+'6-7-2'!L30+'6-7-2'!H30+'6-7-2'!I30</f>
        <v>244633.03</v>
      </c>
      <c r="D29" s="1294">
        <v>4</v>
      </c>
      <c r="E29" s="1115">
        <v>628.96500000000003</v>
      </c>
      <c r="F29" s="1115">
        <v>581</v>
      </c>
      <c r="G29" s="1115">
        <v>218404.84700000001</v>
      </c>
      <c r="H29" s="1115">
        <v>155</v>
      </c>
      <c r="I29" s="1403">
        <v>24114.725999999999</v>
      </c>
      <c r="J29" s="1159"/>
      <c r="K29" s="1112"/>
      <c r="L29" s="1112"/>
      <c r="M29" s="1112"/>
      <c r="N29" s="1112"/>
      <c r="O29" s="1112"/>
      <c r="P29" s="1429"/>
    </row>
    <row r="30" spans="1:16" ht="23.25" customHeight="1">
      <c r="A30" s="2039"/>
      <c r="B30" s="1324" t="s">
        <v>592</v>
      </c>
      <c r="C30" s="1354">
        <f>E30+G30+I30+'6-7-2'!D31+'6-7-2'!F31+'6-7-2'!L31+'6-7-2'!H31+'6-7-2'!I31</f>
        <v>76200.347999999998</v>
      </c>
      <c r="D30" s="1294">
        <v>1</v>
      </c>
      <c r="E30" s="1115">
        <v>144.946</v>
      </c>
      <c r="F30" s="1115">
        <v>182</v>
      </c>
      <c r="G30" s="1115">
        <v>68561.462</v>
      </c>
      <c r="H30" s="1115">
        <v>50</v>
      </c>
      <c r="I30" s="1403">
        <v>7131.6949999999997</v>
      </c>
      <c r="J30" s="1159"/>
      <c r="K30" s="1404"/>
      <c r="L30" s="1404"/>
      <c r="M30" s="1404"/>
      <c r="N30" s="1404"/>
      <c r="O30" s="1404"/>
      <c r="P30" s="1404"/>
    </row>
    <row r="31" spans="1:16" ht="9" customHeight="1">
      <c r="A31" s="2039"/>
      <c r="B31" s="1324"/>
      <c r="C31" s="1354"/>
      <c r="D31" s="1294"/>
      <c r="E31" s="1115"/>
      <c r="F31" s="1115"/>
      <c r="G31" s="1115"/>
      <c r="H31" s="1115"/>
      <c r="I31" s="1403"/>
      <c r="J31" s="1159"/>
      <c r="K31" s="1112"/>
      <c r="L31" s="1112"/>
      <c r="M31" s="1112"/>
      <c r="N31" s="1112"/>
      <c r="O31" s="1112"/>
      <c r="P31" s="1429"/>
    </row>
    <row r="32" spans="1:16" ht="23.25" customHeight="1">
      <c r="A32" s="2039"/>
      <c r="B32" s="1324" t="s">
        <v>7</v>
      </c>
      <c r="C32" s="1354">
        <f>E32+G32+I32+'6-7-2'!D33+'6-7-2'!F33+'6-7-2'!L33+'6-7-2'!H33+'6-7-2'!I33</f>
        <v>92706.026999999987</v>
      </c>
      <c r="D32" s="1294">
        <v>4</v>
      </c>
      <c r="E32" s="1115">
        <v>518.86199999999997</v>
      </c>
      <c r="F32" s="1115">
        <v>227</v>
      </c>
      <c r="G32" s="1115">
        <v>80553.953999999998</v>
      </c>
      <c r="H32" s="1115">
        <v>64</v>
      </c>
      <c r="I32" s="1403">
        <v>11616.688</v>
      </c>
      <c r="J32" s="1159"/>
      <c r="K32" s="1112"/>
      <c r="L32" s="1112"/>
      <c r="M32" s="1112"/>
      <c r="N32" s="1112"/>
      <c r="O32" s="1112"/>
      <c r="P32" s="1429"/>
    </row>
    <row r="33" spans="1:17" ht="23.25" customHeight="1">
      <c r="A33" s="2039"/>
      <c r="B33" s="1324" t="s">
        <v>8</v>
      </c>
      <c r="C33" s="1354">
        <f>E33+G33+I33+'6-7-2'!D34+'6-7-2'!F34+'6-7-2'!L34+'6-7-2'!H34+'6-7-2'!I34</f>
        <v>74966.544999999998</v>
      </c>
      <c r="D33" s="1294">
        <v>1</v>
      </c>
      <c r="E33" s="1115">
        <v>176.34700000000001</v>
      </c>
      <c r="F33" s="1115">
        <v>172</v>
      </c>
      <c r="G33" s="1115">
        <v>67319.597999999998</v>
      </c>
      <c r="H33" s="1115">
        <v>52</v>
      </c>
      <c r="I33" s="1403">
        <v>7432.8010000000004</v>
      </c>
      <c r="J33" s="1159"/>
      <c r="K33" s="1430"/>
      <c r="L33" s="1430"/>
      <c r="M33" s="1430"/>
      <c r="N33" s="1430"/>
      <c r="O33" s="1430"/>
      <c r="P33" s="1431"/>
    </row>
    <row r="34" spans="1:17" ht="23.25" customHeight="1">
      <c r="A34" s="2039"/>
      <c r="B34" s="1324" t="s">
        <v>9</v>
      </c>
      <c r="C34" s="1354">
        <f>E34+G34+I34+'6-7-2'!D35+'6-7-2'!F35+'6-7-2'!L35+'6-7-2'!H35+'6-7-2'!I35</f>
        <v>125791.36200000001</v>
      </c>
      <c r="D34" s="1294">
        <v>0</v>
      </c>
      <c r="E34" s="1115">
        <v>5.3159999999999998</v>
      </c>
      <c r="F34" s="1115">
        <v>295</v>
      </c>
      <c r="G34" s="1115">
        <v>111659.58199999999</v>
      </c>
      <c r="H34" s="1115">
        <v>83</v>
      </c>
      <c r="I34" s="1403">
        <v>14112.948</v>
      </c>
      <c r="J34" s="1159"/>
      <c r="K34" s="1112"/>
      <c r="L34" s="1112"/>
      <c r="M34" s="1112"/>
      <c r="N34" s="1112"/>
      <c r="O34" s="1112"/>
      <c r="P34" s="1429"/>
    </row>
    <row r="35" spans="1:17" ht="23.25" customHeight="1">
      <c r="A35" s="2039"/>
      <c r="B35" s="1334" t="s">
        <v>891</v>
      </c>
      <c r="C35" s="1354">
        <f>E35+G35+I35+'6-7-2'!D36+'6-7-2'!F36+'6-7-2'!L36+'6-7-2'!H36+'6-7-2'!I36</f>
        <v>2577.9480000000003</v>
      </c>
      <c r="D35" s="1294">
        <v>0</v>
      </c>
      <c r="E35" s="1115">
        <v>0</v>
      </c>
      <c r="F35" s="1115">
        <v>4</v>
      </c>
      <c r="G35" s="1115">
        <v>2361.5880000000002</v>
      </c>
      <c r="H35" s="1115">
        <v>1</v>
      </c>
      <c r="I35" s="1403">
        <v>216.36</v>
      </c>
      <c r="J35" s="1159"/>
      <c r="K35" s="1112"/>
      <c r="L35" s="1112"/>
      <c r="M35" s="1112"/>
      <c r="N35" s="1112"/>
      <c r="O35" s="1112"/>
      <c r="P35" s="1429"/>
    </row>
    <row r="36" spans="1:17" ht="23.25" customHeight="1" thickBot="1">
      <c r="A36" s="2041"/>
      <c r="B36" s="1336" t="s">
        <v>892</v>
      </c>
      <c r="C36" s="1386">
        <f>E36+G36+I36+'6-7-2'!D37+'6-7-2'!F37+'6-7-2'!L37+'6-7-2'!H37+'6-7-2'!I37</f>
        <v>0.63900000000000001</v>
      </c>
      <c r="D36" s="1397">
        <v>0</v>
      </c>
      <c r="E36" s="1130">
        <v>0</v>
      </c>
      <c r="F36" s="1130">
        <v>0</v>
      </c>
      <c r="G36" s="1130">
        <v>0.63900000000000001</v>
      </c>
      <c r="H36" s="1130">
        <v>0</v>
      </c>
      <c r="I36" s="1414">
        <v>0</v>
      </c>
      <c r="J36" s="1159"/>
      <c r="K36" s="1112"/>
      <c r="L36" s="1112"/>
      <c r="M36" s="1112"/>
      <c r="N36" s="1112"/>
      <c r="O36" s="1112"/>
      <c r="P36" s="1429"/>
    </row>
    <row r="37" spans="1:17" ht="18" customHeight="1">
      <c r="A37" s="1133"/>
      <c r="C37" s="1104"/>
      <c r="D37" s="1340"/>
      <c r="E37" s="1340"/>
      <c r="F37" s="1340"/>
      <c r="G37" s="1340"/>
      <c r="J37" s="1112"/>
      <c r="K37" s="1112"/>
      <c r="L37" s="1112"/>
      <c r="M37" s="1112"/>
      <c r="N37" s="1112"/>
      <c r="O37" s="1112"/>
      <c r="P37" s="1429"/>
      <c r="Q37" s="1434"/>
    </row>
    <row r="38" spans="1:17" ht="21.95" customHeight="1">
      <c r="C38" s="1134"/>
      <c r="D38" s="1134"/>
      <c r="E38" s="1134"/>
      <c r="F38" s="1134"/>
      <c r="G38" s="1134"/>
      <c r="H38" s="1134"/>
      <c r="I38" s="1134"/>
      <c r="J38" s="1112"/>
      <c r="K38" s="1112"/>
      <c r="L38" s="1112"/>
      <c r="M38" s="1112"/>
      <c r="N38" s="1112"/>
      <c r="O38" s="1112"/>
      <c r="P38" s="1429"/>
    </row>
    <row r="39" spans="1:17" ht="21.95" customHeight="1">
      <c r="J39" s="1112"/>
      <c r="K39" s="1112"/>
      <c r="L39" s="1112"/>
      <c r="M39" s="1112"/>
      <c r="N39" s="1112"/>
      <c r="O39" s="1112"/>
      <c r="P39" s="1429"/>
    </row>
    <row r="40" spans="1:17" ht="21.95" customHeight="1">
      <c r="J40" s="1112"/>
      <c r="K40" s="1404"/>
      <c r="L40" s="1404"/>
      <c r="M40" s="1404"/>
      <c r="N40" s="1404"/>
      <c r="O40" s="1404"/>
      <c r="P40" s="1429"/>
    </row>
    <row r="41" spans="1:17">
      <c r="J41" s="1112"/>
      <c r="K41" s="1112"/>
      <c r="L41" s="1112"/>
      <c r="M41" s="1112"/>
      <c r="N41" s="1112"/>
      <c r="O41" s="1112"/>
      <c r="P41" s="1429"/>
    </row>
    <row r="42" spans="1:17">
      <c r="J42" s="1112"/>
      <c r="K42" s="1112"/>
      <c r="L42" s="1112"/>
      <c r="M42" s="1112"/>
      <c r="N42" s="1112"/>
      <c r="O42" s="1112"/>
      <c r="P42" s="1429"/>
    </row>
    <row r="43" spans="1:17">
      <c r="J43" s="1112"/>
      <c r="K43" s="1112"/>
      <c r="L43" s="1112"/>
      <c r="M43" s="1112"/>
      <c r="N43" s="1112"/>
      <c r="O43" s="1112"/>
      <c r="P43" s="1429"/>
    </row>
    <row r="44" spans="1:17">
      <c r="J44" s="1112"/>
      <c r="K44" s="1112"/>
      <c r="L44" s="1112"/>
      <c r="M44" s="1112"/>
      <c r="N44" s="1112"/>
      <c r="O44" s="1112"/>
      <c r="P44" s="1429"/>
    </row>
    <row r="45" spans="1:17">
      <c r="J45" s="1112"/>
      <c r="K45" s="1112"/>
      <c r="L45" s="1112"/>
      <c r="M45" s="1112"/>
      <c r="N45" s="1112"/>
      <c r="O45" s="1112"/>
      <c r="P45" s="1429"/>
    </row>
    <row r="46" spans="1:17">
      <c r="J46" s="1112"/>
      <c r="K46" s="1112"/>
      <c r="L46" s="1112"/>
      <c r="M46" s="1112"/>
      <c r="N46" s="1112"/>
      <c r="O46" s="1112"/>
      <c r="P46" s="1429"/>
    </row>
    <row r="47" spans="1:17">
      <c r="J47" s="1112"/>
      <c r="K47" s="1112"/>
      <c r="L47" s="1112"/>
      <c r="M47" s="1112"/>
      <c r="N47" s="1112"/>
      <c r="O47" s="1112"/>
      <c r="P47" s="1429"/>
    </row>
    <row r="48" spans="1:17">
      <c r="J48" s="1112"/>
      <c r="K48" s="1112"/>
      <c r="L48" s="1112"/>
      <c r="M48" s="1112"/>
      <c r="N48" s="1112"/>
      <c r="O48" s="1112"/>
      <c r="P48" s="1429"/>
    </row>
    <row r="49" spans="10:16">
      <c r="J49" s="1112"/>
      <c r="K49" s="1112"/>
      <c r="L49" s="1112"/>
      <c r="M49" s="1112"/>
      <c r="N49" s="1112"/>
      <c r="O49" s="1112"/>
      <c r="P49" s="1429"/>
    </row>
    <row r="50" spans="10:16">
      <c r="J50" s="1112"/>
      <c r="K50" s="1112"/>
      <c r="L50" s="1112"/>
      <c r="M50" s="1112"/>
      <c r="N50" s="1112"/>
      <c r="O50" s="1112"/>
      <c r="P50" s="1429"/>
    </row>
    <row r="51" spans="10:16">
      <c r="J51" s="1112"/>
      <c r="K51" s="1112"/>
      <c r="L51" s="1112"/>
      <c r="M51" s="1112"/>
      <c r="N51" s="1112"/>
      <c r="O51" s="1112"/>
      <c r="P51" s="1429"/>
    </row>
    <row r="52" spans="10:16">
      <c r="J52" s="1112"/>
      <c r="K52" s="1112"/>
      <c r="L52" s="1112"/>
      <c r="M52" s="1112"/>
      <c r="N52" s="1112"/>
      <c r="O52" s="1112"/>
      <c r="P52" s="1429"/>
    </row>
    <row r="53" spans="10:16">
      <c r="J53" s="1112"/>
      <c r="K53" s="1112"/>
      <c r="L53" s="1112"/>
      <c r="M53" s="1112"/>
      <c r="N53" s="1112"/>
      <c r="O53" s="1112"/>
      <c r="P53" s="1429"/>
    </row>
    <row r="54" spans="10:16">
      <c r="J54" s="1112"/>
      <c r="K54" s="1112"/>
      <c r="L54" s="1112"/>
      <c r="M54" s="1112"/>
      <c r="N54" s="1112"/>
      <c r="O54" s="1112"/>
      <c r="P54" s="1429"/>
    </row>
    <row r="55" spans="10:16">
      <c r="J55" s="1112"/>
      <c r="K55" s="1112"/>
      <c r="L55" s="1112"/>
      <c r="M55" s="1112"/>
      <c r="N55" s="1112"/>
      <c r="O55" s="1112"/>
      <c r="P55" s="1429"/>
    </row>
    <row r="56" spans="10:16">
      <c r="J56" s="1112"/>
      <c r="K56" s="1112"/>
      <c r="L56" s="1112"/>
      <c r="M56" s="1112"/>
      <c r="N56" s="1112"/>
      <c r="O56" s="1112"/>
      <c r="P56" s="1429"/>
    </row>
    <row r="57" spans="10:16">
      <c r="J57" s="1112"/>
      <c r="K57" s="1112"/>
      <c r="L57" s="1112"/>
      <c r="M57" s="1112"/>
      <c r="N57" s="1112"/>
      <c r="O57" s="1112"/>
      <c r="P57" s="1429"/>
    </row>
    <row r="58" spans="10:16">
      <c r="J58" s="1112"/>
      <c r="K58" s="1112"/>
      <c r="L58" s="1112"/>
      <c r="M58" s="1112"/>
      <c r="N58" s="1112"/>
      <c r="O58" s="1112"/>
      <c r="P58" s="1429"/>
    </row>
    <row r="59" spans="10:16">
      <c r="J59" s="1112"/>
      <c r="K59" s="1112"/>
      <c r="L59" s="1112"/>
      <c r="M59" s="1112"/>
      <c r="N59" s="1112"/>
      <c r="O59" s="1112"/>
      <c r="P59" s="1429"/>
    </row>
    <row r="60" spans="10:16">
      <c r="J60" s="1112"/>
      <c r="K60" s="1112"/>
      <c r="L60" s="1112"/>
      <c r="M60" s="1112"/>
      <c r="N60" s="1112"/>
      <c r="O60" s="1112"/>
      <c r="P60" s="1429"/>
    </row>
    <row r="61" spans="10:16">
      <c r="J61" s="1112"/>
      <c r="K61" s="1112"/>
      <c r="L61" s="1112"/>
      <c r="M61" s="1112"/>
      <c r="N61" s="1112"/>
      <c r="O61" s="1112"/>
      <c r="P61" s="1429"/>
    </row>
    <row r="62" spans="10:16">
      <c r="J62" s="1112"/>
      <c r="K62" s="1112"/>
      <c r="L62" s="1112"/>
      <c r="M62" s="1112"/>
      <c r="N62" s="1112"/>
      <c r="O62" s="1112"/>
      <c r="P62" s="1429"/>
    </row>
    <row r="63" spans="10:16">
      <c r="J63" s="1112"/>
      <c r="K63" s="1112"/>
      <c r="L63" s="1112"/>
      <c r="M63" s="1112"/>
      <c r="N63" s="1112"/>
      <c r="O63" s="1112"/>
      <c r="P63" s="1429"/>
    </row>
    <row r="64" spans="10:16">
      <c r="J64" s="1112"/>
      <c r="K64" s="1112"/>
      <c r="L64" s="1112"/>
      <c r="M64" s="1112"/>
      <c r="N64" s="1112"/>
      <c r="O64" s="1112"/>
      <c r="P64" s="1429"/>
    </row>
    <row r="65" spans="10:16">
      <c r="J65" s="1112"/>
      <c r="K65" s="1112"/>
      <c r="L65" s="1112"/>
      <c r="M65" s="1112"/>
      <c r="N65" s="1112"/>
      <c r="O65" s="1112"/>
      <c r="P65" s="1429"/>
    </row>
    <row r="66" spans="10:16">
      <c r="J66" s="1112"/>
      <c r="K66" s="1112"/>
      <c r="L66" s="1112"/>
      <c r="M66" s="1112"/>
      <c r="N66" s="1112"/>
      <c r="O66" s="1112"/>
      <c r="P66" s="1429"/>
    </row>
    <row r="67" spans="10:16">
      <c r="J67" s="1112"/>
      <c r="K67" s="1112"/>
      <c r="L67" s="1112"/>
      <c r="M67" s="1112"/>
      <c r="N67" s="1112"/>
      <c r="O67" s="1112"/>
      <c r="P67" s="1429"/>
    </row>
    <row r="68" spans="10:16">
      <c r="J68" s="1112"/>
      <c r="K68" s="1112"/>
      <c r="L68" s="1112"/>
      <c r="M68" s="1112"/>
      <c r="N68" s="1112"/>
      <c r="O68" s="1112"/>
      <c r="P68" s="1429"/>
    </row>
    <row r="69" spans="10:16">
      <c r="J69" s="1112"/>
      <c r="K69" s="1112"/>
      <c r="L69" s="1112"/>
      <c r="M69" s="1112"/>
      <c r="N69" s="1112"/>
      <c r="O69" s="1112"/>
      <c r="P69" s="1429"/>
    </row>
    <row r="70" spans="10:16">
      <c r="J70" s="1112"/>
      <c r="K70" s="1112"/>
      <c r="L70" s="1112"/>
      <c r="M70" s="1112"/>
      <c r="N70" s="1112"/>
      <c r="O70" s="1112"/>
      <c r="P70" s="1429"/>
    </row>
    <row r="71" spans="10:16">
      <c r="J71" s="1112"/>
      <c r="K71" s="1112"/>
      <c r="L71" s="1112"/>
      <c r="M71" s="1112"/>
      <c r="N71" s="1112"/>
      <c r="O71" s="1112"/>
      <c r="P71" s="1429"/>
    </row>
    <row r="72" spans="10:16">
      <c r="J72" s="1112"/>
      <c r="K72" s="1112"/>
      <c r="L72" s="1112"/>
      <c r="M72" s="1112"/>
      <c r="N72" s="1112"/>
      <c r="O72" s="1112"/>
      <c r="P72" s="1429"/>
    </row>
    <row r="73" spans="10:16">
      <c r="J73" s="1112"/>
      <c r="K73" s="1112"/>
      <c r="L73" s="1112"/>
      <c r="M73" s="1112"/>
      <c r="N73" s="1112"/>
      <c r="O73" s="1112"/>
      <c r="P73" s="1429"/>
    </row>
    <row r="74" spans="10:16">
      <c r="J74" s="1112"/>
      <c r="K74" s="1112"/>
      <c r="L74" s="1112"/>
      <c r="M74" s="1112"/>
      <c r="N74" s="1112"/>
      <c r="O74" s="1112"/>
      <c r="P74" s="1429"/>
    </row>
    <row r="75" spans="10:16">
      <c r="J75" s="1112"/>
      <c r="K75" s="1112"/>
      <c r="L75" s="1112"/>
      <c r="M75" s="1112"/>
      <c r="N75" s="1112"/>
      <c r="O75" s="1112"/>
      <c r="P75" s="1429"/>
    </row>
    <row r="76" spans="10:16">
      <c r="J76" s="1112"/>
      <c r="K76" s="1112"/>
      <c r="L76" s="1112"/>
      <c r="M76" s="1112"/>
      <c r="N76" s="1112"/>
      <c r="O76" s="1112"/>
      <c r="P76" s="1429"/>
    </row>
    <row r="77" spans="10:16">
      <c r="J77" s="1112"/>
      <c r="K77" s="1112"/>
      <c r="L77" s="1112"/>
      <c r="M77" s="1112"/>
      <c r="N77" s="1112"/>
      <c r="O77" s="1112"/>
      <c r="P77" s="1429"/>
    </row>
    <row r="78" spans="10:16">
      <c r="J78" s="1112"/>
      <c r="K78" s="1112"/>
      <c r="L78" s="1112"/>
      <c r="M78" s="1112"/>
      <c r="N78" s="1112"/>
      <c r="O78" s="1112"/>
      <c r="P78" s="1429"/>
    </row>
    <row r="79" spans="10:16">
      <c r="J79" s="1112"/>
      <c r="K79" s="1112"/>
      <c r="L79" s="1112"/>
      <c r="M79" s="1112"/>
      <c r="N79" s="1112"/>
      <c r="O79" s="1112"/>
      <c r="P79" s="1429"/>
    </row>
    <row r="80" spans="10:16">
      <c r="J80" s="1112"/>
      <c r="K80" s="1112"/>
      <c r="L80" s="1112"/>
      <c r="M80" s="1112"/>
      <c r="N80" s="1112"/>
      <c r="O80" s="1112"/>
      <c r="P80" s="1429"/>
    </row>
    <row r="81" spans="10:16">
      <c r="J81" s="1112"/>
      <c r="K81" s="1112"/>
      <c r="L81" s="1112"/>
      <c r="M81" s="1112"/>
      <c r="N81" s="1112"/>
      <c r="O81" s="1112"/>
      <c r="P81" s="1429"/>
    </row>
    <row r="82" spans="10:16">
      <c r="J82" s="1112"/>
      <c r="K82" s="1112"/>
      <c r="L82" s="1112"/>
      <c r="M82" s="1112"/>
      <c r="N82" s="1112"/>
      <c r="O82" s="1112"/>
      <c r="P82" s="1429"/>
    </row>
    <row r="83" spans="10:16">
      <c r="J83" s="1112"/>
      <c r="K83" s="1112"/>
      <c r="L83" s="1112"/>
      <c r="M83" s="1112"/>
      <c r="N83" s="1112"/>
      <c r="O83" s="1112"/>
      <c r="P83" s="1429"/>
    </row>
    <row r="84" spans="10:16">
      <c r="J84" s="1112"/>
      <c r="K84" s="1112"/>
      <c r="L84" s="1112"/>
      <c r="M84" s="1112"/>
      <c r="N84" s="1112"/>
      <c r="O84" s="1112"/>
      <c r="P84" s="1429"/>
    </row>
    <row r="85" spans="10:16">
      <c r="J85" s="1112"/>
      <c r="K85" s="1112"/>
      <c r="L85" s="1112"/>
      <c r="M85" s="1112"/>
      <c r="N85" s="1112"/>
      <c r="O85" s="1112"/>
      <c r="P85" s="1429"/>
    </row>
    <row r="86" spans="10:16">
      <c r="J86" s="1112"/>
      <c r="K86" s="1112"/>
      <c r="L86" s="1112"/>
      <c r="M86" s="1112"/>
      <c r="N86" s="1112"/>
      <c r="O86" s="1112"/>
      <c r="P86" s="1429"/>
    </row>
    <row r="87" spans="10:16">
      <c r="J87" s="1112"/>
      <c r="K87" s="1112"/>
      <c r="L87" s="1112"/>
      <c r="M87" s="1112"/>
      <c r="N87" s="1112"/>
      <c r="O87" s="1112"/>
      <c r="P87" s="1429"/>
    </row>
    <row r="88" spans="10:16">
      <c r="J88" s="1112"/>
      <c r="K88" s="1112"/>
      <c r="L88" s="1112"/>
      <c r="M88" s="1112"/>
      <c r="N88" s="1112"/>
      <c r="O88" s="1112"/>
      <c r="P88" s="1429"/>
    </row>
    <row r="89" spans="10:16">
      <c r="J89" s="1112"/>
      <c r="K89" s="1112"/>
      <c r="L89" s="1112"/>
      <c r="M89" s="1112"/>
      <c r="N89" s="1112"/>
      <c r="O89" s="1112"/>
      <c r="P89" s="1429"/>
    </row>
    <row r="90" spans="10:16">
      <c r="J90" s="1112"/>
      <c r="K90" s="1112"/>
      <c r="L90" s="1112"/>
      <c r="M90" s="1112"/>
      <c r="N90" s="1112"/>
      <c r="O90" s="1112"/>
      <c r="P90" s="1429"/>
    </row>
  </sheetData>
  <mergeCells count="17">
    <mergeCell ref="I6:I7"/>
    <mergeCell ref="A8:A12"/>
    <mergeCell ref="A13:A25"/>
    <mergeCell ref="A26:A36"/>
    <mergeCell ref="A6:B7"/>
    <mergeCell ref="D6:D7"/>
    <mergeCell ref="E6:E7"/>
    <mergeCell ref="F6:F7"/>
    <mergeCell ref="G6:G7"/>
    <mergeCell ref="H6:H7"/>
    <mergeCell ref="A1:I1"/>
    <mergeCell ref="A2:G2"/>
    <mergeCell ref="B3:B4"/>
    <mergeCell ref="C3:I4"/>
    <mergeCell ref="D5:E5"/>
    <mergeCell ref="F5:G5"/>
    <mergeCell ref="H5:I5"/>
  </mergeCells>
  <phoneticPr fontId="3"/>
  <printOptions horizontalCentered="1"/>
  <pageMargins left="0" right="0" top="0.59055118110236227" bottom="0.39370078740157483" header="0.51181102362204722" footer="0.31496062992125984"/>
  <pageSetup paperSize="9" scale="99" firstPageNumber="102" fitToWidth="0" orientation="portrait" blackAndWhite="1" useFirstPageNumber="1"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view="pageBreakPreview" zoomScaleNormal="85" zoomScaleSheetLayoutView="100" workbookViewId="0">
      <pane xSplit="1" ySplit="8" topLeftCell="B9" activePane="bottomRight" state="frozen"/>
      <selection sqref="A1:M1"/>
      <selection pane="topRight" sqref="A1:M1"/>
      <selection pane="bottomLeft" sqref="A1:M1"/>
      <selection pane="bottomRight" activeCell="M8" sqref="M8"/>
    </sheetView>
  </sheetViews>
  <sheetFormatPr defaultColWidth="8" defaultRowHeight="13.5"/>
  <cols>
    <col min="1" max="1" width="3" style="1090" customWidth="1"/>
    <col min="2" max="2" width="13.25" style="1090" customWidth="1"/>
    <col min="3" max="13" width="7.25" style="1090" customWidth="1"/>
    <col min="14" max="17" width="8" style="1090"/>
    <col min="18" max="18" width="10.5" style="1090" bestFit="1" customWidth="1"/>
    <col min="19" max="16384" width="8" style="1090"/>
  </cols>
  <sheetData>
    <row r="1" spans="1:18" ht="28.5" customHeight="1">
      <c r="A1" s="2042" t="s">
        <v>895</v>
      </c>
      <c r="B1" s="2042"/>
      <c r="C1" s="2042"/>
      <c r="D1" s="2042"/>
      <c r="E1" s="2042"/>
      <c r="F1" s="2042"/>
      <c r="G1" s="2042"/>
      <c r="H1" s="2042"/>
      <c r="I1" s="2042"/>
      <c r="J1" s="2042"/>
      <c r="K1" s="2042"/>
      <c r="L1" s="2042"/>
      <c r="M1" s="1400"/>
    </row>
    <row r="2" spans="1:18" ht="18.75" customHeight="1" thickBot="1">
      <c r="A2" s="2190" t="s">
        <v>959</v>
      </c>
      <c r="B2" s="2190"/>
      <c r="C2" s="2190"/>
      <c r="D2" s="2190"/>
      <c r="E2" s="2190"/>
      <c r="F2" s="2190"/>
      <c r="G2" s="1435"/>
      <c r="H2" s="1435"/>
      <c r="I2" s="1435"/>
      <c r="J2" s="1435"/>
      <c r="L2" s="1345" t="s">
        <v>912</v>
      </c>
    </row>
    <row r="3" spans="1:18" ht="13.5" customHeight="1">
      <c r="A3" s="1091"/>
      <c r="B3" s="2101" t="s">
        <v>971</v>
      </c>
      <c r="C3" s="2125" t="s">
        <v>972</v>
      </c>
      <c r="D3" s="2126"/>
      <c r="E3" s="2126"/>
      <c r="F3" s="2126"/>
      <c r="G3" s="2126"/>
      <c r="H3" s="2126"/>
      <c r="I3" s="2126"/>
      <c r="J3" s="2126"/>
      <c r="K3" s="2126"/>
      <c r="L3" s="2227"/>
      <c r="M3" s="1297"/>
    </row>
    <row r="4" spans="1:18" ht="9.75" customHeight="1">
      <c r="A4" s="1093"/>
      <c r="B4" s="2220"/>
      <c r="C4" s="2128"/>
      <c r="D4" s="2129"/>
      <c r="E4" s="2129"/>
      <c r="F4" s="2129"/>
      <c r="G4" s="2129"/>
      <c r="H4" s="2129"/>
      <c r="I4" s="2129"/>
      <c r="J4" s="2129"/>
      <c r="K4" s="2129"/>
      <c r="L4" s="2228"/>
      <c r="M4" s="1297"/>
    </row>
    <row r="5" spans="1:18" s="1421" customFormat="1" ht="15" customHeight="1">
      <c r="A5" s="1417"/>
      <c r="B5" s="1418"/>
      <c r="C5" s="2236" t="s">
        <v>973</v>
      </c>
      <c r="D5" s="2237"/>
      <c r="E5" s="2240" t="s">
        <v>974</v>
      </c>
      <c r="F5" s="2241"/>
      <c r="G5" s="2244" t="s">
        <v>975</v>
      </c>
      <c r="H5" s="2245"/>
      <c r="I5" s="2245"/>
      <c r="J5" s="2245"/>
      <c r="K5" s="2245"/>
      <c r="L5" s="2246"/>
      <c r="M5" s="1420"/>
    </row>
    <row r="6" spans="1:18" s="1421" customFormat="1" ht="16.5" customHeight="1">
      <c r="A6" s="1417"/>
      <c r="B6" s="1418"/>
      <c r="C6" s="2238"/>
      <c r="D6" s="2239"/>
      <c r="E6" s="2242"/>
      <c r="F6" s="2243"/>
      <c r="G6" s="2229" t="s">
        <v>976</v>
      </c>
      <c r="H6" s="2230"/>
      <c r="I6" s="2229" t="s">
        <v>977</v>
      </c>
      <c r="J6" s="2230"/>
      <c r="K6" s="2229" t="s">
        <v>978</v>
      </c>
      <c r="L6" s="2233"/>
      <c r="M6" s="1420"/>
    </row>
    <row r="7" spans="1:18" ht="13.5" customHeight="1">
      <c r="A7" s="2147" t="s">
        <v>957</v>
      </c>
      <c r="B7" s="2148"/>
      <c r="C7" s="2209" t="s">
        <v>979</v>
      </c>
      <c r="D7" s="2209" t="s">
        <v>980</v>
      </c>
      <c r="E7" s="2252" t="s">
        <v>966</v>
      </c>
      <c r="F7" s="2209" t="s">
        <v>981</v>
      </c>
      <c r="G7" s="2252" t="s">
        <v>966</v>
      </c>
      <c r="H7" s="2209" t="s">
        <v>982</v>
      </c>
      <c r="I7" s="2248" t="s">
        <v>966</v>
      </c>
      <c r="J7" s="2209" t="s">
        <v>983</v>
      </c>
      <c r="K7" s="2248" t="s">
        <v>966</v>
      </c>
      <c r="L7" s="2250" t="s">
        <v>984</v>
      </c>
      <c r="M7" s="1159"/>
    </row>
    <row r="8" spans="1:18" ht="22.5" customHeight="1">
      <c r="A8" s="2149"/>
      <c r="B8" s="2150"/>
      <c r="C8" s="2210"/>
      <c r="D8" s="2210"/>
      <c r="E8" s="2253"/>
      <c r="F8" s="2211"/>
      <c r="G8" s="2253"/>
      <c r="H8" s="2211"/>
      <c r="I8" s="2249"/>
      <c r="J8" s="2211"/>
      <c r="K8" s="2249"/>
      <c r="L8" s="2251"/>
      <c r="M8" s="1159"/>
    </row>
    <row r="9" spans="1:18" ht="22.5" customHeight="1">
      <c r="A9" s="2038" t="s">
        <v>766</v>
      </c>
      <c r="B9" s="1120" t="s">
        <v>887</v>
      </c>
      <c r="C9" s="1115">
        <v>8.5</v>
      </c>
      <c r="D9" s="1115">
        <v>3936.1190000000001</v>
      </c>
      <c r="E9" s="1115">
        <v>5</v>
      </c>
      <c r="F9" s="1115">
        <v>587.66500000000008</v>
      </c>
      <c r="G9" s="1115">
        <v>8</v>
      </c>
      <c r="H9" s="1115">
        <v>272.10500000000002</v>
      </c>
      <c r="I9" s="1115">
        <v>0</v>
      </c>
      <c r="J9" s="1115">
        <v>0</v>
      </c>
      <c r="K9" s="1115">
        <v>3</v>
      </c>
      <c r="L9" s="1403">
        <v>52.628</v>
      </c>
      <c r="M9" s="1159"/>
      <c r="N9" s="1430"/>
      <c r="O9" s="1430"/>
      <c r="P9" s="1430"/>
      <c r="Q9" s="1430"/>
      <c r="R9" s="1159"/>
    </row>
    <row r="10" spans="1:18" ht="22.5" customHeight="1">
      <c r="A10" s="2039"/>
      <c r="B10" s="1106">
        <v>29</v>
      </c>
      <c r="C10" s="1348">
        <v>3.6666666666666665</v>
      </c>
      <c r="D10" s="1348">
        <v>1535.4699999999996</v>
      </c>
      <c r="E10" s="1348">
        <v>11</v>
      </c>
      <c r="F10" s="1348">
        <v>1264.9590000000001</v>
      </c>
      <c r="G10" s="1348">
        <v>14</v>
      </c>
      <c r="H10" s="1348">
        <v>312.53700000000003</v>
      </c>
      <c r="I10" s="1348">
        <v>0</v>
      </c>
      <c r="J10" s="1348">
        <v>0</v>
      </c>
      <c r="K10" s="1348">
        <v>20</v>
      </c>
      <c r="L10" s="1374">
        <v>189.18199999999999</v>
      </c>
      <c r="M10" s="1159"/>
      <c r="N10" s="1112"/>
      <c r="O10" s="1112"/>
      <c r="P10" s="1112"/>
      <c r="Q10" s="1112"/>
      <c r="R10" s="1436"/>
    </row>
    <row r="11" spans="1:18" ht="22.5" customHeight="1">
      <c r="A11" s="2039"/>
      <c r="B11" s="1106">
        <v>30</v>
      </c>
      <c r="C11" s="1348">
        <v>4.833333333333333</v>
      </c>
      <c r="D11" s="1348">
        <v>3109.8560000000002</v>
      </c>
      <c r="E11" s="1348">
        <v>24</v>
      </c>
      <c r="F11" s="1348">
        <v>3575.8139999999999</v>
      </c>
      <c r="G11" s="1348">
        <v>48</v>
      </c>
      <c r="H11" s="1348">
        <v>981.39399999999989</v>
      </c>
      <c r="I11" s="1348">
        <v>1</v>
      </c>
      <c r="J11" s="1348">
        <v>3.2</v>
      </c>
      <c r="K11" s="1348">
        <v>2</v>
      </c>
      <c r="L11" s="1374">
        <v>28.372999999999998</v>
      </c>
      <c r="M11" s="1159"/>
      <c r="N11" s="1112"/>
      <c r="O11" s="1112"/>
      <c r="P11" s="1112"/>
      <c r="Q11" s="1112"/>
      <c r="R11" s="1436"/>
    </row>
    <row r="12" spans="1:18" ht="22.5" customHeight="1">
      <c r="A12" s="2039"/>
      <c r="B12" s="1121" t="s">
        <v>888</v>
      </c>
      <c r="C12" s="1348">
        <v>4.666666666666667</v>
      </c>
      <c r="D12" s="1348">
        <v>2936.0190000000007</v>
      </c>
      <c r="E12" s="1348">
        <v>21</v>
      </c>
      <c r="F12" s="1348">
        <v>3008.9850000000001</v>
      </c>
      <c r="G12" s="1348">
        <v>46</v>
      </c>
      <c r="H12" s="1348">
        <v>933.72500000000002</v>
      </c>
      <c r="I12" s="1348">
        <v>0</v>
      </c>
      <c r="J12" s="1348">
        <v>0</v>
      </c>
      <c r="K12" s="1348">
        <v>6</v>
      </c>
      <c r="L12" s="1374">
        <v>52.070000000000007</v>
      </c>
      <c r="M12" s="1159"/>
      <c r="N12" s="1112"/>
      <c r="O12" s="1112"/>
      <c r="P12" s="1112"/>
      <c r="Q12" s="1112"/>
      <c r="R12" s="1436"/>
    </row>
    <row r="13" spans="1:18" ht="22.5" customHeight="1">
      <c r="A13" s="2040"/>
      <c r="B13" s="1121">
        <v>2</v>
      </c>
      <c r="C13" s="1352">
        <f>SUM(C14:C26)/12</f>
        <v>2</v>
      </c>
      <c r="D13" s="1352">
        <f t="shared" ref="D13:L13" si="0">SUM(D14:D26)</f>
        <v>1642.202</v>
      </c>
      <c r="E13" s="1352">
        <f t="shared" si="0"/>
        <v>14</v>
      </c>
      <c r="F13" s="1352">
        <f t="shared" si="0"/>
        <v>2037.683</v>
      </c>
      <c r="G13" s="1352">
        <f t="shared" si="0"/>
        <v>24</v>
      </c>
      <c r="H13" s="1352">
        <f t="shared" si="0"/>
        <v>495.63060000000007</v>
      </c>
      <c r="I13" s="1352">
        <f t="shared" si="0"/>
        <v>0</v>
      </c>
      <c r="J13" s="1352">
        <f t="shared" si="0"/>
        <v>0</v>
      </c>
      <c r="K13" s="1352">
        <f t="shared" si="0"/>
        <v>3</v>
      </c>
      <c r="L13" s="1375">
        <f t="shared" si="0"/>
        <v>36.549999999999997</v>
      </c>
      <c r="M13" s="1159"/>
      <c r="N13" s="1112"/>
      <c r="O13" s="1112"/>
      <c r="P13" s="1112"/>
      <c r="Q13" s="1112"/>
      <c r="R13" s="1436"/>
    </row>
    <row r="14" spans="1:18" ht="22.5" customHeight="1">
      <c r="A14" s="2038" t="s">
        <v>767</v>
      </c>
      <c r="B14" s="1139" t="s">
        <v>742</v>
      </c>
      <c r="C14" s="1114">
        <v>2</v>
      </c>
      <c r="D14" s="1114">
        <v>274.56400000000002</v>
      </c>
      <c r="E14" s="1114">
        <v>1</v>
      </c>
      <c r="F14" s="1376">
        <v>185.90199999999999</v>
      </c>
      <c r="G14" s="1114">
        <v>0</v>
      </c>
      <c r="H14" s="1114">
        <v>0</v>
      </c>
      <c r="I14" s="1114">
        <v>0</v>
      </c>
      <c r="J14" s="1114">
        <v>0</v>
      </c>
      <c r="K14" s="1114">
        <v>0</v>
      </c>
      <c r="L14" s="1432">
        <v>0</v>
      </c>
      <c r="M14" s="1159"/>
      <c r="N14" s="1112"/>
      <c r="O14" s="1112"/>
      <c r="P14" s="1112"/>
      <c r="Q14" s="1112"/>
      <c r="R14" s="1436"/>
    </row>
    <row r="15" spans="1:18" ht="22.5" customHeight="1">
      <c r="A15" s="2039"/>
      <c r="B15" s="1113" t="s">
        <v>743</v>
      </c>
      <c r="C15" s="1115">
        <v>0</v>
      </c>
      <c r="D15" s="1115">
        <v>15.661</v>
      </c>
      <c r="E15" s="1115">
        <v>1</v>
      </c>
      <c r="F15" s="1104">
        <v>93.093999999999994</v>
      </c>
      <c r="G15" s="1115">
        <v>2</v>
      </c>
      <c r="H15" s="1115">
        <v>10.423999999999999</v>
      </c>
      <c r="I15" s="1115">
        <v>0</v>
      </c>
      <c r="J15" s="1115">
        <v>0</v>
      </c>
      <c r="K15" s="1115">
        <v>0</v>
      </c>
      <c r="L15" s="1403">
        <v>0</v>
      </c>
      <c r="M15" s="1159"/>
      <c r="N15" s="1112"/>
      <c r="O15" s="1112"/>
      <c r="P15" s="1112"/>
      <c r="Q15" s="1112"/>
      <c r="R15" s="1436"/>
    </row>
    <row r="16" spans="1:18" ht="22.5" customHeight="1">
      <c r="A16" s="2039"/>
      <c r="B16" s="1113" t="s">
        <v>744</v>
      </c>
      <c r="C16" s="1115">
        <v>1</v>
      </c>
      <c r="D16" s="1115">
        <v>81.47</v>
      </c>
      <c r="E16" s="1115">
        <v>2</v>
      </c>
      <c r="F16" s="1104">
        <v>257.74299999999999</v>
      </c>
      <c r="G16" s="1115">
        <v>2</v>
      </c>
      <c r="H16" s="1115">
        <v>27.585000000000001</v>
      </c>
      <c r="I16" s="1115">
        <v>0</v>
      </c>
      <c r="J16" s="1115">
        <v>0</v>
      </c>
      <c r="K16" s="1115">
        <v>0</v>
      </c>
      <c r="L16" s="1403">
        <v>0</v>
      </c>
      <c r="M16" s="1159"/>
      <c r="N16" s="1112"/>
      <c r="O16" s="1112"/>
      <c r="P16" s="1112"/>
      <c r="Q16" s="1112"/>
      <c r="R16" s="1436"/>
    </row>
    <row r="17" spans="1:18" ht="22.5" customHeight="1">
      <c r="A17" s="2039"/>
      <c r="B17" s="1113" t="s">
        <v>745</v>
      </c>
      <c r="C17" s="1115">
        <v>4</v>
      </c>
      <c r="D17" s="1115">
        <v>258.78300000000002</v>
      </c>
      <c r="E17" s="1115">
        <v>2</v>
      </c>
      <c r="F17" s="1104">
        <v>222.43799999999999</v>
      </c>
      <c r="G17" s="1115">
        <v>4</v>
      </c>
      <c r="H17" s="1115">
        <v>82.632999999999996</v>
      </c>
      <c r="I17" s="1115">
        <v>0</v>
      </c>
      <c r="J17" s="1115">
        <v>0</v>
      </c>
      <c r="K17" s="1115">
        <v>0</v>
      </c>
      <c r="L17" s="1403">
        <v>0</v>
      </c>
      <c r="M17" s="1159"/>
      <c r="N17" s="1112"/>
      <c r="O17" s="1112"/>
      <c r="P17" s="1112"/>
      <c r="Q17" s="1112"/>
      <c r="R17" s="1436"/>
    </row>
    <row r="18" spans="1:18" ht="22.5" customHeight="1">
      <c r="A18" s="2039"/>
      <c r="B18" s="1113" t="s">
        <v>746</v>
      </c>
      <c r="C18" s="1115">
        <v>4</v>
      </c>
      <c r="D18" s="1115">
        <v>223.69300000000001</v>
      </c>
      <c r="E18" s="1115">
        <v>0</v>
      </c>
      <c r="F18" s="1104">
        <v>0</v>
      </c>
      <c r="G18" s="1115">
        <v>3</v>
      </c>
      <c r="H18" s="1115">
        <v>87.593599999999995</v>
      </c>
      <c r="I18" s="1115">
        <v>0</v>
      </c>
      <c r="J18" s="1115">
        <v>0</v>
      </c>
      <c r="K18" s="1115">
        <v>0</v>
      </c>
      <c r="L18" s="1403">
        <v>0</v>
      </c>
      <c r="M18" s="1159"/>
      <c r="N18" s="1112"/>
      <c r="O18" s="1112"/>
      <c r="P18" s="1112"/>
      <c r="Q18" s="1112"/>
      <c r="R18" s="1436"/>
    </row>
    <row r="19" spans="1:18" ht="22.5" customHeight="1">
      <c r="A19" s="2039"/>
      <c r="B19" s="1113" t="s">
        <v>747</v>
      </c>
      <c r="C19" s="1115">
        <v>3</v>
      </c>
      <c r="D19" s="1115">
        <v>112.94</v>
      </c>
      <c r="E19" s="1115">
        <v>2</v>
      </c>
      <c r="F19" s="1104">
        <v>289.995</v>
      </c>
      <c r="G19" s="1115">
        <v>0</v>
      </c>
      <c r="H19" s="1115">
        <v>0</v>
      </c>
      <c r="I19" s="1115">
        <v>0</v>
      </c>
      <c r="J19" s="1115">
        <v>0</v>
      </c>
      <c r="K19" s="1115">
        <v>2</v>
      </c>
      <c r="L19" s="1403">
        <v>22.15</v>
      </c>
      <c r="M19" s="1159"/>
      <c r="N19" s="1112"/>
      <c r="O19" s="1112"/>
      <c r="P19" s="1112"/>
      <c r="Q19" s="1112"/>
      <c r="R19" s="1436"/>
    </row>
    <row r="20" spans="1:18" ht="9" customHeight="1">
      <c r="A20" s="2039"/>
      <c r="B20" s="1113"/>
      <c r="C20" s="1348"/>
      <c r="D20" s="1348"/>
      <c r="E20" s="1348"/>
      <c r="F20" s="1437"/>
      <c r="G20" s="1348"/>
      <c r="H20" s="1348"/>
      <c r="I20" s="1348"/>
      <c r="J20" s="1348"/>
      <c r="K20" s="1348"/>
      <c r="L20" s="1374"/>
      <c r="M20" s="1159"/>
      <c r="N20" s="1112"/>
      <c r="O20" s="1112"/>
      <c r="P20" s="1112"/>
      <c r="Q20" s="1112"/>
      <c r="R20" s="1436"/>
    </row>
    <row r="21" spans="1:18" ht="22.5" customHeight="1">
      <c r="A21" s="2039"/>
      <c r="B21" s="1113" t="s">
        <v>748</v>
      </c>
      <c r="C21" s="1115">
        <v>3</v>
      </c>
      <c r="D21" s="1115">
        <v>163.67500000000001</v>
      </c>
      <c r="E21" s="1115">
        <v>1</v>
      </c>
      <c r="F21" s="1104">
        <v>117.881</v>
      </c>
      <c r="G21" s="1115">
        <v>4</v>
      </c>
      <c r="H21" s="1115">
        <v>58.524000000000001</v>
      </c>
      <c r="I21" s="1115">
        <v>0</v>
      </c>
      <c r="J21" s="1115">
        <v>0</v>
      </c>
      <c r="K21" s="1115">
        <v>1</v>
      </c>
      <c r="L21" s="1403">
        <v>14.4</v>
      </c>
      <c r="M21" s="1159"/>
      <c r="N21" s="1404"/>
      <c r="O21" s="1404"/>
      <c r="P21" s="1404"/>
      <c r="Q21" s="1404"/>
      <c r="R21" s="1404"/>
    </row>
    <row r="22" spans="1:18" ht="22.5" customHeight="1">
      <c r="A22" s="2039"/>
      <c r="B22" s="1113" t="s">
        <v>749</v>
      </c>
      <c r="C22" s="1115">
        <v>2</v>
      </c>
      <c r="D22" s="1115">
        <v>108.678</v>
      </c>
      <c r="E22" s="1115">
        <v>2</v>
      </c>
      <c r="F22" s="1104">
        <v>237.76900000000001</v>
      </c>
      <c r="G22" s="1115">
        <v>1</v>
      </c>
      <c r="H22" s="1115">
        <v>10.708</v>
      </c>
      <c r="I22" s="1115">
        <v>0</v>
      </c>
      <c r="J22" s="1115">
        <v>0</v>
      </c>
      <c r="K22" s="1115">
        <v>0</v>
      </c>
      <c r="L22" s="1403">
        <v>0</v>
      </c>
      <c r="M22" s="1159"/>
      <c r="N22" s="1112"/>
      <c r="O22" s="1112"/>
      <c r="P22" s="1112"/>
      <c r="Q22" s="1112"/>
      <c r="R22" s="1112"/>
    </row>
    <row r="23" spans="1:18" ht="22.5" customHeight="1">
      <c r="A23" s="2039"/>
      <c r="B23" s="1113" t="s">
        <v>750</v>
      </c>
      <c r="C23" s="1115">
        <v>0</v>
      </c>
      <c r="D23" s="1115">
        <v>10.095000000000001</v>
      </c>
      <c r="E23" s="1115">
        <v>0</v>
      </c>
      <c r="F23" s="1104">
        <v>0</v>
      </c>
      <c r="G23" s="1115">
        <v>4</v>
      </c>
      <c r="H23" s="1115">
        <v>128.876</v>
      </c>
      <c r="I23" s="1115">
        <v>0</v>
      </c>
      <c r="J23" s="1115">
        <v>0</v>
      </c>
      <c r="K23" s="1115">
        <v>0</v>
      </c>
      <c r="L23" s="1403">
        <v>0</v>
      </c>
      <c r="M23" s="1159"/>
      <c r="N23" s="1430"/>
      <c r="O23" s="1430"/>
      <c r="P23" s="1430"/>
      <c r="Q23" s="1430"/>
      <c r="R23" s="1159"/>
    </row>
    <row r="24" spans="1:18" ht="22.5" customHeight="1">
      <c r="A24" s="2039"/>
      <c r="B24" s="1117" t="s">
        <v>751</v>
      </c>
      <c r="C24" s="1115">
        <v>0</v>
      </c>
      <c r="D24" s="1115">
        <v>12.361000000000001</v>
      </c>
      <c r="E24" s="1115">
        <v>1</v>
      </c>
      <c r="F24" s="1104">
        <v>171.66300000000001</v>
      </c>
      <c r="G24" s="1115">
        <v>1</v>
      </c>
      <c r="H24" s="1115">
        <v>25.108000000000001</v>
      </c>
      <c r="I24" s="1115">
        <v>0</v>
      </c>
      <c r="J24" s="1115">
        <v>0</v>
      </c>
      <c r="K24" s="1115">
        <v>0</v>
      </c>
      <c r="L24" s="1403">
        <v>0</v>
      </c>
      <c r="M24" s="1159"/>
      <c r="N24" s="1112"/>
      <c r="O24" s="1112"/>
      <c r="P24" s="1112"/>
      <c r="Q24" s="1112"/>
      <c r="R24" s="1436"/>
    </row>
    <row r="25" spans="1:18" ht="22.5" customHeight="1">
      <c r="A25" s="2039"/>
      <c r="B25" s="1113" t="s">
        <v>752</v>
      </c>
      <c r="C25" s="1115">
        <v>2</v>
      </c>
      <c r="D25" s="1115">
        <v>201.12799999999999</v>
      </c>
      <c r="E25" s="1115">
        <v>2</v>
      </c>
      <c r="F25" s="1104">
        <v>461.19799999999998</v>
      </c>
      <c r="G25" s="1115">
        <v>2</v>
      </c>
      <c r="H25" s="1115">
        <v>40.924999999999997</v>
      </c>
      <c r="I25" s="1115">
        <v>0</v>
      </c>
      <c r="J25" s="1115">
        <v>0</v>
      </c>
      <c r="K25" s="1115">
        <v>0</v>
      </c>
      <c r="L25" s="1403">
        <v>0</v>
      </c>
      <c r="M25" s="1159"/>
      <c r="N25" s="1112"/>
      <c r="O25" s="1112"/>
      <c r="P25" s="1112"/>
      <c r="Q25" s="1112"/>
      <c r="R25" s="1436"/>
    </row>
    <row r="26" spans="1:18" ht="22.5" customHeight="1">
      <c r="A26" s="2040"/>
      <c r="B26" s="1118" t="s">
        <v>753</v>
      </c>
      <c r="C26" s="1119">
        <v>3</v>
      </c>
      <c r="D26" s="1119">
        <v>179.154</v>
      </c>
      <c r="E26" s="1119">
        <v>0</v>
      </c>
      <c r="F26" s="1110">
        <v>0</v>
      </c>
      <c r="G26" s="1119">
        <v>1</v>
      </c>
      <c r="H26" s="1119">
        <v>23.254000000000001</v>
      </c>
      <c r="I26" s="1119">
        <v>0</v>
      </c>
      <c r="J26" s="1119">
        <v>0</v>
      </c>
      <c r="K26" s="1115">
        <v>0</v>
      </c>
      <c r="L26" s="1403">
        <v>0</v>
      </c>
      <c r="M26" s="1159"/>
      <c r="N26" s="1112"/>
      <c r="O26" s="1112"/>
      <c r="P26" s="1112"/>
      <c r="Q26" s="1112"/>
      <c r="R26" s="1436"/>
    </row>
    <row r="27" spans="1:18" ht="22.5" customHeight="1">
      <c r="A27" s="2039" t="s">
        <v>722</v>
      </c>
      <c r="B27" s="1321" t="s">
        <v>723</v>
      </c>
      <c r="C27" s="1114">
        <v>1</v>
      </c>
      <c r="D27" s="1114">
        <v>1009.712</v>
      </c>
      <c r="E27" s="1114">
        <v>1</v>
      </c>
      <c r="F27" s="1438">
        <v>115.66500000000001</v>
      </c>
      <c r="G27" s="1438">
        <v>6</v>
      </c>
      <c r="H27" s="1438">
        <v>129.54900000000001</v>
      </c>
      <c r="I27" s="1438">
        <v>0</v>
      </c>
      <c r="J27" s="1438">
        <v>0</v>
      </c>
      <c r="K27" s="1114">
        <v>3</v>
      </c>
      <c r="L27" s="1432">
        <v>36.549999999999997</v>
      </c>
      <c r="M27" s="1159"/>
      <c r="N27" s="1112"/>
      <c r="O27" s="1112"/>
      <c r="P27" s="1112"/>
      <c r="Q27" s="1112"/>
      <c r="R27" s="1436"/>
    </row>
    <row r="28" spans="1:18" ht="22.5" customHeight="1">
      <c r="A28" s="2039"/>
      <c r="B28" s="1324" t="s">
        <v>890</v>
      </c>
      <c r="C28" s="1115">
        <v>0</v>
      </c>
      <c r="D28" s="1115">
        <v>78.97</v>
      </c>
      <c r="E28" s="1115">
        <v>5</v>
      </c>
      <c r="F28" s="1102">
        <v>874.34299999999996</v>
      </c>
      <c r="G28" s="1102">
        <v>4</v>
      </c>
      <c r="H28" s="1102">
        <v>51.746000000000002</v>
      </c>
      <c r="I28" s="1102">
        <v>0</v>
      </c>
      <c r="J28" s="1102">
        <v>0</v>
      </c>
      <c r="K28" s="1115">
        <v>0</v>
      </c>
      <c r="L28" s="1403">
        <v>0</v>
      </c>
      <c r="M28" s="1159"/>
      <c r="N28" s="1112"/>
      <c r="O28" s="1112"/>
      <c r="P28" s="1112"/>
      <c r="Q28" s="1112"/>
      <c r="R28" s="1436"/>
    </row>
    <row r="29" spans="1:18" ht="22.5" customHeight="1">
      <c r="A29" s="2039"/>
      <c r="B29" s="1326" t="s">
        <v>755</v>
      </c>
      <c r="C29" s="1126">
        <v>0</v>
      </c>
      <c r="D29" s="1126">
        <v>2.5179999999999998</v>
      </c>
      <c r="E29" s="1126">
        <v>2</v>
      </c>
      <c r="F29" s="1123">
        <v>530.48199999999997</v>
      </c>
      <c r="G29" s="1123">
        <v>1</v>
      </c>
      <c r="H29" s="1123">
        <v>24.867999999999999</v>
      </c>
      <c r="I29" s="1123">
        <v>0</v>
      </c>
      <c r="J29" s="1123">
        <v>0</v>
      </c>
      <c r="K29" s="1126">
        <v>0</v>
      </c>
      <c r="L29" s="1433">
        <v>0</v>
      </c>
      <c r="M29" s="1159"/>
      <c r="N29" s="1112"/>
      <c r="O29" s="1112"/>
      <c r="P29" s="1112"/>
      <c r="Q29" s="1112"/>
      <c r="R29" s="1436"/>
    </row>
    <row r="30" spans="1:18" ht="22.5" customHeight="1">
      <c r="A30" s="2039"/>
      <c r="B30" s="1324" t="s">
        <v>5</v>
      </c>
      <c r="C30" s="1115">
        <v>1</v>
      </c>
      <c r="D30" s="1115">
        <v>490.83100000000002</v>
      </c>
      <c r="E30" s="1115">
        <v>6</v>
      </c>
      <c r="F30" s="1102">
        <v>758.13099999999997</v>
      </c>
      <c r="G30" s="1102">
        <v>12</v>
      </c>
      <c r="H30" s="1102">
        <v>235.53</v>
      </c>
      <c r="I30" s="1102">
        <v>0</v>
      </c>
      <c r="J30" s="1102">
        <v>0</v>
      </c>
      <c r="K30" s="1115">
        <v>0</v>
      </c>
      <c r="L30" s="1403">
        <v>0</v>
      </c>
      <c r="M30" s="1159"/>
      <c r="N30" s="1112"/>
      <c r="O30" s="1112"/>
      <c r="P30" s="1112"/>
      <c r="Q30" s="1112"/>
      <c r="R30" s="1436"/>
    </row>
    <row r="31" spans="1:18" ht="22.5" customHeight="1">
      <c r="A31" s="2039"/>
      <c r="B31" s="1324" t="s">
        <v>592</v>
      </c>
      <c r="C31" s="1115">
        <v>0</v>
      </c>
      <c r="D31" s="1115">
        <v>17.149999999999999</v>
      </c>
      <c r="E31" s="1115">
        <v>2</v>
      </c>
      <c r="F31" s="1102">
        <v>289.54399999999998</v>
      </c>
      <c r="G31" s="1102">
        <v>1</v>
      </c>
      <c r="H31" s="1102">
        <v>55.551000000000002</v>
      </c>
      <c r="I31" s="1102">
        <v>0</v>
      </c>
      <c r="J31" s="1102">
        <v>0</v>
      </c>
      <c r="K31" s="1115">
        <v>0</v>
      </c>
      <c r="L31" s="1403">
        <v>0</v>
      </c>
      <c r="M31" s="1159"/>
      <c r="N31" s="1112"/>
      <c r="O31" s="1112"/>
      <c r="P31" s="1112"/>
      <c r="Q31" s="1112"/>
      <c r="R31" s="1436"/>
    </row>
    <row r="32" spans="1:18" ht="9" customHeight="1">
      <c r="A32" s="2039"/>
      <c r="B32" s="1324"/>
      <c r="C32" s="1115"/>
      <c r="D32" s="1115"/>
      <c r="E32" s="1115"/>
      <c r="F32" s="1102"/>
      <c r="G32" s="1102"/>
      <c r="H32" s="1102"/>
      <c r="I32" s="1102"/>
      <c r="J32" s="1102"/>
      <c r="K32" s="1115"/>
      <c r="L32" s="1403"/>
      <c r="M32" s="1159"/>
      <c r="N32" s="1404"/>
      <c r="O32" s="1404"/>
      <c r="P32" s="1404"/>
      <c r="Q32" s="1404"/>
      <c r="R32" s="1404"/>
    </row>
    <row r="33" spans="1:18" ht="22.5" customHeight="1">
      <c r="A33" s="2039"/>
      <c r="B33" s="1324" t="s">
        <v>7</v>
      </c>
      <c r="C33" s="1115">
        <v>0</v>
      </c>
      <c r="D33" s="1115">
        <v>16.523</v>
      </c>
      <c r="E33" s="1115">
        <v>0</v>
      </c>
      <c r="F33" s="1102">
        <v>0</v>
      </c>
      <c r="G33" s="1102">
        <v>0</v>
      </c>
      <c r="H33" s="1102">
        <v>0</v>
      </c>
      <c r="I33" s="1102">
        <v>0</v>
      </c>
      <c r="J33" s="1102">
        <v>0</v>
      </c>
      <c r="K33" s="1115">
        <v>0</v>
      </c>
      <c r="L33" s="1403">
        <v>0</v>
      </c>
      <c r="M33" s="1159"/>
      <c r="N33" s="1112"/>
      <c r="O33" s="1112"/>
      <c r="P33" s="1112"/>
      <c r="Q33" s="1112"/>
      <c r="R33" s="1112"/>
    </row>
    <row r="34" spans="1:18" ht="22.5" customHeight="1">
      <c r="A34" s="2039"/>
      <c r="B34" s="1324" t="s">
        <v>8</v>
      </c>
      <c r="C34" s="1115">
        <v>0</v>
      </c>
      <c r="D34" s="1115">
        <v>14.545</v>
      </c>
      <c r="E34" s="1115">
        <v>0</v>
      </c>
      <c r="F34" s="1102">
        <v>0</v>
      </c>
      <c r="G34" s="1102">
        <v>1</v>
      </c>
      <c r="H34" s="1102">
        <v>23.254000000000001</v>
      </c>
      <c r="I34" s="1102">
        <v>0</v>
      </c>
      <c r="J34" s="1102">
        <v>0</v>
      </c>
      <c r="K34" s="1115">
        <v>0</v>
      </c>
      <c r="L34" s="1403">
        <v>0</v>
      </c>
      <c r="M34" s="1159"/>
      <c r="N34" s="1112"/>
      <c r="O34" s="1112"/>
      <c r="P34" s="1112"/>
      <c r="Q34" s="1112"/>
      <c r="R34" s="1112"/>
    </row>
    <row r="35" spans="1:18" ht="22.5" customHeight="1">
      <c r="A35" s="2039"/>
      <c r="B35" s="1324" t="s">
        <v>9</v>
      </c>
      <c r="C35" s="1115">
        <v>0</v>
      </c>
      <c r="D35" s="1115">
        <v>13.516</v>
      </c>
      <c r="E35" s="1115">
        <v>0</v>
      </c>
      <c r="F35" s="1102">
        <v>0</v>
      </c>
      <c r="G35" s="1102">
        <v>0</v>
      </c>
      <c r="H35" s="1102">
        <v>0</v>
      </c>
      <c r="I35" s="1102">
        <v>0</v>
      </c>
      <c r="J35" s="1102">
        <v>0</v>
      </c>
      <c r="K35" s="1115">
        <v>0</v>
      </c>
      <c r="L35" s="1403">
        <v>0</v>
      </c>
      <c r="M35" s="1159"/>
      <c r="N35" s="1430"/>
      <c r="O35" s="1430"/>
      <c r="P35" s="1430"/>
      <c r="Q35" s="1430"/>
      <c r="R35" s="1159"/>
    </row>
    <row r="36" spans="1:18" ht="22.5" customHeight="1">
      <c r="A36" s="2039"/>
      <c r="B36" s="1334" t="s">
        <v>891</v>
      </c>
      <c r="C36" s="1115">
        <v>0</v>
      </c>
      <c r="D36" s="1115">
        <v>0</v>
      </c>
      <c r="E36" s="1115">
        <v>0</v>
      </c>
      <c r="F36" s="1102">
        <v>0</v>
      </c>
      <c r="G36" s="1102">
        <v>0</v>
      </c>
      <c r="H36" s="1102">
        <v>0</v>
      </c>
      <c r="I36" s="1102">
        <v>0</v>
      </c>
      <c r="J36" s="1102">
        <v>0</v>
      </c>
      <c r="K36" s="1115">
        <v>0</v>
      </c>
      <c r="L36" s="1403">
        <v>0</v>
      </c>
      <c r="M36" s="1159"/>
      <c r="N36" s="1112"/>
      <c r="O36" s="1112"/>
      <c r="P36" s="1112"/>
      <c r="Q36" s="1112"/>
      <c r="R36" s="1436"/>
    </row>
    <row r="37" spans="1:18" ht="23.25" customHeight="1" thickBot="1">
      <c r="A37" s="2041"/>
      <c r="B37" s="1336" t="s">
        <v>892</v>
      </c>
      <c r="C37" s="1130">
        <v>0</v>
      </c>
      <c r="D37" s="1130">
        <v>0</v>
      </c>
      <c r="E37" s="1130">
        <v>0</v>
      </c>
      <c r="F37" s="1128">
        <v>0</v>
      </c>
      <c r="G37" s="1128">
        <v>0</v>
      </c>
      <c r="H37" s="1128">
        <v>0</v>
      </c>
      <c r="I37" s="1128">
        <v>0</v>
      </c>
      <c r="J37" s="1128">
        <v>0</v>
      </c>
      <c r="K37" s="1130">
        <v>0</v>
      </c>
      <c r="L37" s="1414">
        <v>0</v>
      </c>
      <c r="M37" s="1159"/>
      <c r="N37" s="1112"/>
      <c r="O37" s="1112"/>
      <c r="P37" s="1112"/>
      <c r="Q37" s="1112"/>
      <c r="R37" s="1436"/>
    </row>
    <row r="38" spans="1:18" ht="18" customHeight="1">
      <c r="A38" s="1133" t="s">
        <v>985</v>
      </c>
      <c r="C38" s="1104"/>
      <c r="D38" s="1104"/>
      <c r="E38" s="1134"/>
      <c r="F38" s="1134"/>
      <c r="G38" s="1134"/>
      <c r="H38" s="1134"/>
      <c r="I38" s="1134"/>
      <c r="J38" s="1134"/>
      <c r="N38" s="1112"/>
      <c r="O38" s="1112"/>
      <c r="P38" s="1112"/>
      <c r="Q38" s="1112"/>
      <c r="R38" s="1436"/>
    </row>
    <row r="39" spans="1:18" ht="18" customHeight="1">
      <c r="A39" s="2247" t="s">
        <v>986</v>
      </c>
      <c r="B39" s="2247"/>
      <c r="C39" s="2247"/>
      <c r="D39" s="2247"/>
      <c r="E39" s="2247"/>
      <c r="F39" s="2247"/>
      <c r="G39" s="2247"/>
      <c r="H39" s="2247"/>
      <c r="I39" s="2247"/>
      <c r="J39" s="2247"/>
      <c r="K39" s="2247"/>
      <c r="L39" s="2247"/>
      <c r="N39" s="1112"/>
      <c r="O39" s="1112"/>
      <c r="P39" s="1112"/>
      <c r="Q39" s="1112"/>
      <c r="R39" s="1436"/>
    </row>
    <row r="40" spans="1:18" ht="23.1" customHeight="1">
      <c r="C40" s="1134"/>
      <c r="D40" s="1134"/>
      <c r="E40" s="1134"/>
      <c r="F40" s="1134"/>
      <c r="G40" s="1134"/>
      <c r="H40" s="1134"/>
      <c r="I40" s="1134"/>
      <c r="J40" s="1134"/>
      <c r="K40" s="1134"/>
      <c r="L40" s="1134"/>
      <c r="N40" s="1112"/>
      <c r="O40" s="1112"/>
      <c r="P40" s="1112"/>
      <c r="Q40" s="1112"/>
      <c r="R40" s="1436"/>
    </row>
    <row r="41" spans="1:18" ht="23.1" customHeight="1">
      <c r="C41" s="1134"/>
      <c r="D41" s="1134"/>
      <c r="E41" s="1134"/>
      <c r="F41" s="1134"/>
      <c r="G41" s="1134"/>
      <c r="H41" s="1134"/>
      <c r="I41" s="1134"/>
      <c r="J41" s="1134"/>
      <c r="K41" s="1134"/>
      <c r="L41" s="1134"/>
      <c r="N41" s="1112"/>
      <c r="O41" s="1112"/>
      <c r="P41" s="1112"/>
      <c r="Q41" s="1112"/>
      <c r="R41" s="1436"/>
    </row>
    <row r="42" spans="1:18" ht="23.1" customHeight="1">
      <c r="N42" s="1112"/>
      <c r="O42" s="1112"/>
      <c r="P42" s="1112"/>
      <c r="Q42" s="1112"/>
      <c r="R42" s="1436"/>
    </row>
    <row r="43" spans="1:18" ht="23.1" customHeight="1">
      <c r="N43" s="1112"/>
      <c r="O43" s="1112"/>
      <c r="P43" s="1112"/>
      <c r="Q43" s="1112"/>
      <c r="R43" s="1436"/>
    </row>
    <row r="44" spans="1:18" ht="23.1" customHeight="1">
      <c r="N44" s="1404"/>
      <c r="O44" s="1404"/>
      <c r="P44" s="1404"/>
      <c r="Q44" s="1404"/>
      <c r="R44" s="1404"/>
    </row>
    <row r="45" spans="1:18" ht="23.1" customHeight="1">
      <c r="N45" s="1112"/>
      <c r="O45" s="1112"/>
      <c r="P45" s="1112"/>
      <c r="Q45" s="1112"/>
      <c r="R45" s="1112"/>
    </row>
    <row r="46" spans="1:18" ht="23.1" customHeight="1">
      <c r="N46" s="1430"/>
      <c r="O46" s="1430"/>
      <c r="P46" s="1430"/>
      <c r="Q46" s="1430"/>
      <c r="R46" s="1159"/>
    </row>
    <row r="47" spans="1:18" ht="23.1" customHeight="1">
      <c r="N47" s="1112"/>
      <c r="O47" s="1112"/>
      <c r="P47" s="1112"/>
      <c r="Q47" s="1112"/>
      <c r="R47" s="1436"/>
    </row>
    <row r="48" spans="1:18" ht="23.1" customHeight="1">
      <c r="N48" s="1112"/>
      <c r="O48" s="1112"/>
      <c r="P48" s="1112"/>
      <c r="Q48" s="1112"/>
      <c r="R48" s="1436"/>
    </row>
    <row r="49" spans="14:18" ht="23.1" customHeight="1">
      <c r="N49" s="1112"/>
      <c r="O49" s="1112"/>
      <c r="P49" s="1112"/>
      <c r="Q49" s="1112"/>
      <c r="R49" s="1436"/>
    </row>
    <row r="50" spans="14:18" ht="23.1" customHeight="1">
      <c r="N50" s="1112"/>
      <c r="O50" s="1112"/>
      <c r="P50" s="1112"/>
      <c r="Q50" s="1112"/>
      <c r="R50" s="1436"/>
    </row>
    <row r="51" spans="14:18" ht="23.1" customHeight="1">
      <c r="N51" s="1112"/>
      <c r="O51" s="1112"/>
      <c r="P51" s="1112"/>
      <c r="Q51" s="1112"/>
      <c r="R51" s="1436"/>
    </row>
    <row r="52" spans="14:18" ht="23.1" customHeight="1">
      <c r="N52" s="1112"/>
      <c r="O52" s="1112"/>
      <c r="P52" s="1112"/>
      <c r="Q52" s="1112"/>
      <c r="R52" s="1436"/>
    </row>
    <row r="53" spans="14:18" ht="23.1" customHeight="1">
      <c r="N53" s="1112"/>
      <c r="O53" s="1112"/>
      <c r="P53" s="1112"/>
      <c r="Q53" s="1112"/>
      <c r="R53" s="1436"/>
    </row>
    <row r="54" spans="14:18" ht="23.1" customHeight="1">
      <c r="N54" s="1112"/>
      <c r="O54" s="1112"/>
      <c r="P54" s="1112"/>
      <c r="Q54" s="1112"/>
      <c r="R54" s="1436"/>
    </row>
    <row r="55" spans="14:18" ht="23.1" customHeight="1">
      <c r="N55" s="1404"/>
      <c r="O55" s="1404"/>
      <c r="P55" s="1404"/>
      <c r="Q55" s="1404"/>
      <c r="R55" s="1404"/>
    </row>
    <row r="56" spans="14:18" ht="23.1" customHeight="1">
      <c r="N56" s="1112"/>
      <c r="O56" s="1112"/>
      <c r="P56" s="1112"/>
      <c r="Q56" s="1112"/>
      <c r="R56" s="1112"/>
    </row>
    <row r="57" spans="14:18" ht="23.1" customHeight="1">
      <c r="N57" s="1112"/>
      <c r="O57" s="1112"/>
      <c r="P57" s="1112"/>
      <c r="Q57" s="1112"/>
      <c r="R57" s="1112"/>
    </row>
    <row r="58" spans="14:18" ht="23.1" customHeight="1">
      <c r="N58" s="1430"/>
      <c r="O58" s="1430"/>
      <c r="P58" s="1430"/>
      <c r="Q58" s="1430"/>
      <c r="R58" s="1159"/>
    </row>
    <row r="59" spans="14:18" ht="23.1" customHeight="1">
      <c r="N59" s="1112"/>
      <c r="O59" s="1112"/>
      <c r="P59" s="1112"/>
      <c r="Q59" s="1112"/>
      <c r="R59" s="1436"/>
    </row>
    <row r="60" spans="14:18" ht="23.1" customHeight="1">
      <c r="N60" s="1112"/>
      <c r="O60" s="1112"/>
      <c r="P60" s="1112"/>
      <c r="Q60" s="1112"/>
      <c r="R60" s="1436"/>
    </row>
    <row r="61" spans="14:18" ht="23.1" customHeight="1">
      <c r="N61" s="1112"/>
      <c r="O61" s="1112"/>
      <c r="P61" s="1112"/>
      <c r="Q61" s="1112"/>
      <c r="R61" s="1436"/>
    </row>
    <row r="62" spans="14:18" ht="23.1" customHeight="1">
      <c r="N62" s="1112"/>
      <c r="O62" s="1112"/>
      <c r="P62" s="1112"/>
      <c r="Q62" s="1112"/>
      <c r="R62" s="1436"/>
    </row>
    <row r="63" spans="14:18" ht="23.1" customHeight="1">
      <c r="N63" s="1112"/>
      <c r="O63" s="1112"/>
      <c r="P63" s="1112"/>
      <c r="Q63" s="1112"/>
      <c r="R63" s="1436"/>
    </row>
    <row r="64" spans="14:18" ht="23.1" customHeight="1">
      <c r="N64" s="1112"/>
      <c r="O64" s="1112"/>
      <c r="P64" s="1112"/>
      <c r="Q64" s="1112"/>
      <c r="R64" s="1436"/>
    </row>
    <row r="65" spans="14:18" ht="23.1" customHeight="1">
      <c r="N65" s="1112"/>
      <c r="O65" s="1112"/>
      <c r="P65" s="1112"/>
      <c r="Q65" s="1112"/>
      <c r="R65" s="1436"/>
    </row>
    <row r="66" spans="14:18" ht="23.1" customHeight="1">
      <c r="N66" s="1112"/>
      <c r="O66" s="1112"/>
      <c r="P66" s="1112"/>
      <c r="Q66" s="1112"/>
      <c r="R66" s="1436"/>
    </row>
    <row r="67" spans="14:18" ht="23.1" customHeight="1">
      <c r="N67" s="1404"/>
      <c r="O67" s="1404"/>
      <c r="P67" s="1404"/>
      <c r="Q67" s="1404"/>
      <c r="R67" s="1404"/>
    </row>
    <row r="68" spans="14:18" ht="23.1" customHeight="1">
      <c r="N68" s="1112"/>
      <c r="O68" s="1112"/>
      <c r="P68" s="1112"/>
      <c r="Q68" s="1112"/>
      <c r="R68" s="1112"/>
    </row>
    <row r="69" spans="14:18" ht="21.95" customHeight="1">
      <c r="N69" s="1430"/>
      <c r="O69" s="1430"/>
      <c r="P69" s="1430"/>
      <c r="Q69" s="1430"/>
      <c r="R69" s="1159"/>
    </row>
    <row r="70" spans="14:18" ht="21.95" customHeight="1">
      <c r="N70" s="1112"/>
      <c r="O70" s="1112"/>
      <c r="P70" s="1112"/>
      <c r="Q70" s="1112"/>
      <c r="R70" s="1436"/>
    </row>
    <row r="71" spans="14:18" ht="21.95" customHeight="1">
      <c r="N71" s="1112"/>
      <c r="O71" s="1112"/>
      <c r="P71" s="1112"/>
      <c r="Q71" s="1112"/>
      <c r="R71" s="1436"/>
    </row>
    <row r="72" spans="14:18" ht="21.95" customHeight="1">
      <c r="N72" s="1112"/>
      <c r="O72" s="1112"/>
      <c r="P72" s="1112"/>
      <c r="Q72" s="1112"/>
      <c r="R72" s="1436"/>
    </row>
    <row r="73" spans="14:18" ht="21.95" customHeight="1">
      <c r="N73" s="1112"/>
      <c r="O73" s="1112"/>
      <c r="P73" s="1112"/>
      <c r="Q73" s="1112"/>
      <c r="R73" s="1436"/>
    </row>
    <row r="74" spans="14:18" ht="21.95" customHeight="1">
      <c r="N74" s="1112"/>
      <c r="O74" s="1112"/>
      <c r="P74" s="1112"/>
      <c r="Q74" s="1112"/>
      <c r="R74" s="1436"/>
    </row>
    <row r="75" spans="14:18" ht="21.95" customHeight="1">
      <c r="N75" s="1112"/>
      <c r="O75" s="1112"/>
      <c r="P75" s="1112"/>
      <c r="Q75" s="1112"/>
      <c r="R75" s="1436"/>
    </row>
    <row r="76" spans="14:18" ht="21.95" customHeight="1">
      <c r="N76" s="1112"/>
      <c r="O76" s="1112"/>
      <c r="P76" s="1112"/>
      <c r="Q76" s="1112"/>
      <c r="R76" s="1436"/>
    </row>
    <row r="77" spans="14:18" ht="21.95" customHeight="1">
      <c r="N77" s="1112"/>
      <c r="O77" s="1112"/>
      <c r="P77" s="1112"/>
      <c r="Q77" s="1112"/>
      <c r="R77" s="1436"/>
    </row>
    <row r="78" spans="14:18" ht="21.95" customHeight="1">
      <c r="N78" s="1404"/>
      <c r="O78" s="1404"/>
      <c r="P78" s="1404"/>
      <c r="Q78" s="1404"/>
      <c r="R78" s="1404"/>
    </row>
    <row r="79" spans="14:18" ht="21.95" customHeight="1">
      <c r="N79" s="1112"/>
      <c r="O79" s="1112"/>
      <c r="P79" s="1112"/>
      <c r="Q79" s="1112"/>
      <c r="R79" s="1112"/>
    </row>
    <row r="80" spans="14:18" ht="21.95" customHeight="1">
      <c r="N80" s="1112"/>
      <c r="O80" s="1112"/>
      <c r="P80" s="1112"/>
      <c r="Q80" s="1112"/>
      <c r="R80" s="1112"/>
    </row>
    <row r="81" spans="14:18">
      <c r="N81" s="1112"/>
      <c r="O81" s="1112"/>
      <c r="P81" s="1112"/>
      <c r="Q81" s="1112"/>
      <c r="R81" s="1112"/>
    </row>
  </sheetData>
  <mergeCells count="25">
    <mergeCell ref="A39:L39"/>
    <mergeCell ref="A14:A26"/>
    <mergeCell ref="A27:A37"/>
    <mergeCell ref="H7:H8"/>
    <mergeCell ref="I7:I8"/>
    <mergeCell ref="J7:J8"/>
    <mergeCell ref="K7:K8"/>
    <mergeCell ref="L7:L8"/>
    <mergeCell ref="A9:A13"/>
    <mergeCell ref="A7:B8"/>
    <mergeCell ref="C7:C8"/>
    <mergeCell ref="D7:D8"/>
    <mergeCell ref="E7:E8"/>
    <mergeCell ref="F7:F8"/>
    <mergeCell ref="G7:G8"/>
    <mergeCell ref="A1:L1"/>
    <mergeCell ref="A2:F2"/>
    <mergeCell ref="B3:B4"/>
    <mergeCell ref="C3:L4"/>
    <mergeCell ref="C5:D6"/>
    <mergeCell ref="E5:F6"/>
    <mergeCell ref="G5:L5"/>
    <mergeCell ref="G6:H6"/>
    <mergeCell ref="I6:J6"/>
    <mergeCell ref="K6:L6"/>
  </mergeCells>
  <phoneticPr fontId="3"/>
  <printOptions horizontalCentered="1"/>
  <pageMargins left="0" right="0" top="0.74803149606299213" bottom="0.39370078740157483" header="0.51181102362204722" footer="0.31496062992125984"/>
  <pageSetup paperSize="9" scale="91" firstPageNumber="102" orientation="portrait" blackAndWhite="1" useFirstPageNumber="1"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Normal="100" zoomScaleSheetLayoutView="100" workbookViewId="0">
      <pane xSplit="4" ySplit="5" topLeftCell="E6" activePane="bottomRight" state="frozen"/>
      <selection sqref="A1:M1"/>
      <selection pane="topRight" sqref="A1:M1"/>
      <selection pane="bottomLeft" sqref="A1:M1"/>
      <selection pane="bottomRight" activeCell="M11" sqref="M11"/>
    </sheetView>
  </sheetViews>
  <sheetFormatPr defaultRowHeight="13.5"/>
  <cols>
    <col min="1" max="1" width="3.375" style="1112" customWidth="1"/>
    <col min="2" max="2" width="2.875" style="1112" customWidth="1"/>
    <col min="3" max="3" width="21.625" style="1112" customWidth="1"/>
    <col min="4" max="4" width="6.75" style="1112" customWidth="1"/>
    <col min="5" max="5" width="7.25" style="1112" customWidth="1"/>
    <col min="6" max="6" width="6.75" style="1112" customWidth="1"/>
    <col min="7" max="7" width="7.25" style="1112" customWidth="1"/>
    <col min="8" max="8" width="6.25" style="1112" customWidth="1"/>
    <col min="9" max="9" width="7.25" style="1112" customWidth="1"/>
    <col min="10" max="10" width="6.375" style="1112" customWidth="1"/>
    <col min="11" max="11" width="6.5" style="1112" customWidth="1"/>
    <col min="12" max="12" width="7.25" style="1112" customWidth="1"/>
    <col min="13" max="13" width="6.75" style="1112" customWidth="1"/>
    <col min="14" max="16384" width="9" style="1112"/>
  </cols>
  <sheetData>
    <row r="1" spans="1:13" ht="25.5" customHeight="1">
      <c r="A1" s="2080" t="s">
        <v>872</v>
      </c>
      <c r="B1" s="2080"/>
      <c r="C1" s="2080"/>
      <c r="D1" s="2080"/>
      <c r="E1" s="2080"/>
      <c r="F1" s="2080"/>
      <c r="G1" s="2080"/>
      <c r="H1" s="2080"/>
      <c r="I1" s="2080"/>
      <c r="J1" s="2080"/>
      <c r="K1" s="2080"/>
      <c r="L1" s="2080"/>
      <c r="M1" s="1441"/>
    </row>
    <row r="2" spans="1:13" ht="17.25" customHeight="1" thickBot="1">
      <c r="A2" s="2043" t="s">
        <v>988</v>
      </c>
      <c r="B2" s="2043"/>
      <c r="C2" s="2043"/>
      <c r="D2" s="2043"/>
      <c r="E2" s="2043"/>
      <c r="F2" s="2043"/>
      <c r="G2" s="2043"/>
      <c r="H2" s="2043"/>
    </row>
    <row r="3" spans="1:13" ht="12.75" customHeight="1">
      <c r="A3" s="1156"/>
      <c r="B3" s="1158"/>
      <c r="C3" s="1158"/>
      <c r="D3" s="2045" t="s">
        <v>989</v>
      </c>
      <c r="E3" s="2048" t="s">
        <v>764</v>
      </c>
      <c r="F3" s="2254"/>
      <c r="G3" s="2052" t="s">
        <v>951</v>
      </c>
      <c r="H3" s="2045"/>
      <c r="I3" s="2048" t="s">
        <v>990</v>
      </c>
      <c r="J3" s="2254"/>
      <c r="K3" s="2048" t="s">
        <v>881</v>
      </c>
      <c r="L3" s="2259"/>
      <c r="M3" s="1159"/>
    </row>
    <row r="4" spans="1:13" ht="12.75" customHeight="1">
      <c r="A4" s="2147" t="s">
        <v>776</v>
      </c>
      <c r="B4" s="2262"/>
      <c r="C4" s="2262"/>
      <c r="D4" s="2047"/>
      <c r="E4" s="2255"/>
      <c r="F4" s="2256"/>
      <c r="G4" s="2049"/>
      <c r="H4" s="2047"/>
      <c r="I4" s="2255"/>
      <c r="J4" s="2256"/>
      <c r="K4" s="2255"/>
      <c r="L4" s="2260"/>
      <c r="M4" s="1159"/>
    </row>
    <row r="5" spans="1:13" ht="12.75" customHeight="1">
      <c r="A5" s="2149"/>
      <c r="B5" s="2263"/>
      <c r="C5" s="2263"/>
      <c r="D5" s="1096"/>
      <c r="E5" s="2257"/>
      <c r="F5" s="2258"/>
      <c r="G5" s="2095"/>
      <c r="H5" s="2096"/>
      <c r="I5" s="2257"/>
      <c r="J5" s="2258"/>
      <c r="K5" s="2257"/>
      <c r="L5" s="2261"/>
      <c r="M5" s="1159"/>
    </row>
    <row r="6" spans="1:13" ht="13.5" customHeight="1">
      <c r="A6" s="1185" t="s">
        <v>547</v>
      </c>
      <c r="B6" s="2070" t="s">
        <v>779</v>
      </c>
      <c r="C6" s="2070"/>
      <c r="D6" s="1161" t="s">
        <v>780</v>
      </c>
      <c r="E6" s="2264">
        <v>123</v>
      </c>
      <c r="F6" s="2265"/>
      <c r="G6" s="2264">
        <v>69</v>
      </c>
      <c r="H6" s="2265"/>
      <c r="I6" s="2264">
        <v>61</v>
      </c>
      <c r="J6" s="2265"/>
      <c r="K6" s="2264">
        <v>28</v>
      </c>
      <c r="L6" s="2266"/>
    </row>
    <row r="7" spans="1:13" ht="13.5" customHeight="1">
      <c r="A7" s="1185" t="s">
        <v>549</v>
      </c>
      <c r="B7" s="2070" t="s">
        <v>781</v>
      </c>
      <c r="C7" s="2070"/>
      <c r="D7" s="1161" t="s">
        <v>782</v>
      </c>
      <c r="E7" s="2267">
        <v>23</v>
      </c>
      <c r="F7" s="2268"/>
      <c r="G7" s="2267">
        <v>13</v>
      </c>
      <c r="H7" s="2268"/>
      <c r="I7" s="2267">
        <v>12</v>
      </c>
      <c r="J7" s="2268"/>
      <c r="K7" s="2267">
        <v>5</v>
      </c>
      <c r="L7" s="2269"/>
    </row>
    <row r="8" spans="1:13" ht="13.5" customHeight="1">
      <c r="A8" s="1185" t="s">
        <v>136</v>
      </c>
      <c r="B8" s="2070" t="s">
        <v>137</v>
      </c>
      <c r="C8" s="2070"/>
      <c r="D8" s="1161" t="s">
        <v>138</v>
      </c>
      <c r="E8" s="2267">
        <v>12</v>
      </c>
      <c r="F8" s="2268"/>
      <c r="G8" s="2267">
        <v>4</v>
      </c>
      <c r="H8" s="2268"/>
      <c r="I8" s="2267">
        <v>3</v>
      </c>
      <c r="J8" s="2268"/>
      <c r="K8" s="2267">
        <v>1</v>
      </c>
      <c r="L8" s="2269"/>
    </row>
    <row r="9" spans="1:13" ht="13.5" customHeight="1">
      <c r="A9" s="1185" t="s">
        <v>139</v>
      </c>
      <c r="B9" s="2070" t="s">
        <v>140</v>
      </c>
      <c r="C9" s="2070"/>
      <c r="D9" s="1161" t="s">
        <v>783</v>
      </c>
      <c r="E9" s="2267">
        <v>1021</v>
      </c>
      <c r="F9" s="2268"/>
      <c r="G9" s="2267">
        <v>479</v>
      </c>
      <c r="H9" s="2268"/>
      <c r="I9" s="2267">
        <v>367</v>
      </c>
      <c r="J9" s="2268"/>
      <c r="K9" s="2267">
        <v>133</v>
      </c>
      <c r="L9" s="2269"/>
    </row>
    <row r="10" spans="1:13" ht="13.5" customHeight="1">
      <c r="A10" s="1442" t="s">
        <v>142</v>
      </c>
      <c r="B10" s="2072" t="s">
        <v>143</v>
      </c>
      <c r="C10" s="2072"/>
      <c r="D10" s="1167" t="s">
        <v>645</v>
      </c>
      <c r="E10" s="2273">
        <v>3285</v>
      </c>
      <c r="F10" s="2274"/>
      <c r="G10" s="2273">
        <v>1695</v>
      </c>
      <c r="H10" s="2274"/>
      <c r="I10" s="2273">
        <v>1466</v>
      </c>
      <c r="J10" s="2274"/>
      <c r="K10" s="2273">
        <v>587</v>
      </c>
      <c r="L10" s="2275"/>
    </row>
    <row r="11" spans="1:13" ht="13.5" customHeight="1">
      <c r="A11" s="1186"/>
      <c r="C11" s="1170" t="s">
        <v>145</v>
      </c>
      <c r="D11" s="1171" t="s">
        <v>146</v>
      </c>
      <c r="E11" s="2270">
        <v>843</v>
      </c>
      <c r="F11" s="2271"/>
      <c r="G11" s="2270">
        <v>337</v>
      </c>
      <c r="H11" s="2271"/>
      <c r="I11" s="2270">
        <v>308</v>
      </c>
      <c r="J11" s="2271"/>
      <c r="K11" s="2270">
        <v>139</v>
      </c>
      <c r="L11" s="2272"/>
    </row>
    <row r="12" spans="1:13" ht="13.5" customHeight="1">
      <c r="A12" s="1185"/>
      <c r="B12" s="1116"/>
      <c r="C12" s="1170" t="s">
        <v>784</v>
      </c>
      <c r="D12" s="1171" t="s">
        <v>785</v>
      </c>
      <c r="E12" s="2270">
        <v>61</v>
      </c>
      <c r="F12" s="2271"/>
      <c r="G12" s="2270">
        <v>36</v>
      </c>
      <c r="H12" s="2271"/>
      <c r="I12" s="2270">
        <v>29</v>
      </c>
      <c r="J12" s="2271"/>
      <c r="K12" s="2270">
        <v>12</v>
      </c>
      <c r="L12" s="2272"/>
    </row>
    <row r="13" spans="1:13" ht="13.5" customHeight="1">
      <c r="A13" s="1185"/>
      <c r="B13" s="1116"/>
      <c r="C13" s="1170" t="s">
        <v>786</v>
      </c>
      <c r="D13" s="1171" t="s">
        <v>787</v>
      </c>
      <c r="E13" s="2270">
        <v>293</v>
      </c>
      <c r="F13" s="2271"/>
      <c r="G13" s="2270">
        <v>168</v>
      </c>
      <c r="H13" s="2271"/>
      <c r="I13" s="2270">
        <v>164</v>
      </c>
      <c r="J13" s="2271"/>
      <c r="K13" s="2270">
        <v>60</v>
      </c>
      <c r="L13" s="2272"/>
    </row>
    <row r="14" spans="1:13" ht="13.5" customHeight="1">
      <c r="A14" s="1185"/>
      <c r="B14" s="1116"/>
      <c r="C14" s="1170" t="s">
        <v>317</v>
      </c>
      <c r="D14" s="1171" t="s">
        <v>788</v>
      </c>
      <c r="E14" s="2270">
        <v>105</v>
      </c>
      <c r="F14" s="2271"/>
      <c r="G14" s="2270">
        <v>39</v>
      </c>
      <c r="H14" s="2271"/>
      <c r="I14" s="2270">
        <v>33</v>
      </c>
      <c r="J14" s="2271"/>
      <c r="K14" s="2270">
        <v>18</v>
      </c>
      <c r="L14" s="2272"/>
    </row>
    <row r="15" spans="1:13" ht="13.5" customHeight="1">
      <c r="A15" s="1185"/>
      <c r="B15" s="1116"/>
      <c r="C15" s="1174" t="s">
        <v>789</v>
      </c>
      <c r="D15" s="1175" t="s">
        <v>790</v>
      </c>
      <c r="E15" s="2276">
        <v>58</v>
      </c>
      <c r="F15" s="2277"/>
      <c r="G15" s="2276">
        <v>28</v>
      </c>
      <c r="H15" s="2277"/>
      <c r="I15" s="2276">
        <v>22</v>
      </c>
      <c r="J15" s="2277"/>
      <c r="K15" s="2276">
        <v>9</v>
      </c>
      <c r="L15" s="2278"/>
    </row>
    <row r="16" spans="1:13" ht="13.5" customHeight="1">
      <c r="A16" s="1185"/>
      <c r="B16" s="1116"/>
      <c r="C16" s="1170" t="s">
        <v>791</v>
      </c>
      <c r="D16" s="1171" t="s">
        <v>792</v>
      </c>
      <c r="E16" s="2270">
        <v>51</v>
      </c>
      <c r="F16" s="2271"/>
      <c r="G16" s="2270">
        <v>25</v>
      </c>
      <c r="H16" s="2271"/>
      <c r="I16" s="2270">
        <v>20</v>
      </c>
      <c r="J16" s="2271"/>
      <c r="K16" s="2270">
        <v>11</v>
      </c>
      <c r="L16" s="2272"/>
    </row>
    <row r="17" spans="1:14" ht="13.5" customHeight="1">
      <c r="A17" s="1185"/>
      <c r="B17" s="1116"/>
      <c r="C17" s="1170" t="s">
        <v>991</v>
      </c>
      <c r="D17" s="1171" t="s">
        <v>794</v>
      </c>
      <c r="E17" s="2270">
        <v>57</v>
      </c>
      <c r="F17" s="2271"/>
      <c r="G17" s="2270">
        <v>45</v>
      </c>
      <c r="H17" s="2271"/>
      <c r="I17" s="2270">
        <v>30</v>
      </c>
      <c r="J17" s="2271"/>
      <c r="K17" s="2270">
        <v>10</v>
      </c>
      <c r="L17" s="2272"/>
    </row>
    <row r="18" spans="1:14" ht="13.5" customHeight="1">
      <c r="A18" s="1185"/>
      <c r="B18" s="1116"/>
      <c r="C18" s="1170" t="s">
        <v>795</v>
      </c>
      <c r="D18" s="1171" t="s">
        <v>796</v>
      </c>
      <c r="E18" s="2270">
        <v>299</v>
      </c>
      <c r="F18" s="2271"/>
      <c r="G18" s="2270">
        <v>136</v>
      </c>
      <c r="H18" s="2271"/>
      <c r="I18" s="2270">
        <v>119</v>
      </c>
      <c r="J18" s="2271"/>
      <c r="K18" s="2270">
        <v>47</v>
      </c>
      <c r="L18" s="2272"/>
    </row>
    <row r="19" spans="1:14" ht="13.5" customHeight="1">
      <c r="A19" s="1185"/>
      <c r="B19" s="1116"/>
      <c r="C19" s="1178" t="s">
        <v>154</v>
      </c>
      <c r="D19" s="1179" t="s">
        <v>797</v>
      </c>
      <c r="E19" s="2279">
        <v>16</v>
      </c>
      <c r="F19" s="2280"/>
      <c r="G19" s="2279">
        <v>14</v>
      </c>
      <c r="H19" s="2280"/>
      <c r="I19" s="2279">
        <v>11</v>
      </c>
      <c r="J19" s="2280"/>
      <c r="K19" s="2279">
        <v>5</v>
      </c>
      <c r="L19" s="2281"/>
    </row>
    <row r="20" spans="1:14" ht="13.5" customHeight="1">
      <c r="A20" s="1185"/>
      <c r="B20" s="1116"/>
      <c r="C20" s="1170" t="s">
        <v>155</v>
      </c>
      <c r="D20" s="1171" t="s">
        <v>798</v>
      </c>
      <c r="E20" s="2270">
        <v>69</v>
      </c>
      <c r="F20" s="2271"/>
      <c r="G20" s="2270">
        <v>34</v>
      </c>
      <c r="H20" s="2271"/>
      <c r="I20" s="2270">
        <v>32</v>
      </c>
      <c r="J20" s="2271"/>
      <c r="K20" s="2270">
        <v>14</v>
      </c>
      <c r="L20" s="2272"/>
      <c r="N20" s="1202"/>
    </row>
    <row r="21" spans="1:14" ht="13.5" customHeight="1">
      <c r="A21" s="1185"/>
      <c r="B21" s="1116"/>
      <c r="C21" s="1170" t="s">
        <v>799</v>
      </c>
      <c r="D21" s="1171" t="s">
        <v>800</v>
      </c>
      <c r="E21" s="2270">
        <v>44</v>
      </c>
      <c r="F21" s="2271"/>
      <c r="G21" s="2270">
        <v>44</v>
      </c>
      <c r="H21" s="2271"/>
      <c r="I21" s="2270">
        <v>43</v>
      </c>
      <c r="J21" s="2271"/>
      <c r="K21" s="2270">
        <v>19</v>
      </c>
      <c r="L21" s="2272"/>
    </row>
    <row r="22" spans="1:14" ht="13.5" customHeight="1">
      <c r="A22" s="1185"/>
      <c r="B22" s="1116"/>
      <c r="C22" s="1212" t="s">
        <v>801</v>
      </c>
      <c r="D22" s="1171" t="s">
        <v>802</v>
      </c>
      <c r="E22" s="2270">
        <v>6</v>
      </c>
      <c r="F22" s="2271"/>
      <c r="G22" s="2270">
        <v>6</v>
      </c>
      <c r="H22" s="2271"/>
      <c r="I22" s="2270">
        <v>3</v>
      </c>
      <c r="J22" s="2271"/>
      <c r="K22" s="2270">
        <v>3</v>
      </c>
      <c r="L22" s="2272"/>
    </row>
    <row r="23" spans="1:14" ht="13.5" customHeight="1">
      <c r="A23" s="1185"/>
      <c r="B23" s="1116"/>
      <c r="C23" s="1170" t="s">
        <v>803</v>
      </c>
      <c r="D23" s="1171" t="s">
        <v>804</v>
      </c>
      <c r="E23" s="2270">
        <v>56</v>
      </c>
      <c r="F23" s="2271"/>
      <c r="G23" s="2270">
        <v>34</v>
      </c>
      <c r="H23" s="2271"/>
      <c r="I23" s="2270">
        <v>26</v>
      </c>
      <c r="J23" s="2271"/>
      <c r="K23" s="2270">
        <v>9</v>
      </c>
      <c r="L23" s="2272"/>
    </row>
    <row r="24" spans="1:14" ht="13.5" customHeight="1">
      <c r="A24" s="1185"/>
      <c r="B24" s="1116"/>
      <c r="C24" s="1170" t="s">
        <v>805</v>
      </c>
      <c r="D24" s="1171" t="s">
        <v>806</v>
      </c>
      <c r="E24" s="2270">
        <v>309</v>
      </c>
      <c r="F24" s="2271"/>
      <c r="G24" s="2270">
        <v>74</v>
      </c>
      <c r="H24" s="2271"/>
      <c r="I24" s="2270">
        <v>63</v>
      </c>
      <c r="J24" s="2271"/>
      <c r="K24" s="2270">
        <v>31</v>
      </c>
      <c r="L24" s="2272"/>
    </row>
    <row r="25" spans="1:14" ht="13.5" customHeight="1">
      <c r="A25" s="1185"/>
      <c r="B25" s="1116"/>
      <c r="C25" s="1174" t="s">
        <v>807</v>
      </c>
      <c r="D25" s="1175" t="s">
        <v>808</v>
      </c>
      <c r="E25" s="2276">
        <v>34</v>
      </c>
      <c r="F25" s="2277"/>
      <c r="G25" s="2276">
        <v>37</v>
      </c>
      <c r="H25" s="2277"/>
      <c r="I25" s="2276">
        <v>31</v>
      </c>
      <c r="J25" s="2277"/>
      <c r="K25" s="2276">
        <v>9</v>
      </c>
      <c r="L25" s="2278"/>
    </row>
    <row r="26" spans="1:14" ht="13.5" customHeight="1">
      <c r="A26" s="1185"/>
      <c r="B26" s="1116"/>
      <c r="C26" s="1170" t="s">
        <v>809</v>
      </c>
      <c r="D26" s="1171" t="s">
        <v>810</v>
      </c>
      <c r="E26" s="2270">
        <v>290</v>
      </c>
      <c r="F26" s="2271"/>
      <c r="G26" s="2270">
        <v>130</v>
      </c>
      <c r="H26" s="2271"/>
      <c r="I26" s="2270">
        <v>114</v>
      </c>
      <c r="J26" s="2271"/>
      <c r="K26" s="2270">
        <v>41</v>
      </c>
      <c r="L26" s="2272"/>
    </row>
    <row r="27" spans="1:14" ht="13.5" customHeight="1">
      <c r="A27" s="1185"/>
      <c r="B27" s="1116"/>
      <c r="C27" s="1170" t="s">
        <v>811</v>
      </c>
      <c r="D27" s="1171" t="s">
        <v>812</v>
      </c>
      <c r="E27" s="2270">
        <v>105</v>
      </c>
      <c r="F27" s="2271"/>
      <c r="G27" s="2270">
        <v>85</v>
      </c>
      <c r="H27" s="2271"/>
      <c r="I27" s="2270">
        <v>61</v>
      </c>
      <c r="J27" s="2271"/>
      <c r="K27" s="2270">
        <v>22</v>
      </c>
      <c r="L27" s="2272"/>
    </row>
    <row r="28" spans="1:14" ht="13.5" customHeight="1">
      <c r="A28" s="1185"/>
      <c r="B28" s="1116"/>
      <c r="C28" s="1170" t="s">
        <v>813</v>
      </c>
      <c r="D28" s="1171" t="s">
        <v>814</v>
      </c>
      <c r="E28" s="2270">
        <v>160</v>
      </c>
      <c r="F28" s="2271"/>
      <c r="G28" s="2270">
        <v>74</v>
      </c>
      <c r="H28" s="2271"/>
      <c r="I28" s="2270">
        <v>69</v>
      </c>
      <c r="J28" s="2271"/>
      <c r="K28" s="2270">
        <v>29</v>
      </c>
      <c r="L28" s="2272"/>
    </row>
    <row r="29" spans="1:14" ht="13.5" customHeight="1">
      <c r="A29" s="1185"/>
      <c r="B29" s="1116"/>
      <c r="C29" s="1178" t="s">
        <v>815</v>
      </c>
      <c r="D29" s="1179" t="s">
        <v>816</v>
      </c>
      <c r="E29" s="2279">
        <v>56</v>
      </c>
      <c r="F29" s="2280"/>
      <c r="G29" s="2279">
        <v>38</v>
      </c>
      <c r="H29" s="2280"/>
      <c r="I29" s="2279">
        <v>30</v>
      </c>
      <c r="J29" s="2280"/>
      <c r="K29" s="2279">
        <v>13</v>
      </c>
      <c r="L29" s="2281"/>
    </row>
    <row r="30" spans="1:14" ht="13.5" customHeight="1">
      <c r="A30" s="1186"/>
      <c r="C30" s="1193" t="s">
        <v>164</v>
      </c>
      <c r="D30" s="1171" t="s">
        <v>817</v>
      </c>
      <c r="E30" s="2270">
        <v>32</v>
      </c>
      <c r="F30" s="2271"/>
      <c r="G30" s="2270">
        <v>19</v>
      </c>
      <c r="H30" s="2271"/>
      <c r="I30" s="2270">
        <v>18</v>
      </c>
      <c r="J30" s="2271"/>
      <c r="K30" s="2270">
        <v>6</v>
      </c>
      <c r="L30" s="2272"/>
    </row>
    <row r="31" spans="1:14" ht="13.5" customHeight="1">
      <c r="A31" s="1186"/>
      <c r="C31" s="1170" t="s">
        <v>818</v>
      </c>
      <c r="D31" s="1171" t="s">
        <v>819</v>
      </c>
      <c r="E31" s="2270">
        <v>73</v>
      </c>
      <c r="F31" s="2271"/>
      <c r="G31" s="2270">
        <v>84</v>
      </c>
      <c r="H31" s="2271"/>
      <c r="I31" s="2270">
        <v>71</v>
      </c>
      <c r="J31" s="2271"/>
      <c r="K31" s="2270">
        <v>26</v>
      </c>
      <c r="L31" s="2272"/>
    </row>
    <row r="32" spans="1:14" ht="13.5" customHeight="1">
      <c r="A32" s="1186"/>
      <c r="C32" s="1170" t="s">
        <v>166</v>
      </c>
      <c r="D32" s="1171" t="s">
        <v>820</v>
      </c>
      <c r="E32" s="2270">
        <v>11</v>
      </c>
      <c r="F32" s="2271"/>
      <c r="G32" s="2270">
        <v>6</v>
      </c>
      <c r="H32" s="2271"/>
      <c r="I32" s="2270">
        <v>6</v>
      </c>
      <c r="J32" s="2271"/>
      <c r="K32" s="2270">
        <v>2</v>
      </c>
      <c r="L32" s="2272"/>
    </row>
    <row r="33" spans="1:12" ht="13.5" customHeight="1">
      <c r="A33" s="1186"/>
      <c r="C33" s="1170" t="s">
        <v>167</v>
      </c>
      <c r="D33" s="1171" t="s">
        <v>821</v>
      </c>
      <c r="E33" s="2270">
        <v>86</v>
      </c>
      <c r="F33" s="2271"/>
      <c r="G33" s="2270">
        <v>86</v>
      </c>
      <c r="H33" s="2271"/>
      <c r="I33" s="2270">
        <v>60</v>
      </c>
      <c r="J33" s="2271"/>
      <c r="K33" s="2270">
        <v>20</v>
      </c>
      <c r="L33" s="2272"/>
    </row>
    <row r="34" spans="1:12" ht="13.5" customHeight="1">
      <c r="A34" s="1443"/>
      <c r="B34" s="1184"/>
      <c r="C34" s="1178" t="s">
        <v>168</v>
      </c>
      <c r="D34" s="1179" t="s">
        <v>822</v>
      </c>
      <c r="E34" s="2279">
        <v>171</v>
      </c>
      <c r="F34" s="2280"/>
      <c r="G34" s="2279">
        <v>116</v>
      </c>
      <c r="H34" s="2280"/>
      <c r="I34" s="2279">
        <v>103</v>
      </c>
      <c r="J34" s="2280"/>
      <c r="K34" s="2279">
        <v>36</v>
      </c>
      <c r="L34" s="2281"/>
    </row>
    <row r="35" spans="1:12" ht="13.5" customHeight="1">
      <c r="A35" s="1185" t="s">
        <v>170</v>
      </c>
      <c r="B35" s="2071" t="s">
        <v>823</v>
      </c>
      <c r="C35" s="2071"/>
      <c r="D35" s="1161" t="s">
        <v>323</v>
      </c>
      <c r="E35" s="2267">
        <v>30</v>
      </c>
      <c r="F35" s="2268"/>
      <c r="G35" s="2267">
        <v>26</v>
      </c>
      <c r="H35" s="2268"/>
      <c r="I35" s="2267">
        <v>22</v>
      </c>
      <c r="J35" s="2268"/>
      <c r="K35" s="2267">
        <v>11</v>
      </c>
      <c r="L35" s="2269"/>
    </row>
    <row r="36" spans="1:12" ht="13.5" customHeight="1">
      <c r="A36" s="1186" t="s">
        <v>173</v>
      </c>
      <c r="B36" s="2070" t="s">
        <v>824</v>
      </c>
      <c r="C36" s="2070"/>
      <c r="D36" s="1161" t="s">
        <v>324</v>
      </c>
      <c r="E36" s="2267">
        <v>203</v>
      </c>
      <c r="F36" s="2268"/>
      <c r="G36" s="2267">
        <v>184</v>
      </c>
      <c r="H36" s="2268"/>
      <c r="I36" s="2267">
        <v>168</v>
      </c>
      <c r="J36" s="2268"/>
      <c r="K36" s="2267">
        <v>66</v>
      </c>
      <c r="L36" s="2269"/>
    </row>
    <row r="37" spans="1:12" ht="13.5" customHeight="1">
      <c r="A37" s="1186" t="s">
        <v>176</v>
      </c>
      <c r="B37" s="2070" t="s">
        <v>534</v>
      </c>
      <c r="C37" s="2070"/>
      <c r="D37" s="1161" t="s">
        <v>325</v>
      </c>
      <c r="E37" s="2267">
        <v>1227</v>
      </c>
      <c r="F37" s="2268"/>
      <c r="G37" s="2267">
        <v>643</v>
      </c>
      <c r="H37" s="2268"/>
      <c r="I37" s="2267">
        <v>500</v>
      </c>
      <c r="J37" s="2268"/>
      <c r="K37" s="2267">
        <v>193</v>
      </c>
      <c r="L37" s="2269"/>
    </row>
    <row r="38" spans="1:12" ht="13.5" customHeight="1">
      <c r="A38" s="1186" t="s">
        <v>179</v>
      </c>
      <c r="B38" s="2070" t="s">
        <v>992</v>
      </c>
      <c r="C38" s="2070"/>
      <c r="D38" s="1161" t="s">
        <v>327</v>
      </c>
      <c r="E38" s="2267">
        <v>3311</v>
      </c>
      <c r="F38" s="2268"/>
      <c r="G38" s="2267">
        <v>1909</v>
      </c>
      <c r="H38" s="2268"/>
      <c r="I38" s="2267">
        <v>1574</v>
      </c>
      <c r="J38" s="2268"/>
      <c r="K38" s="2267">
        <v>563</v>
      </c>
      <c r="L38" s="2269"/>
    </row>
    <row r="39" spans="1:12" ht="13.5" customHeight="1">
      <c r="A39" s="1186"/>
      <c r="C39" s="1170" t="s">
        <v>826</v>
      </c>
      <c r="D39" s="1171" t="s">
        <v>827</v>
      </c>
      <c r="E39" s="2270">
        <v>647</v>
      </c>
      <c r="F39" s="2271"/>
      <c r="G39" s="2270">
        <v>536</v>
      </c>
      <c r="H39" s="2271"/>
      <c r="I39" s="2270">
        <v>451</v>
      </c>
      <c r="J39" s="2271"/>
      <c r="K39" s="2270">
        <v>164</v>
      </c>
      <c r="L39" s="2272"/>
    </row>
    <row r="40" spans="1:12" ht="13.5" customHeight="1">
      <c r="A40" s="1186"/>
      <c r="C40" s="1170" t="s">
        <v>828</v>
      </c>
      <c r="D40" s="1171" t="s">
        <v>829</v>
      </c>
      <c r="E40" s="2270">
        <v>2664</v>
      </c>
      <c r="F40" s="2271"/>
      <c r="G40" s="2270">
        <v>1373</v>
      </c>
      <c r="H40" s="2271"/>
      <c r="I40" s="2270">
        <v>1123</v>
      </c>
      <c r="J40" s="2271"/>
      <c r="K40" s="2270">
        <v>399</v>
      </c>
      <c r="L40" s="2272"/>
    </row>
    <row r="41" spans="1:12" ht="13.5" customHeight="1">
      <c r="A41" s="1189" t="s">
        <v>182</v>
      </c>
      <c r="B41" s="2072" t="s">
        <v>993</v>
      </c>
      <c r="C41" s="2072"/>
      <c r="D41" s="1167" t="s">
        <v>328</v>
      </c>
      <c r="E41" s="2273">
        <v>616</v>
      </c>
      <c r="F41" s="2274"/>
      <c r="G41" s="2273">
        <v>346</v>
      </c>
      <c r="H41" s="2274"/>
      <c r="I41" s="2273">
        <v>305</v>
      </c>
      <c r="J41" s="2274"/>
      <c r="K41" s="2273">
        <v>112</v>
      </c>
      <c r="L41" s="2275"/>
    </row>
    <row r="42" spans="1:12" ht="13.5" customHeight="1">
      <c r="A42" s="1186" t="s">
        <v>185</v>
      </c>
      <c r="B42" s="2070" t="s">
        <v>831</v>
      </c>
      <c r="C42" s="2070"/>
      <c r="D42" s="1161" t="s">
        <v>330</v>
      </c>
      <c r="E42" s="2267">
        <v>348</v>
      </c>
      <c r="F42" s="2268"/>
      <c r="G42" s="2267">
        <v>204</v>
      </c>
      <c r="H42" s="2268"/>
      <c r="I42" s="2267">
        <v>179</v>
      </c>
      <c r="J42" s="2268"/>
      <c r="K42" s="2267">
        <v>62</v>
      </c>
      <c r="L42" s="2269"/>
    </row>
    <row r="43" spans="1:12" ht="13.5" customHeight="1">
      <c r="A43" s="1186" t="s">
        <v>188</v>
      </c>
      <c r="B43" s="2071" t="s">
        <v>331</v>
      </c>
      <c r="C43" s="2071"/>
      <c r="D43" s="1161" t="s">
        <v>332</v>
      </c>
      <c r="E43" s="2267">
        <v>386</v>
      </c>
      <c r="F43" s="2268"/>
      <c r="G43" s="2267">
        <v>335</v>
      </c>
      <c r="H43" s="2268"/>
      <c r="I43" s="2267">
        <v>299</v>
      </c>
      <c r="J43" s="2268"/>
      <c r="K43" s="2267">
        <v>109</v>
      </c>
      <c r="L43" s="2269"/>
    </row>
    <row r="44" spans="1:12" ht="13.5" customHeight="1">
      <c r="A44" s="1186" t="s">
        <v>191</v>
      </c>
      <c r="B44" s="2070" t="s">
        <v>832</v>
      </c>
      <c r="C44" s="2070"/>
      <c r="D44" s="1161" t="s">
        <v>833</v>
      </c>
      <c r="E44" s="2267">
        <v>969</v>
      </c>
      <c r="F44" s="2268"/>
      <c r="G44" s="2267">
        <v>666</v>
      </c>
      <c r="H44" s="2268"/>
      <c r="I44" s="2267">
        <v>531</v>
      </c>
      <c r="J44" s="2268"/>
      <c r="K44" s="2267">
        <v>186</v>
      </c>
      <c r="L44" s="2269"/>
    </row>
    <row r="45" spans="1:12" ht="13.5" customHeight="1">
      <c r="A45" s="1443"/>
      <c r="B45" s="1184"/>
      <c r="C45" s="1178" t="s">
        <v>834</v>
      </c>
      <c r="D45" s="1179" t="s">
        <v>835</v>
      </c>
      <c r="E45" s="2279">
        <v>301</v>
      </c>
      <c r="F45" s="2280"/>
      <c r="G45" s="2279">
        <v>211</v>
      </c>
      <c r="H45" s="2280"/>
      <c r="I45" s="2279">
        <v>165</v>
      </c>
      <c r="J45" s="2280"/>
      <c r="K45" s="2279">
        <v>58</v>
      </c>
      <c r="L45" s="2281"/>
    </row>
    <row r="46" spans="1:12" ht="13.5" customHeight="1">
      <c r="A46" s="1186" t="s">
        <v>194</v>
      </c>
      <c r="B46" s="2071" t="s">
        <v>836</v>
      </c>
      <c r="C46" s="2071"/>
      <c r="D46" s="1161" t="s">
        <v>336</v>
      </c>
      <c r="E46" s="2267">
        <v>749</v>
      </c>
      <c r="F46" s="2268"/>
      <c r="G46" s="2267">
        <v>388</v>
      </c>
      <c r="H46" s="2268"/>
      <c r="I46" s="2267">
        <v>306</v>
      </c>
      <c r="J46" s="2268"/>
      <c r="K46" s="2267">
        <v>111</v>
      </c>
      <c r="L46" s="2269"/>
    </row>
    <row r="47" spans="1:12" ht="13.5" customHeight="1">
      <c r="A47" s="1186" t="s">
        <v>197</v>
      </c>
      <c r="B47" s="2070" t="s">
        <v>837</v>
      </c>
      <c r="C47" s="2070"/>
      <c r="D47" s="1161" t="s">
        <v>338</v>
      </c>
      <c r="E47" s="2267">
        <v>559</v>
      </c>
      <c r="F47" s="2268"/>
      <c r="G47" s="2267">
        <v>216</v>
      </c>
      <c r="H47" s="2268"/>
      <c r="I47" s="2267">
        <v>190</v>
      </c>
      <c r="J47" s="2268"/>
      <c r="K47" s="2267">
        <v>67</v>
      </c>
      <c r="L47" s="2269"/>
    </row>
    <row r="48" spans="1:12" ht="13.5" customHeight="1">
      <c r="A48" s="1186" t="s">
        <v>200</v>
      </c>
      <c r="B48" s="2070" t="s">
        <v>838</v>
      </c>
      <c r="C48" s="2070"/>
      <c r="D48" s="1161" t="s">
        <v>340</v>
      </c>
      <c r="E48" s="2267">
        <v>4942</v>
      </c>
      <c r="F48" s="2268"/>
      <c r="G48" s="2267">
        <v>2187</v>
      </c>
      <c r="H48" s="2268"/>
      <c r="I48" s="2267">
        <v>1730</v>
      </c>
      <c r="J48" s="2268"/>
      <c r="K48" s="2267">
        <v>619</v>
      </c>
      <c r="L48" s="2269"/>
    </row>
    <row r="49" spans="1:13" ht="13.5" customHeight="1">
      <c r="A49" s="1186"/>
      <c r="C49" s="1170" t="s">
        <v>839</v>
      </c>
      <c r="D49" s="1171" t="s">
        <v>840</v>
      </c>
      <c r="E49" s="2270">
        <v>2030</v>
      </c>
      <c r="F49" s="2271"/>
      <c r="G49" s="2270">
        <v>1040</v>
      </c>
      <c r="H49" s="2271"/>
      <c r="I49" s="2270">
        <v>829</v>
      </c>
      <c r="J49" s="2271"/>
      <c r="K49" s="2270">
        <v>297</v>
      </c>
      <c r="L49" s="2272"/>
    </row>
    <row r="50" spans="1:13" ht="13.5" customHeight="1">
      <c r="A50" s="1186"/>
      <c r="C50" s="1193" t="s">
        <v>841</v>
      </c>
      <c r="D50" s="1171" t="s">
        <v>842</v>
      </c>
      <c r="E50" s="2270">
        <v>2893</v>
      </c>
      <c r="F50" s="2271"/>
      <c r="G50" s="2270">
        <v>1138</v>
      </c>
      <c r="H50" s="2271"/>
      <c r="I50" s="2270">
        <v>894</v>
      </c>
      <c r="J50" s="2271"/>
      <c r="K50" s="2270">
        <v>321</v>
      </c>
      <c r="L50" s="2272"/>
    </row>
    <row r="51" spans="1:13" ht="13.5" customHeight="1">
      <c r="A51" s="1189" t="s">
        <v>203</v>
      </c>
      <c r="B51" s="2072" t="s">
        <v>843</v>
      </c>
      <c r="C51" s="2072"/>
      <c r="D51" s="1167" t="s">
        <v>342</v>
      </c>
      <c r="E51" s="2273">
        <v>534</v>
      </c>
      <c r="F51" s="2274"/>
      <c r="G51" s="2273">
        <v>254</v>
      </c>
      <c r="H51" s="2274"/>
      <c r="I51" s="2273">
        <v>231</v>
      </c>
      <c r="J51" s="2274"/>
      <c r="K51" s="2273">
        <v>89</v>
      </c>
      <c r="L51" s="2275"/>
    </row>
    <row r="52" spans="1:13" ht="13.5" customHeight="1">
      <c r="A52" s="1186" t="s">
        <v>206</v>
      </c>
      <c r="B52" s="2070" t="s">
        <v>207</v>
      </c>
      <c r="C52" s="2070"/>
      <c r="D52" s="1161" t="s">
        <v>343</v>
      </c>
      <c r="E52" s="2267">
        <v>1934</v>
      </c>
      <c r="F52" s="2268"/>
      <c r="G52" s="2267">
        <v>1099</v>
      </c>
      <c r="H52" s="2268"/>
      <c r="I52" s="2267">
        <v>984</v>
      </c>
      <c r="J52" s="2268"/>
      <c r="K52" s="2267">
        <v>357</v>
      </c>
      <c r="L52" s="2269"/>
    </row>
    <row r="53" spans="1:13" ht="13.5" customHeight="1">
      <c r="A53" s="1186"/>
      <c r="C53" s="1193" t="s">
        <v>844</v>
      </c>
      <c r="D53" s="1171" t="s">
        <v>845</v>
      </c>
      <c r="E53" s="2270">
        <v>880</v>
      </c>
      <c r="F53" s="2271"/>
      <c r="G53" s="2270">
        <v>372</v>
      </c>
      <c r="H53" s="2271"/>
      <c r="I53" s="2270">
        <v>357</v>
      </c>
      <c r="J53" s="2271"/>
      <c r="K53" s="2270">
        <v>130</v>
      </c>
      <c r="L53" s="2272"/>
    </row>
    <row r="54" spans="1:13" ht="13.5" customHeight="1">
      <c r="A54" s="1186" t="s">
        <v>846</v>
      </c>
      <c r="B54" s="2070" t="s">
        <v>847</v>
      </c>
      <c r="C54" s="2070"/>
      <c r="D54" s="1161" t="s">
        <v>848</v>
      </c>
      <c r="E54" s="2267">
        <v>1104</v>
      </c>
      <c r="F54" s="2268"/>
      <c r="G54" s="2267">
        <v>338</v>
      </c>
      <c r="H54" s="2268"/>
      <c r="I54" s="2267">
        <v>329</v>
      </c>
      <c r="J54" s="2268"/>
      <c r="K54" s="2267">
        <v>121</v>
      </c>
      <c r="L54" s="2269"/>
    </row>
    <row r="55" spans="1:13" ht="13.5" customHeight="1">
      <c r="A55" s="1186" t="s">
        <v>849</v>
      </c>
      <c r="B55" s="2070" t="s">
        <v>850</v>
      </c>
      <c r="C55" s="2070"/>
      <c r="D55" s="1161" t="s">
        <v>851</v>
      </c>
      <c r="E55" s="2267">
        <v>3</v>
      </c>
      <c r="F55" s="2268"/>
      <c r="G55" s="2267">
        <v>3</v>
      </c>
      <c r="H55" s="2268"/>
      <c r="I55" s="2267">
        <v>2</v>
      </c>
      <c r="J55" s="2268"/>
      <c r="K55" s="2267">
        <v>1</v>
      </c>
      <c r="L55" s="2269"/>
    </row>
    <row r="56" spans="1:13" ht="13.5" customHeight="1" thickBot="1">
      <c r="A56" s="2074" t="s">
        <v>211</v>
      </c>
      <c r="B56" s="2075"/>
      <c r="C56" s="2076"/>
      <c r="D56" s="2077"/>
      <c r="E56" s="2282">
        <f>SUM(E6:F55)-SUM(E11:F34,E39:F40,E45,E49:F50,E53)</f>
        <v>21379</v>
      </c>
      <c r="F56" s="2283"/>
      <c r="G56" s="2282">
        <f>SUM(G6:H55)-SUM(G11:H34,G39:H40,G45,G49:H50,G53)</f>
        <v>11058</v>
      </c>
      <c r="H56" s="2283"/>
      <c r="I56" s="2282">
        <f>SUM(I6:J55)-SUM(I11:J34,I39:J40,I45,I49:J50,I53)</f>
        <v>9259</v>
      </c>
      <c r="J56" s="2283"/>
      <c r="K56" s="2282">
        <f>SUM(K6:L55)-SUM(K11:L34,K39:L40,K45,K49:L50,K53)</f>
        <v>3421</v>
      </c>
      <c r="L56" s="2284"/>
      <c r="M56" s="1093"/>
    </row>
    <row r="57" spans="1:13" ht="18" customHeight="1">
      <c r="A57" s="1188" t="s">
        <v>994</v>
      </c>
    </row>
  </sheetData>
  <mergeCells count="233">
    <mergeCell ref="A56:D56"/>
    <mergeCell ref="E56:F56"/>
    <mergeCell ref="G56:H56"/>
    <mergeCell ref="I56:J56"/>
    <mergeCell ref="K56:L56"/>
    <mergeCell ref="B54:C54"/>
    <mergeCell ref="E54:F54"/>
    <mergeCell ref="G54:H54"/>
    <mergeCell ref="I54:J54"/>
    <mergeCell ref="K54:L54"/>
    <mergeCell ref="B55:C55"/>
    <mergeCell ref="E55:F55"/>
    <mergeCell ref="G55:H55"/>
    <mergeCell ref="I55:J55"/>
    <mergeCell ref="K55:L55"/>
    <mergeCell ref="B52:C52"/>
    <mergeCell ref="E52:F52"/>
    <mergeCell ref="G52:H52"/>
    <mergeCell ref="I52:J52"/>
    <mergeCell ref="K52:L52"/>
    <mergeCell ref="E53:F53"/>
    <mergeCell ref="G53:H53"/>
    <mergeCell ref="I53:J53"/>
    <mergeCell ref="K53:L53"/>
    <mergeCell ref="E50:F50"/>
    <mergeCell ref="G50:H50"/>
    <mergeCell ref="I50:J50"/>
    <mergeCell ref="K50:L50"/>
    <mergeCell ref="B51:C51"/>
    <mergeCell ref="E51:F51"/>
    <mergeCell ref="G51:H51"/>
    <mergeCell ref="I51:J51"/>
    <mergeCell ref="K51:L51"/>
    <mergeCell ref="B48:C48"/>
    <mergeCell ref="E48:F48"/>
    <mergeCell ref="G48:H48"/>
    <mergeCell ref="I48:J48"/>
    <mergeCell ref="K48:L48"/>
    <mergeCell ref="E49:F49"/>
    <mergeCell ref="G49:H49"/>
    <mergeCell ref="I49:J49"/>
    <mergeCell ref="K49:L49"/>
    <mergeCell ref="B46:C46"/>
    <mergeCell ref="E46:F46"/>
    <mergeCell ref="G46:H46"/>
    <mergeCell ref="I46:J46"/>
    <mergeCell ref="K46:L46"/>
    <mergeCell ref="B47:C47"/>
    <mergeCell ref="E47:F47"/>
    <mergeCell ref="G47:H47"/>
    <mergeCell ref="I47:J47"/>
    <mergeCell ref="K47:L47"/>
    <mergeCell ref="B44:C44"/>
    <mergeCell ref="E44:F44"/>
    <mergeCell ref="G44:H44"/>
    <mergeCell ref="I44:J44"/>
    <mergeCell ref="K44:L44"/>
    <mergeCell ref="E45:F45"/>
    <mergeCell ref="G45:H45"/>
    <mergeCell ref="I45:J45"/>
    <mergeCell ref="K45:L45"/>
    <mergeCell ref="B42:C42"/>
    <mergeCell ref="E42:F42"/>
    <mergeCell ref="G42:H42"/>
    <mergeCell ref="I42:J42"/>
    <mergeCell ref="K42:L42"/>
    <mergeCell ref="B43:C43"/>
    <mergeCell ref="E43:F43"/>
    <mergeCell ref="G43:H43"/>
    <mergeCell ref="I43:J43"/>
    <mergeCell ref="K43:L43"/>
    <mergeCell ref="E40:F40"/>
    <mergeCell ref="G40:H40"/>
    <mergeCell ref="I40:J40"/>
    <mergeCell ref="K40:L40"/>
    <mergeCell ref="B41:C41"/>
    <mergeCell ref="E41:F41"/>
    <mergeCell ref="G41:H41"/>
    <mergeCell ref="I41:J41"/>
    <mergeCell ref="K41:L41"/>
    <mergeCell ref="B38:C38"/>
    <mergeCell ref="E38:F38"/>
    <mergeCell ref="G38:H38"/>
    <mergeCell ref="I38:J38"/>
    <mergeCell ref="K38:L38"/>
    <mergeCell ref="E39:F39"/>
    <mergeCell ref="G39:H39"/>
    <mergeCell ref="I39:J39"/>
    <mergeCell ref="K39:L39"/>
    <mergeCell ref="B36:C36"/>
    <mergeCell ref="E36:F36"/>
    <mergeCell ref="G36:H36"/>
    <mergeCell ref="I36:J36"/>
    <mergeCell ref="K36:L36"/>
    <mergeCell ref="B37:C37"/>
    <mergeCell ref="E37:F37"/>
    <mergeCell ref="G37:H37"/>
    <mergeCell ref="I37:J37"/>
    <mergeCell ref="K37:L37"/>
    <mergeCell ref="E34:F34"/>
    <mergeCell ref="G34:H34"/>
    <mergeCell ref="I34:J34"/>
    <mergeCell ref="K34:L34"/>
    <mergeCell ref="B35:C35"/>
    <mergeCell ref="E35:F35"/>
    <mergeCell ref="G35:H35"/>
    <mergeCell ref="I35:J35"/>
    <mergeCell ref="K35:L35"/>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13:F13"/>
    <mergeCell ref="G13:H13"/>
    <mergeCell ref="I13:J13"/>
    <mergeCell ref="K13:L13"/>
    <mergeCell ref="B10:C10"/>
    <mergeCell ref="E10:F10"/>
    <mergeCell ref="G10:H10"/>
    <mergeCell ref="I10:J10"/>
    <mergeCell ref="K10:L10"/>
    <mergeCell ref="E11:F11"/>
    <mergeCell ref="G11:H11"/>
    <mergeCell ref="I11:J11"/>
    <mergeCell ref="K11:L11"/>
    <mergeCell ref="B9:C9"/>
    <mergeCell ref="E9:F9"/>
    <mergeCell ref="G9:H9"/>
    <mergeCell ref="I9:J9"/>
    <mergeCell ref="K9:L9"/>
    <mergeCell ref="E12:F12"/>
    <mergeCell ref="G12:H12"/>
    <mergeCell ref="I12:J12"/>
    <mergeCell ref="K12:L12"/>
    <mergeCell ref="B7:C7"/>
    <mergeCell ref="E7:F7"/>
    <mergeCell ref="G7:H7"/>
    <mergeCell ref="I7:J7"/>
    <mergeCell ref="K7:L7"/>
    <mergeCell ref="B8:C8"/>
    <mergeCell ref="E8:F8"/>
    <mergeCell ref="G8:H8"/>
    <mergeCell ref="I8:J8"/>
    <mergeCell ref="K8:L8"/>
    <mergeCell ref="A1:L1"/>
    <mergeCell ref="A2:H2"/>
    <mergeCell ref="D3:D4"/>
    <mergeCell ref="E3:F5"/>
    <mergeCell ref="G3:H5"/>
    <mergeCell ref="I3:J5"/>
    <mergeCell ref="K3:L5"/>
    <mergeCell ref="A4:C5"/>
    <mergeCell ref="B6:C6"/>
    <mergeCell ref="E6:F6"/>
    <mergeCell ref="G6:H6"/>
    <mergeCell ref="I6:J6"/>
    <mergeCell ref="K6:L6"/>
  </mergeCells>
  <phoneticPr fontId="3"/>
  <printOptions horizontalCentered="1"/>
  <pageMargins left="0" right="0" top="0.74803149606299213" bottom="0.39370078740157483" header="0.51181102362204722" footer="0.31496062992125984"/>
  <pageSetup paperSize="9" scale="98"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3" width="9" style="55"/>
    <col min="254" max="254" width="4.125" style="55" customWidth="1"/>
    <col min="255" max="255" width="5.875" style="55" customWidth="1"/>
    <col min="256" max="256" width="4.5" style="55" customWidth="1"/>
    <col min="257" max="266" width="7.625" style="55" customWidth="1"/>
    <col min="267" max="267" width="3.875" style="55" customWidth="1"/>
    <col min="268" max="268" width="9.125" style="55" bestFit="1" customWidth="1"/>
    <col min="269" max="269" width="9.25" style="55" bestFit="1" customWidth="1"/>
    <col min="270" max="509" width="9" style="55"/>
    <col min="510" max="510" width="4.125" style="55" customWidth="1"/>
    <col min="511" max="511" width="5.875" style="55" customWidth="1"/>
    <col min="512" max="512" width="4.5" style="55" customWidth="1"/>
    <col min="513" max="522" width="7.625" style="55" customWidth="1"/>
    <col min="523" max="523" width="3.875" style="55" customWidth="1"/>
    <col min="524" max="524" width="9.125" style="55" bestFit="1" customWidth="1"/>
    <col min="525" max="525" width="9.25" style="55" bestFit="1" customWidth="1"/>
    <col min="526" max="765" width="9" style="55"/>
    <col min="766" max="766" width="4.125" style="55" customWidth="1"/>
    <col min="767" max="767" width="5.875" style="55" customWidth="1"/>
    <col min="768" max="768" width="4.5" style="55" customWidth="1"/>
    <col min="769" max="778" width="7.625" style="55" customWidth="1"/>
    <col min="779" max="779" width="3.875" style="55" customWidth="1"/>
    <col min="780" max="780" width="9.125" style="55" bestFit="1" customWidth="1"/>
    <col min="781" max="781" width="9.25" style="55" bestFit="1" customWidth="1"/>
    <col min="782" max="1021" width="9" style="55"/>
    <col min="1022" max="1022" width="4.125" style="55" customWidth="1"/>
    <col min="1023" max="1023" width="5.875" style="55" customWidth="1"/>
    <col min="1024" max="1024" width="4.5" style="55" customWidth="1"/>
    <col min="1025" max="1034" width="7.625" style="55" customWidth="1"/>
    <col min="1035" max="1035" width="3.875" style="55" customWidth="1"/>
    <col min="1036" max="1036" width="9.125" style="55" bestFit="1" customWidth="1"/>
    <col min="1037" max="1037" width="9.25" style="55" bestFit="1" customWidth="1"/>
    <col min="1038" max="1277" width="9" style="55"/>
    <col min="1278" max="1278" width="4.125" style="55" customWidth="1"/>
    <col min="1279" max="1279" width="5.875" style="55" customWidth="1"/>
    <col min="1280" max="1280" width="4.5" style="55" customWidth="1"/>
    <col min="1281" max="1290" width="7.625" style="55" customWidth="1"/>
    <col min="1291" max="1291" width="3.875" style="55" customWidth="1"/>
    <col min="1292" max="1292" width="9.125" style="55" bestFit="1" customWidth="1"/>
    <col min="1293" max="1293" width="9.25" style="55" bestFit="1" customWidth="1"/>
    <col min="1294" max="1533" width="9" style="55"/>
    <col min="1534" max="1534" width="4.125" style="55" customWidth="1"/>
    <col min="1535" max="1535" width="5.875" style="55" customWidth="1"/>
    <col min="1536" max="1536" width="4.5" style="55" customWidth="1"/>
    <col min="1537" max="1546" width="7.625" style="55" customWidth="1"/>
    <col min="1547" max="1547" width="3.875" style="55" customWidth="1"/>
    <col min="1548" max="1548" width="9.125" style="55" bestFit="1" customWidth="1"/>
    <col min="1549" max="1549" width="9.25" style="55" bestFit="1" customWidth="1"/>
    <col min="1550" max="1789" width="9" style="55"/>
    <col min="1790" max="1790" width="4.125" style="55" customWidth="1"/>
    <col min="1791" max="1791" width="5.875" style="55" customWidth="1"/>
    <col min="1792" max="1792" width="4.5" style="55" customWidth="1"/>
    <col min="1793" max="1802" width="7.625" style="55" customWidth="1"/>
    <col min="1803" max="1803" width="3.875" style="55" customWidth="1"/>
    <col min="1804" max="1804" width="9.125" style="55" bestFit="1" customWidth="1"/>
    <col min="1805" max="1805" width="9.25" style="55" bestFit="1" customWidth="1"/>
    <col min="1806" max="2045" width="9" style="55"/>
    <col min="2046" max="2046" width="4.125" style="55" customWidth="1"/>
    <col min="2047" max="2047" width="5.875" style="55" customWidth="1"/>
    <col min="2048" max="2048" width="4.5" style="55" customWidth="1"/>
    <col min="2049" max="2058" width="7.625" style="55" customWidth="1"/>
    <col min="2059" max="2059" width="3.875" style="55" customWidth="1"/>
    <col min="2060" max="2060" width="9.125" style="55" bestFit="1" customWidth="1"/>
    <col min="2061" max="2061" width="9.25" style="55" bestFit="1" customWidth="1"/>
    <col min="2062" max="2301" width="9" style="55"/>
    <col min="2302" max="2302" width="4.125" style="55" customWidth="1"/>
    <col min="2303" max="2303" width="5.875" style="55" customWidth="1"/>
    <col min="2304" max="2304" width="4.5" style="55" customWidth="1"/>
    <col min="2305" max="2314" width="7.625" style="55" customWidth="1"/>
    <col min="2315" max="2315" width="3.875" style="55" customWidth="1"/>
    <col min="2316" max="2316" width="9.125" style="55" bestFit="1" customWidth="1"/>
    <col min="2317" max="2317" width="9.25" style="55" bestFit="1" customWidth="1"/>
    <col min="2318" max="2557" width="9" style="55"/>
    <col min="2558" max="2558" width="4.125" style="55" customWidth="1"/>
    <col min="2559" max="2559" width="5.875" style="55" customWidth="1"/>
    <col min="2560" max="2560" width="4.5" style="55" customWidth="1"/>
    <col min="2561" max="2570" width="7.625" style="55" customWidth="1"/>
    <col min="2571" max="2571" width="3.875" style="55" customWidth="1"/>
    <col min="2572" max="2572" width="9.125" style="55" bestFit="1" customWidth="1"/>
    <col min="2573" max="2573" width="9.25" style="55" bestFit="1" customWidth="1"/>
    <col min="2574" max="2813" width="9" style="55"/>
    <col min="2814" max="2814" width="4.125" style="55" customWidth="1"/>
    <col min="2815" max="2815" width="5.875" style="55" customWidth="1"/>
    <col min="2816" max="2816" width="4.5" style="55" customWidth="1"/>
    <col min="2817" max="2826" width="7.625" style="55" customWidth="1"/>
    <col min="2827" max="2827" width="3.875" style="55" customWidth="1"/>
    <col min="2828" max="2828" width="9.125" style="55" bestFit="1" customWidth="1"/>
    <col min="2829" max="2829" width="9.25" style="55" bestFit="1" customWidth="1"/>
    <col min="2830" max="3069" width="9" style="55"/>
    <col min="3070" max="3070" width="4.125" style="55" customWidth="1"/>
    <col min="3071" max="3071" width="5.875" style="55" customWidth="1"/>
    <col min="3072" max="3072" width="4.5" style="55" customWidth="1"/>
    <col min="3073" max="3082" width="7.625" style="55" customWidth="1"/>
    <col min="3083" max="3083" width="3.875" style="55" customWidth="1"/>
    <col min="3084" max="3084" width="9.125" style="55" bestFit="1" customWidth="1"/>
    <col min="3085" max="3085" width="9.25" style="55" bestFit="1" customWidth="1"/>
    <col min="3086" max="3325" width="9" style="55"/>
    <col min="3326" max="3326" width="4.125" style="55" customWidth="1"/>
    <col min="3327" max="3327" width="5.875" style="55" customWidth="1"/>
    <col min="3328" max="3328" width="4.5" style="55" customWidth="1"/>
    <col min="3329" max="3338" width="7.625" style="55" customWidth="1"/>
    <col min="3339" max="3339" width="3.875" style="55" customWidth="1"/>
    <col min="3340" max="3340" width="9.125" style="55" bestFit="1" customWidth="1"/>
    <col min="3341" max="3341" width="9.25" style="55" bestFit="1" customWidth="1"/>
    <col min="3342" max="3581" width="9" style="55"/>
    <col min="3582" max="3582" width="4.125" style="55" customWidth="1"/>
    <col min="3583" max="3583" width="5.875" style="55" customWidth="1"/>
    <col min="3584" max="3584" width="4.5" style="55" customWidth="1"/>
    <col min="3585" max="3594" width="7.625" style="55" customWidth="1"/>
    <col min="3595" max="3595" width="3.875" style="55" customWidth="1"/>
    <col min="3596" max="3596" width="9.125" style="55" bestFit="1" customWidth="1"/>
    <col min="3597" max="3597" width="9.25" style="55" bestFit="1" customWidth="1"/>
    <col min="3598" max="3837" width="9" style="55"/>
    <col min="3838" max="3838" width="4.125" style="55" customWidth="1"/>
    <col min="3839" max="3839" width="5.875" style="55" customWidth="1"/>
    <col min="3840" max="3840" width="4.5" style="55" customWidth="1"/>
    <col min="3841" max="3850" width="7.625" style="55" customWidth="1"/>
    <col min="3851" max="3851" width="3.875" style="55" customWidth="1"/>
    <col min="3852" max="3852" width="9.125" style="55" bestFit="1" customWidth="1"/>
    <col min="3853" max="3853" width="9.25" style="55" bestFit="1" customWidth="1"/>
    <col min="3854" max="4093" width="9" style="55"/>
    <col min="4094" max="4094" width="4.125" style="55" customWidth="1"/>
    <col min="4095" max="4095" width="5.875" style="55" customWidth="1"/>
    <col min="4096" max="4096" width="4.5" style="55" customWidth="1"/>
    <col min="4097" max="4106" width="7.625" style="55" customWidth="1"/>
    <col min="4107" max="4107" width="3.875" style="55" customWidth="1"/>
    <col min="4108" max="4108" width="9.125" style="55" bestFit="1" customWidth="1"/>
    <col min="4109" max="4109" width="9.25" style="55" bestFit="1" customWidth="1"/>
    <col min="4110" max="4349" width="9" style="55"/>
    <col min="4350" max="4350" width="4.125" style="55" customWidth="1"/>
    <col min="4351" max="4351" width="5.875" style="55" customWidth="1"/>
    <col min="4352" max="4352" width="4.5" style="55" customWidth="1"/>
    <col min="4353" max="4362" width="7.625" style="55" customWidth="1"/>
    <col min="4363" max="4363" width="3.875" style="55" customWidth="1"/>
    <col min="4364" max="4364" width="9.125" style="55" bestFit="1" customWidth="1"/>
    <col min="4365" max="4365" width="9.25" style="55" bestFit="1" customWidth="1"/>
    <col min="4366" max="4605" width="9" style="55"/>
    <col min="4606" max="4606" width="4.125" style="55" customWidth="1"/>
    <col min="4607" max="4607" width="5.875" style="55" customWidth="1"/>
    <col min="4608" max="4608" width="4.5" style="55" customWidth="1"/>
    <col min="4609" max="4618" width="7.625" style="55" customWidth="1"/>
    <col min="4619" max="4619" width="3.875" style="55" customWidth="1"/>
    <col min="4620" max="4620" width="9.125" style="55" bestFit="1" customWidth="1"/>
    <col min="4621" max="4621" width="9.25" style="55" bestFit="1" customWidth="1"/>
    <col min="4622" max="4861" width="9" style="55"/>
    <col min="4862" max="4862" width="4.125" style="55" customWidth="1"/>
    <col min="4863" max="4863" width="5.875" style="55" customWidth="1"/>
    <col min="4864" max="4864" width="4.5" style="55" customWidth="1"/>
    <col min="4865" max="4874" width="7.625" style="55" customWidth="1"/>
    <col min="4875" max="4875" width="3.875" style="55" customWidth="1"/>
    <col min="4876" max="4876" width="9.125" style="55" bestFit="1" customWidth="1"/>
    <col min="4877" max="4877" width="9.25" style="55" bestFit="1" customWidth="1"/>
    <col min="4878" max="5117" width="9" style="55"/>
    <col min="5118" max="5118" width="4.125" style="55" customWidth="1"/>
    <col min="5119" max="5119" width="5.875" style="55" customWidth="1"/>
    <col min="5120" max="5120" width="4.5" style="55" customWidth="1"/>
    <col min="5121" max="5130" width="7.625" style="55" customWidth="1"/>
    <col min="5131" max="5131" width="3.875" style="55" customWidth="1"/>
    <col min="5132" max="5132" width="9.125" style="55" bestFit="1" customWidth="1"/>
    <col min="5133" max="5133" width="9.25" style="55" bestFit="1" customWidth="1"/>
    <col min="5134" max="5373" width="9" style="55"/>
    <col min="5374" max="5374" width="4.125" style="55" customWidth="1"/>
    <col min="5375" max="5375" width="5.875" style="55" customWidth="1"/>
    <col min="5376" max="5376" width="4.5" style="55" customWidth="1"/>
    <col min="5377" max="5386" width="7.625" style="55" customWidth="1"/>
    <col min="5387" max="5387" width="3.875" style="55" customWidth="1"/>
    <col min="5388" max="5388" width="9.125" style="55" bestFit="1" customWidth="1"/>
    <col min="5389" max="5389" width="9.25" style="55" bestFit="1" customWidth="1"/>
    <col min="5390" max="5629" width="9" style="55"/>
    <col min="5630" max="5630" width="4.125" style="55" customWidth="1"/>
    <col min="5631" max="5631" width="5.875" style="55" customWidth="1"/>
    <col min="5632" max="5632" width="4.5" style="55" customWidth="1"/>
    <col min="5633" max="5642" width="7.625" style="55" customWidth="1"/>
    <col min="5643" max="5643" width="3.875" style="55" customWidth="1"/>
    <col min="5644" max="5644" width="9.125" style="55" bestFit="1" customWidth="1"/>
    <col min="5645" max="5645" width="9.25" style="55" bestFit="1" customWidth="1"/>
    <col min="5646" max="5885" width="9" style="55"/>
    <col min="5886" max="5886" width="4.125" style="55" customWidth="1"/>
    <col min="5887" max="5887" width="5.875" style="55" customWidth="1"/>
    <col min="5888" max="5888" width="4.5" style="55" customWidth="1"/>
    <col min="5889" max="5898" width="7.625" style="55" customWidth="1"/>
    <col min="5899" max="5899" width="3.875" style="55" customWidth="1"/>
    <col min="5900" max="5900" width="9.125" style="55" bestFit="1" customWidth="1"/>
    <col min="5901" max="5901" width="9.25" style="55" bestFit="1" customWidth="1"/>
    <col min="5902" max="6141" width="9" style="55"/>
    <col min="6142" max="6142" width="4.125" style="55" customWidth="1"/>
    <col min="6143" max="6143" width="5.875" style="55" customWidth="1"/>
    <col min="6144" max="6144" width="4.5" style="55" customWidth="1"/>
    <col min="6145" max="6154" width="7.625" style="55" customWidth="1"/>
    <col min="6155" max="6155" width="3.875" style="55" customWidth="1"/>
    <col min="6156" max="6156" width="9.125" style="55" bestFit="1" customWidth="1"/>
    <col min="6157" max="6157" width="9.25" style="55" bestFit="1" customWidth="1"/>
    <col min="6158" max="6397" width="9" style="55"/>
    <col min="6398" max="6398" width="4.125" style="55" customWidth="1"/>
    <col min="6399" max="6399" width="5.875" style="55" customWidth="1"/>
    <col min="6400" max="6400" width="4.5" style="55" customWidth="1"/>
    <col min="6401" max="6410" width="7.625" style="55" customWidth="1"/>
    <col min="6411" max="6411" width="3.875" style="55" customWidth="1"/>
    <col min="6412" max="6412" width="9.125" style="55" bestFit="1" customWidth="1"/>
    <col min="6413" max="6413" width="9.25" style="55" bestFit="1" customWidth="1"/>
    <col min="6414" max="6653" width="9" style="55"/>
    <col min="6654" max="6654" width="4.125" style="55" customWidth="1"/>
    <col min="6655" max="6655" width="5.875" style="55" customWidth="1"/>
    <col min="6656" max="6656" width="4.5" style="55" customWidth="1"/>
    <col min="6657" max="6666" width="7.625" style="55" customWidth="1"/>
    <col min="6667" max="6667" width="3.875" style="55" customWidth="1"/>
    <col min="6668" max="6668" width="9.125" style="55" bestFit="1" customWidth="1"/>
    <col min="6669" max="6669" width="9.25" style="55" bestFit="1" customWidth="1"/>
    <col min="6670" max="6909" width="9" style="55"/>
    <col min="6910" max="6910" width="4.125" style="55" customWidth="1"/>
    <col min="6911" max="6911" width="5.875" style="55" customWidth="1"/>
    <col min="6912" max="6912" width="4.5" style="55" customWidth="1"/>
    <col min="6913" max="6922" width="7.625" style="55" customWidth="1"/>
    <col min="6923" max="6923" width="3.875" style="55" customWidth="1"/>
    <col min="6924" max="6924" width="9.125" style="55" bestFit="1" customWidth="1"/>
    <col min="6925" max="6925" width="9.25" style="55" bestFit="1" customWidth="1"/>
    <col min="6926" max="7165" width="9" style="55"/>
    <col min="7166" max="7166" width="4.125" style="55" customWidth="1"/>
    <col min="7167" max="7167" width="5.875" style="55" customWidth="1"/>
    <col min="7168" max="7168" width="4.5" style="55" customWidth="1"/>
    <col min="7169" max="7178" width="7.625" style="55" customWidth="1"/>
    <col min="7179" max="7179" width="3.875" style="55" customWidth="1"/>
    <col min="7180" max="7180" width="9.125" style="55" bestFit="1" customWidth="1"/>
    <col min="7181" max="7181" width="9.25" style="55" bestFit="1" customWidth="1"/>
    <col min="7182" max="7421" width="9" style="55"/>
    <col min="7422" max="7422" width="4.125" style="55" customWidth="1"/>
    <col min="7423" max="7423" width="5.875" style="55" customWidth="1"/>
    <col min="7424" max="7424" width="4.5" style="55" customWidth="1"/>
    <col min="7425" max="7434" width="7.625" style="55" customWidth="1"/>
    <col min="7435" max="7435" width="3.875" style="55" customWidth="1"/>
    <col min="7436" max="7436" width="9.125" style="55" bestFit="1" customWidth="1"/>
    <col min="7437" max="7437" width="9.25" style="55" bestFit="1" customWidth="1"/>
    <col min="7438" max="7677" width="9" style="55"/>
    <col min="7678" max="7678" width="4.125" style="55" customWidth="1"/>
    <col min="7679" max="7679" width="5.875" style="55" customWidth="1"/>
    <col min="7680" max="7680" width="4.5" style="55" customWidth="1"/>
    <col min="7681" max="7690" width="7.625" style="55" customWidth="1"/>
    <col min="7691" max="7691" width="3.875" style="55" customWidth="1"/>
    <col min="7692" max="7692" width="9.125" style="55" bestFit="1" customWidth="1"/>
    <col min="7693" max="7693" width="9.25" style="55" bestFit="1" customWidth="1"/>
    <col min="7694" max="7933" width="9" style="55"/>
    <col min="7934" max="7934" width="4.125" style="55" customWidth="1"/>
    <col min="7935" max="7935" width="5.875" style="55" customWidth="1"/>
    <col min="7936" max="7936" width="4.5" style="55" customWidth="1"/>
    <col min="7937" max="7946" width="7.625" style="55" customWidth="1"/>
    <col min="7947" max="7947" width="3.875" style="55" customWidth="1"/>
    <col min="7948" max="7948" width="9.125" style="55" bestFit="1" customWidth="1"/>
    <col min="7949" max="7949" width="9.25" style="55" bestFit="1" customWidth="1"/>
    <col min="7950" max="8189" width="9" style="55"/>
    <col min="8190" max="8190" width="4.125" style="55" customWidth="1"/>
    <col min="8191" max="8191" width="5.875" style="55" customWidth="1"/>
    <col min="8192" max="8192" width="4.5" style="55" customWidth="1"/>
    <col min="8193" max="8202" width="7.625" style="55" customWidth="1"/>
    <col min="8203" max="8203" width="3.875" style="55" customWidth="1"/>
    <col min="8204" max="8204" width="9.125" style="55" bestFit="1" customWidth="1"/>
    <col min="8205" max="8205" width="9.25" style="55" bestFit="1" customWidth="1"/>
    <col min="8206" max="8445" width="9" style="55"/>
    <col min="8446" max="8446" width="4.125" style="55" customWidth="1"/>
    <col min="8447" max="8447" width="5.875" style="55" customWidth="1"/>
    <col min="8448" max="8448" width="4.5" style="55" customWidth="1"/>
    <col min="8449" max="8458" width="7.625" style="55" customWidth="1"/>
    <col min="8459" max="8459" width="3.875" style="55" customWidth="1"/>
    <col min="8460" max="8460" width="9.125" style="55" bestFit="1" customWidth="1"/>
    <col min="8461" max="8461" width="9.25" style="55" bestFit="1" customWidth="1"/>
    <col min="8462" max="8701" width="9" style="55"/>
    <col min="8702" max="8702" width="4.125" style="55" customWidth="1"/>
    <col min="8703" max="8703" width="5.875" style="55" customWidth="1"/>
    <col min="8704" max="8704" width="4.5" style="55" customWidth="1"/>
    <col min="8705" max="8714" width="7.625" style="55" customWidth="1"/>
    <col min="8715" max="8715" width="3.875" style="55" customWidth="1"/>
    <col min="8716" max="8716" width="9.125" style="55" bestFit="1" customWidth="1"/>
    <col min="8717" max="8717" width="9.25" style="55" bestFit="1" customWidth="1"/>
    <col min="8718" max="8957" width="9" style="55"/>
    <col min="8958" max="8958" width="4.125" style="55" customWidth="1"/>
    <col min="8959" max="8959" width="5.875" style="55" customWidth="1"/>
    <col min="8960" max="8960" width="4.5" style="55" customWidth="1"/>
    <col min="8961" max="8970" width="7.625" style="55" customWidth="1"/>
    <col min="8971" max="8971" width="3.875" style="55" customWidth="1"/>
    <col min="8972" max="8972" width="9.125" style="55" bestFit="1" customWidth="1"/>
    <col min="8973" max="8973" width="9.25" style="55" bestFit="1" customWidth="1"/>
    <col min="8974" max="9213" width="9" style="55"/>
    <col min="9214" max="9214" width="4.125" style="55" customWidth="1"/>
    <col min="9215" max="9215" width="5.875" style="55" customWidth="1"/>
    <col min="9216" max="9216" width="4.5" style="55" customWidth="1"/>
    <col min="9217" max="9226" width="7.625" style="55" customWidth="1"/>
    <col min="9227" max="9227" width="3.875" style="55" customWidth="1"/>
    <col min="9228" max="9228" width="9.125" style="55" bestFit="1" customWidth="1"/>
    <col min="9229" max="9229" width="9.25" style="55" bestFit="1" customWidth="1"/>
    <col min="9230" max="9469" width="9" style="55"/>
    <col min="9470" max="9470" width="4.125" style="55" customWidth="1"/>
    <col min="9471" max="9471" width="5.875" style="55" customWidth="1"/>
    <col min="9472" max="9472" width="4.5" style="55" customWidth="1"/>
    <col min="9473" max="9482" width="7.625" style="55" customWidth="1"/>
    <col min="9483" max="9483" width="3.875" style="55" customWidth="1"/>
    <col min="9484" max="9484" width="9.125" style="55" bestFit="1" customWidth="1"/>
    <col min="9485" max="9485" width="9.25" style="55" bestFit="1" customWidth="1"/>
    <col min="9486" max="9725" width="9" style="55"/>
    <col min="9726" max="9726" width="4.125" style="55" customWidth="1"/>
    <col min="9727" max="9727" width="5.875" style="55" customWidth="1"/>
    <col min="9728" max="9728" width="4.5" style="55" customWidth="1"/>
    <col min="9729" max="9738" width="7.625" style="55" customWidth="1"/>
    <col min="9739" max="9739" width="3.875" style="55" customWidth="1"/>
    <col min="9740" max="9740" width="9.125" style="55" bestFit="1" customWidth="1"/>
    <col min="9741" max="9741" width="9.25" style="55" bestFit="1" customWidth="1"/>
    <col min="9742" max="9981" width="9" style="55"/>
    <col min="9982" max="9982" width="4.125" style="55" customWidth="1"/>
    <col min="9983" max="9983" width="5.875" style="55" customWidth="1"/>
    <col min="9984" max="9984" width="4.5" style="55" customWidth="1"/>
    <col min="9985" max="9994" width="7.625" style="55" customWidth="1"/>
    <col min="9995" max="9995" width="3.875" style="55" customWidth="1"/>
    <col min="9996" max="9996" width="9.125" style="55" bestFit="1" customWidth="1"/>
    <col min="9997" max="9997" width="9.25" style="55" bestFit="1" customWidth="1"/>
    <col min="9998" max="10237" width="9" style="55"/>
    <col min="10238" max="10238" width="4.125" style="55" customWidth="1"/>
    <col min="10239" max="10239" width="5.875" style="55" customWidth="1"/>
    <col min="10240" max="10240" width="4.5" style="55" customWidth="1"/>
    <col min="10241" max="10250" width="7.625" style="55" customWidth="1"/>
    <col min="10251" max="10251" width="3.875" style="55" customWidth="1"/>
    <col min="10252" max="10252" width="9.125" style="55" bestFit="1" customWidth="1"/>
    <col min="10253" max="10253" width="9.25" style="55" bestFit="1" customWidth="1"/>
    <col min="10254" max="10493" width="9" style="55"/>
    <col min="10494" max="10494" width="4.125" style="55" customWidth="1"/>
    <col min="10495" max="10495" width="5.875" style="55" customWidth="1"/>
    <col min="10496" max="10496" width="4.5" style="55" customWidth="1"/>
    <col min="10497" max="10506" width="7.625" style="55" customWidth="1"/>
    <col min="10507" max="10507" width="3.875" style="55" customWidth="1"/>
    <col min="10508" max="10508" width="9.125" style="55" bestFit="1" customWidth="1"/>
    <col min="10509" max="10509" width="9.25" style="55" bestFit="1" customWidth="1"/>
    <col min="10510" max="10749" width="9" style="55"/>
    <col min="10750" max="10750" width="4.125" style="55" customWidth="1"/>
    <col min="10751" max="10751" width="5.875" style="55" customWidth="1"/>
    <col min="10752" max="10752" width="4.5" style="55" customWidth="1"/>
    <col min="10753" max="10762" width="7.625" style="55" customWidth="1"/>
    <col min="10763" max="10763" width="3.875" style="55" customWidth="1"/>
    <col min="10764" max="10764" width="9.125" style="55" bestFit="1" customWidth="1"/>
    <col min="10765" max="10765" width="9.25" style="55" bestFit="1" customWidth="1"/>
    <col min="10766" max="11005" width="9" style="55"/>
    <col min="11006" max="11006" width="4.125" style="55" customWidth="1"/>
    <col min="11007" max="11007" width="5.875" style="55" customWidth="1"/>
    <col min="11008" max="11008" width="4.5" style="55" customWidth="1"/>
    <col min="11009" max="11018" width="7.625" style="55" customWidth="1"/>
    <col min="11019" max="11019" width="3.875" style="55" customWidth="1"/>
    <col min="11020" max="11020" width="9.125" style="55" bestFit="1" customWidth="1"/>
    <col min="11021" max="11021" width="9.25" style="55" bestFit="1" customWidth="1"/>
    <col min="11022" max="11261" width="9" style="55"/>
    <col min="11262" max="11262" width="4.125" style="55" customWidth="1"/>
    <col min="11263" max="11263" width="5.875" style="55" customWidth="1"/>
    <col min="11264" max="11264" width="4.5" style="55" customWidth="1"/>
    <col min="11265" max="11274" width="7.625" style="55" customWidth="1"/>
    <col min="11275" max="11275" width="3.875" style="55" customWidth="1"/>
    <col min="11276" max="11276" width="9.125" style="55" bestFit="1" customWidth="1"/>
    <col min="11277" max="11277" width="9.25" style="55" bestFit="1" customWidth="1"/>
    <col min="11278" max="11517" width="9" style="55"/>
    <col min="11518" max="11518" width="4.125" style="55" customWidth="1"/>
    <col min="11519" max="11519" width="5.875" style="55" customWidth="1"/>
    <col min="11520" max="11520" width="4.5" style="55" customWidth="1"/>
    <col min="11521" max="11530" width="7.625" style="55" customWidth="1"/>
    <col min="11531" max="11531" width="3.875" style="55" customWidth="1"/>
    <col min="11532" max="11532" width="9.125" style="55" bestFit="1" customWidth="1"/>
    <col min="11533" max="11533" width="9.25" style="55" bestFit="1" customWidth="1"/>
    <col min="11534" max="11773" width="9" style="55"/>
    <col min="11774" max="11774" width="4.125" style="55" customWidth="1"/>
    <col min="11775" max="11775" width="5.875" style="55" customWidth="1"/>
    <col min="11776" max="11776" width="4.5" style="55" customWidth="1"/>
    <col min="11777" max="11786" width="7.625" style="55" customWidth="1"/>
    <col min="11787" max="11787" width="3.875" style="55" customWidth="1"/>
    <col min="11788" max="11788" width="9.125" style="55" bestFit="1" customWidth="1"/>
    <col min="11789" max="11789" width="9.25" style="55" bestFit="1" customWidth="1"/>
    <col min="11790" max="12029" width="9" style="55"/>
    <col min="12030" max="12030" width="4.125" style="55" customWidth="1"/>
    <col min="12031" max="12031" width="5.875" style="55" customWidth="1"/>
    <col min="12032" max="12032" width="4.5" style="55" customWidth="1"/>
    <col min="12033" max="12042" width="7.625" style="55" customWidth="1"/>
    <col min="12043" max="12043" width="3.875" style="55" customWidth="1"/>
    <col min="12044" max="12044" width="9.125" style="55" bestFit="1" customWidth="1"/>
    <col min="12045" max="12045" width="9.25" style="55" bestFit="1" customWidth="1"/>
    <col min="12046" max="12285" width="9" style="55"/>
    <col min="12286" max="12286" width="4.125" style="55" customWidth="1"/>
    <col min="12287" max="12287" width="5.875" style="55" customWidth="1"/>
    <col min="12288" max="12288" width="4.5" style="55" customWidth="1"/>
    <col min="12289" max="12298" width="7.625" style="55" customWidth="1"/>
    <col min="12299" max="12299" width="3.875" style="55" customWidth="1"/>
    <col min="12300" max="12300" width="9.125" style="55" bestFit="1" customWidth="1"/>
    <col min="12301" max="12301" width="9.25" style="55" bestFit="1" customWidth="1"/>
    <col min="12302" max="12541" width="9" style="55"/>
    <col min="12542" max="12542" width="4.125" style="55" customWidth="1"/>
    <col min="12543" max="12543" width="5.875" style="55" customWidth="1"/>
    <col min="12544" max="12544" width="4.5" style="55" customWidth="1"/>
    <col min="12545" max="12554" width="7.625" style="55" customWidth="1"/>
    <col min="12555" max="12555" width="3.875" style="55" customWidth="1"/>
    <col min="12556" max="12556" width="9.125" style="55" bestFit="1" customWidth="1"/>
    <col min="12557" max="12557" width="9.25" style="55" bestFit="1" customWidth="1"/>
    <col min="12558" max="12797" width="9" style="55"/>
    <col min="12798" max="12798" width="4.125" style="55" customWidth="1"/>
    <col min="12799" max="12799" width="5.875" style="55" customWidth="1"/>
    <col min="12800" max="12800" width="4.5" style="55" customWidth="1"/>
    <col min="12801" max="12810" width="7.625" style="55" customWidth="1"/>
    <col min="12811" max="12811" width="3.875" style="55" customWidth="1"/>
    <col min="12812" max="12812" width="9.125" style="55" bestFit="1" customWidth="1"/>
    <col min="12813" max="12813" width="9.25" style="55" bestFit="1" customWidth="1"/>
    <col min="12814" max="13053" width="9" style="55"/>
    <col min="13054" max="13054" width="4.125" style="55" customWidth="1"/>
    <col min="13055" max="13055" width="5.875" style="55" customWidth="1"/>
    <col min="13056" max="13056" width="4.5" style="55" customWidth="1"/>
    <col min="13057" max="13066" width="7.625" style="55" customWidth="1"/>
    <col min="13067" max="13067" width="3.875" style="55" customWidth="1"/>
    <col min="13068" max="13068" width="9.125" style="55" bestFit="1" customWidth="1"/>
    <col min="13069" max="13069" width="9.25" style="55" bestFit="1" customWidth="1"/>
    <col min="13070" max="13309" width="9" style="55"/>
    <col min="13310" max="13310" width="4.125" style="55" customWidth="1"/>
    <col min="13311" max="13311" width="5.875" style="55" customWidth="1"/>
    <col min="13312" max="13312" width="4.5" style="55" customWidth="1"/>
    <col min="13313" max="13322" width="7.625" style="55" customWidth="1"/>
    <col min="13323" max="13323" width="3.875" style="55" customWidth="1"/>
    <col min="13324" max="13324" width="9.125" style="55" bestFit="1" customWidth="1"/>
    <col min="13325" max="13325" width="9.25" style="55" bestFit="1" customWidth="1"/>
    <col min="13326" max="13565" width="9" style="55"/>
    <col min="13566" max="13566" width="4.125" style="55" customWidth="1"/>
    <col min="13567" max="13567" width="5.875" style="55" customWidth="1"/>
    <col min="13568" max="13568" width="4.5" style="55" customWidth="1"/>
    <col min="13569" max="13578" width="7.625" style="55" customWidth="1"/>
    <col min="13579" max="13579" width="3.875" style="55" customWidth="1"/>
    <col min="13580" max="13580" width="9.125" style="55" bestFit="1" customWidth="1"/>
    <col min="13581" max="13581" width="9.25" style="55" bestFit="1" customWidth="1"/>
    <col min="13582" max="13821" width="9" style="55"/>
    <col min="13822" max="13822" width="4.125" style="55" customWidth="1"/>
    <col min="13823" max="13823" width="5.875" style="55" customWidth="1"/>
    <col min="13824" max="13824" width="4.5" style="55" customWidth="1"/>
    <col min="13825" max="13834" width="7.625" style="55" customWidth="1"/>
    <col min="13835" max="13835" width="3.875" style="55" customWidth="1"/>
    <col min="13836" max="13836" width="9.125" style="55" bestFit="1" customWidth="1"/>
    <col min="13837" max="13837" width="9.25" style="55" bestFit="1" customWidth="1"/>
    <col min="13838" max="14077" width="9" style="55"/>
    <col min="14078" max="14078" width="4.125" style="55" customWidth="1"/>
    <col min="14079" max="14079" width="5.875" style="55" customWidth="1"/>
    <col min="14080" max="14080" width="4.5" style="55" customWidth="1"/>
    <col min="14081" max="14090" width="7.625" style="55" customWidth="1"/>
    <col min="14091" max="14091" width="3.875" style="55" customWidth="1"/>
    <col min="14092" max="14092" width="9.125" style="55" bestFit="1" customWidth="1"/>
    <col min="14093" max="14093" width="9.25" style="55" bestFit="1" customWidth="1"/>
    <col min="14094" max="14333" width="9" style="55"/>
    <col min="14334" max="14334" width="4.125" style="55" customWidth="1"/>
    <col min="14335" max="14335" width="5.875" style="55" customWidth="1"/>
    <col min="14336" max="14336" width="4.5" style="55" customWidth="1"/>
    <col min="14337" max="14346" width="7.625" style="55" customWidth="1"/>
    <col min="14347" max="14347" width="3.875" style="55" customWidth="1"/>
    <col min="14348" max="14348" width="9.125" style="55" bestFit="1" customWidth="1"/>
    <col min="14349" max="14349" width="9.25" style="55" bestFit="1" customWidth="1"/>
    <col min="14350" max="14589" width="9" style="55"/>
    <col min="14590" max="14590" width="4.125" style="55" customWidth="1"/>
    <col min="14591" max="14591" width="5.875" style="55" customWidth="1"/>
    <col min="14592" max="14592" width="4.5" style="55" customWidth="1"/>
    <col min="14593" max="14602" width="7.625" style="55" customWidth="1"/>
    <col min="14603" max="14603" width="3.875" style="55" customWidth="1"/>
    <col min="14604" max="14604" width="9.125" style="55" bestFit="1" customWidth="1"/>
    <col min="14605" max="14605" width="9.25" style="55" bestFit="1" customWidth="1"/>
    <col min="14606" max="14845" width="9" style="55"/>
    <col min="14846" max="14846" width="4.125" style="55" customWidth="1"/>
    <col min="14847" max="14847" width="5.875" style="55" customWidth="1"/>
    <col min="14848" max="14848" width="4.5" style="55" customWidth="1"/>
    <col min="14849" max="14858" width="7.625" style="55" customWidth="1"/>
    <col min="14859" max="14859" width="3.875" style="55" customWidth="1"/>
    <col min="14860" max="14860" width="9.125" style="55" bestFit="1" customWidth="1"/>
    <col min="14861" max="14861" width="9.25" style="55" bestFit="1" customWidth="1"/>
    <col min="14862" max="15101" width="9" style="55"/>
    <col min="15102" max="15102" width="4.125" style="55" customWidth="1"/>
    <col min="15103" max="15103" width="5.875" style="55" customWidth="1"/>
    <col min="15104" max="15104" width="4.5" style="55" customWidth="1"/>
    <col min="15105" max="15114" width="7.625" style="55" customWidth="1"/>
    <col min="15115" max="15115" width="3.875" style="55" customWidth="1"/>
    <col min="15116" max="15116" width="9.125" style="55" bestFit="1" customWidth="1"/>
    <col min="15117" max="15117" width="9.25" style="55" bestFit="1" customWidth="1"/>
    <col min="15118" max="15357" width="9" style="55"/>
    <col min="15358" max="15358" width="4.125" style="55" customWidth="1"/>
    <col min="15359" max="15359" width="5.875" style="55" customWidth="1"/>
    <col min="15360" max="15360" width="4.5" style="55" customWidth="1"/>
    <col min="15361" max="15370" width="7.625" style="55" customWidth="1"/>
    <col min="15371" max="15371" width="3.875" style="55" customWidth="1"/>
    <col min="15372" max="15372" width="9.125" style="55" bestFit="1" customWidth="1"/>
    <col min="15373" max="15373" width="9.25" style="55" bestFit="1" customWidth="1"/>
    <col min="15374" max="15613" width="9" style="55"/>
    <col min="15614" max="15614" width="4.125" style="55" customWidth="1"/>
    <col min="15615" max="15615" width="5.875" style="55" customWidth="1"/>
    <col min="15616" max="15616" width="4.5" style="55" customWidth="1"/>
    <col min="15617" max="15626" width="7.625" style="55" customWidth="1"/>
    <col min="15627" max="15627" width="3.875" style="55" customWidth="1"/>
    <col min="15628" max="15628" width="9.125" style="55" bestFit="1" customWidth="1"/>
    <col min="15629" max="15629" width="9.25" style="55" bestFit="1" customWidth="1"/>
    <col min="15630" max="15869" width="9" style="55"/>
    <col min="15870" max="15870" width="4.125" style="55" customWidth="1"/>
    <col min="15871" max="15871" width="5.875" style="55" customWidth="1"/>
    <col min="15872" max="15872" width="4.5" style="55" customWidth="1"/>
    <col min="15873" max="15882" width="7.625" style="55" customWidth="1"/>
    <col min="15883" max="15883" width="3.875" style="55" customWidth="1"/>
    <col min="15884" max="15884" width="9.125" style="55" bestFit="1" customWidth="1"/>
    <col min="15885" max="15885" width="9.25" style="55" bestFit="1" customWidth="1"/>
    <col min="15886" max="16125" width="9" style="55"/>
    <col min="16126" max="16126" width="4.125" style="55" customWidth="1"/>
    <col min="16127" max="16127" width="5.875" style="55" customWidth="1"/>
    <col min="16128" max="16128" width="4.5" style="55" customWidth="1"/>
    <col min="16129" max="16138" width="7.625" style="55" customWidth="1"/>
    <col min="16139" max="16139" width="3.875" style="55" customWidth="1"/>
    <col min="16140" max="16140" width="9.125" style="55" bestFit="1" customWidth="1"/>
    <col min="16141" max="16141" width="9.25" style="55" bestFit="1" customWidth="1"/>
    <col min="16142" max="16384" width="9" style="55"/>
  </cols>
  <sheetData>
    <row r="1" spans="1:13" ht="30" customHeight="1">
      <c r="A1" s="1681" t="s">
        <v>1251</v>
      </c>
      <c r="B1" s="1681"/>
      <c r="C1" s="1681"/>
      <c r="D1" s="1681"/>
      <c r="E1" s="1681"/>
      <c r="F1" s="1681"/>
      <c r="G1" s="1681"/>
      <c r="H1" s="1681"/>
      <c r="I1" s="1681"/>
      <c r="J1" s="1681"/>
      <c r="K1" s="1681"/>
      <c r="L1" s="1681"/>
      <c r="M1" s="1681"/>
    </row>
    <row r="2" spans="1:13" ht="25.5" customHeight="1" thickBot="1">
      <c r="A2" s="1" t="s">
        <v>39</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61" t="s">
        <v>10</v>
      </c>
      <c r="F4" s="1689"/>
      <c r="G4" s="1689"/>
      <c r="H4" s="10" t="s">
        <v>11</v>
      </c>
      <c r="I4" s="1689"/>
      <c r="J4" s="1689"/>
      <c r="K4" s="1689"/>
      <c r="L4" s="1689"/>
      <c r="M4" s="1693"/>
    </row>
    <row r="5" spans="1:13" ht="14.25" customHeight="1">
      <c r="A5" s="58"/>
      <c r="B5" s="59"/>
      <c r="C5" s="60"/>
      <c r="D5" s="1686"/>
      <c r="E5" s="62" t="s">
        <v>12</v>
      </c>
      <c r="F5" s="1689"/>
      <c r="G5" s="1689"/>
      <c r="H5" s="10" t="s">
        <v>13</v>
      </c>
      <c r="I5" s="1689"/>
      <c r="J5" s="1689"/>
      <c r="K5" s="1689"/>
      <c r="L5" s="1689"/>
      <c r="M5" s="1693"/>
    </row>
    <row r="6" spans="1:13" ht="14.25" customHeight="1" thickBot="1">
      <c r="A6" s="63" t="s">
        <v>14</v>
      </c>
      <c r="B6" s="64"/>
      <c r="C6" s="65"/>
      <c r="D6" s="1687"/>
      <c r="E6" s="66" t="s">
        <v>15</v>
      </c>
      <c r="F6" s="1690"/>
      <c r="G6" s="1690"/>
      <c r="H6" s="16"/>
      <c r="I6" s="1690"/>
      <c r="J6" s="1690"/>
      <c r="K6" s="1690"/>
      <c r="L6" s="1690"/>
      <c r="M6" s="1694"/>
    </row>
    <row r="7" spans="1:13" ht="14.25" customHeight="1">
      <c r="A7" s="1695" t="s">
        <v>16</v>
      </c>
      <c r="B7" s="1706" t="s">
        <v>17</v>
      </c>
      <c r="C7" s="1707"/>
      <c r="D7" s="67">
        <v>1572</v>
      </c>
      <c r="E7" s="68">
        <v>2.277163305139883</v>
      </c>
      <c r="F7" s="125">
        <v>715</v>
      </c>
      <c r="G7" s="125">
        <v>158</v>
      </c>
      <c r="H7" s="20">
        <v>41</v>
      </c>
      <c r="I7" s="125">
        <v>222</v>
      </c>
      <c r="J7" s="125">
        <v>99</v>
      </c>
      <c r="K7" s="125">
        <v>116</v>
      </c>
      <c r="L7" s="125">
        <v>88</v>
      </c>
      <c r="M7" s="126">
        <v>174</v>
      </c>
    </row>
    <row r="8" spans="1:13" ht="14.25" customHeight="1">
      <c r="A8" s="1695"/>
      <c r="B8" s="1708">
        <v>29</v>
      </c>
      <c r="C8" s="1709"/>
      <c r="D8" s="67">
        <v>1557</v>
      </c>
      <c r="E8" s="68">
        <v>-0.95419847328244278</v>
      </c>
      <c r="F8" s="69">
        <v>729</v>
      </c>
      <c r="G8" s="69">
        <v>156</v>
      </c>
      <c r="H8" s="23">
        <v>47</v>
      </c>
      <c r="I8" s="69">
        <v>229</v>
      </c>
      <c r="J8" s="69">
        <v>83</v>
      </c>
      <c r="K8" s="69">
        <v>106</v>
      </c>
      <c r="L8" s="69">
        <v>93</v>
      </c>
      <c r="M8" s="70">
        <v>161</v>
      </c>
    </row>
    <row r="9" spans="1:13" ht="14.25" customHeight="1">
      <c r="A9" s="1695"/>
      <c r="B9" s="1708">
        <v>30</v>
      </c>
      <c r="C9" s="1709"/>
      <c r="D9" s="67">
        <v>1422</v>
      </c>
      <c r="E9" s="68">
        <v>-8.6705202312138727</v>
      </c>
      <c r="F9" s="69">
        <v>681</v>
      </c>
      <c r="G9" s="69">
        <v>138</v>
      </c>
      <c r="H9" s="25">
        <v>38</v>
      </c>
      <c r="I9" s="69">
        <v>185</v>
      </c>
      <c r="J9" s="69">
        <v>100</v>
      </c>
      <c r="K9" s="69">
        <v>94</v>
      </c>
      <c r="L9" s="69">
        <v>80</v>
      </c>
      <c r="M9" s="70">
        <v>144</v>
      </c>
    </row>
    <row r="10" spans="1:13" ht="14.25" customHeight="1">
      <c r="A10" s="1695"/>
      <c r="B10" s="1708" t="s">
        <v>18</v>
      </c>
      <c r="C10" s="1709"/>
      <c r="D10" s="67">
        <v>1514</v>
      </c>
      <c r="E10" s="68">
        <v>6.4697609001406473</v>
      </c>
      <c r="F10" s="69">
        <v>749</v>
      </c>
      <c r="G10" s="69">
        <v>119</v>
      </c>
      <c r="H10" s="25">
        <v>39</v>
      </c>
      <c r="I10" s="69">
        <v>215</v>
      </c>
      <c r="J10" s="69">
        <v>80</v>
      </c>
      <c r="K10" s="69">
        <v>92</v>
      </c>
      <c r="L10" s="69">
        <v>111</v>
      </c>
      <c r="M10" s="70">
        <v>148</v>
      </c>
    </row>
    <row r="11" spans="1:13" ht="14.25" customHeight="1">
      <c r="A11" s="1695"/>
      <c r="B11" s="1708">
        <v>2</v>
      </c>
      <c r="C11" s="1709"/>
      <c r="D11" s="71">
        <f>SUM(F11:G11,I11:M11)</f>
        <v>1564</v>
      </c>
      <c r="E11" s="72">
        <f>IF(ISERROR((D11-D10)/D10*100),"―",(D11-D10)/D10*100)</f>
        <v>3.3025099075297231</v>
      </c>
      <c r="F11" s="73">
        <f>SUM(F12:F23)</f>
        <v>804</v>
      </c>
      <c r="G11" s="73">
        <f t="shared" ref="G11:M11" si="0">SUM(G12:G23)</f>
        <v>120</v>
      </c>
      <c r="H11" s="30">
        <f t="shared" si="0"/>
        <v>27</v>
      </c>
      <c r="I11" s="73">
        <f t="shared" si="0"/>
        <v>217</v>
      </c>
      <c r="J11" s="73">
        <f t="shared" si="0"/>
        <v>79</v>
      </c>
      <c r="K11" s="73">
        <f t="shared" si="0"/>
        <v>97</v>
      </c>
      <c r="L11" s="73">
        <f t="shared" si="0"/>
        <v>93</v>
      </c>
      <c r="M11" s="74">
        <f t="shared" si="0"/>
        <v>154</v>
      </c>
    </row>
    <row r="12" spans="1:13" ht="14.25" customHeight="1">
      <c r="A12" s="1695"/>
      <c r="B12" s="59" t="s">
        <v>19</v>
      </c>
      <c r="C12" s="75" t="s">
        <v>20</v>
      </c>
      <c r="D12" s="50">
        <f>SUM(F12:G12,I12:M12)</f>
        <v>198</v>
      </c>
      <c r="E12" s="47">
        <v>9.3922651933701662</v>
      </c>
      <c r="F12" s="49">
        <v>94</v>
      </c>
      <c r="G12" s="49">
        <v>20</v>
      </c>
      <c r="H12" s="46">
        <v>3</v>
      </c>
      <c r="I12" s="49">
        <v>31</v>
      </c>
      <c r="J12" s="49">
        <v>7</v>
      </c>
      <c r="K12" s="49">
        <v>11</v>
      </c>
      <c r="L12" s="49">
        <v>10</v>
      </c>
      <c r="M12" s="76">
        <v>25</v>
      </c>
    </row>
    <row r="13" spans="1:13" ht="14.25" customHeight="1">
      <c r="A13" s="1695"/>
      <c r="B13" s="59"/>
      <c r="C13" s="75" t="s">
        <v>21</v>
      </c>
      <c r="D13" s="50">
        <f>SUM(F13:G13,I13:M13)</f>
        <v>142</v>
      </c>
      <c r="E13" s="47">
        <v>5.9701492537313428</v>
      </c>
      <c r="F13" s="49">
        <v>65</v>
      </c>
      <c r="G13" s="49">
        <v>12</v>
      </c>
      <c r="H13" s="46">
        <v>3</v>
      </c>
      <c r="I13" s="49">
        <v>25</v>
      </c>
      <c r="J13" s="49">
        <v>5</v>
      </c>
      <c r="K13" s="49">
        <v>13</v>
      </c>
      <c r="L13" s="49">
        <v>10</v>
      </c>
      <c r="M13" s="76">
        <v>12</v>
      </c>
    </row>
    <row r="14" spans="1:13" ht="14.25" customHeight="1">
      <c r="A14" s="1695"/>
      <c r="B14" s="59"/>
      <c r="C14" s="75" t="s">
        <v>22</v>
      </c>
      <c r="D14" s="50">
        <f t="shared" ref="D14:D22" si="1">SUM(F14:G14,I14:M14)</f>
        <v>129</v>
      </c>
      <c r="E14" s="47">
        <v>13.157894736842104</v>
      </c>
      <c r="F14" s="49">
        <v>77</v>
      </c>
      <c r="G14" s="49">
        <v>5</v>
      </c>
      <c r="H14" s="46">
        <v>0</v>
      </c>
      <c r="I14" s="49">
        <v>19</v>
      </c>
      <c r="J14" s="49">
        <v>3</v>
      </c>
      <c r="K14" s="49">
        <v>7</v>
      </c>
      <c r="L14" s="49">
        <v>6</v>
      </c>
      <c r="M14" s="76">
        <v>12</v>
      </c>
    </row>
    <row r="15" spans="1:13" ht="14.25" customHeight="1">
      <c r="A15" s="1695"/>
      <c r="B15" s="59"/>
      <c r="C15" s="75" t="s">
        <v>23</v>
      </c>
      <c r="D15" s="50">
        <f t="shared" si="1"/>
        <v>132</v>
      </c>
      <c r="E15" s="47">
        <v>0</v>
      </c>
      <c r="F15" s="49">
        <v>66</v>
      </c>
      <c r="G15" s="49">
        <v>10</v>
      </c>
      <c r="H15" s="46">
        <v>2</v>
      </c>
      <c r="I15" s="49">
        <v>17</v>
      </c>
      <c r="J15" s="49">
        <v>6</v>
      </c>
      <c r="K15" s="49">
        <v>10</v>
      </c>
      <c r="L15" s="49">
        <v>9</v>
      </c>
      <c r="M15" s="76">
        <v>14</v>
      </c>
    </row>
    <row r="16" spans="1:13" ht="14.25" customHeight="1">
      <c r="A16" s="1695"/>
      <c r="B16" s="59"/>
      <c r="C16" s="75" t="s">
        <v>24</v>
      </c>
      <c r="D16" s="50">
        <f t="shared" si="1"/>
        <v>110</v>
      </c>
      <c r="E16" s="47">
        <v>12.244897959183673</v>
      </c>
      <c r="F16" s="49">
        <v>50</v>
      </c>
      <c r="G16" s="49">
        <v>8</v>
      </c>
      <c r="H16" s="46">
        <v>2</v>
      </c>
      <c r="I16" s="49">
        <v>23</v>
      </c>
      <c r="J16" s="49">
        <v>5</v>
      </c>
      <c r="K16" s="49">
        <v>5</v>
      </c>
      <c r="L16" s="49">
        <v>7</v>
      </c>
      <c r="M16" s="76">
        <v>12</v>
      </c>
    </row>
    <row r="17" spans="1:13" ht="14.25" customHeight="1">
      <c r="A17" s="1695"/>
      <c r="B17" s="59"/>
      <c r="C17" s="75" t="s">
        <v>25</v>
      </c>
      <c r="D17" s="50">
        <f t="shared" si="1"/>
        <v>121</v>
      </c>
      <c r="E17" s="47">
        <v>8.0357142857142865</v>
      </c>
      <c r="F17" s="49">
        <v>62</v>
      </c>
      <c r="G17" s="49">
        <v>10</v>
      </c>
      <c r="H17" s="46">
        <v>3</v>
      </c>
      <c r="I17" s="49">
        <v>12</v>
      </c>
      <c r="J17" s="49">
        <v>8</v>
      </c>
      <c r="K17" s="49">
        <v>9</v>
      </c>
      <c r="L17" s="49">
        <v>6</v>
      </c>
      <c r="M17" s="76">
        <v>14</v>
      </c>
    </row>
    <row r="18" spans="1:13" ht="14.25" customHeight="1">
      <c r="A18" s="1695"/>
      <c r="B18" s="59"/>
      <c r="C18" s="75" t="s">
        <v>26</v>
      </c>
      <c r="D18" s="50">
        <f t="shared" si="1"/>
        <v>118</v>
      </c>
      <c r="E18" s="47">
        <v>-5.6000000000000005</v>
      </c>
      <c r="F18" s="49">
        <v>72</v>
      </c>
      <c r="G18" s="49">
        <v>5</v>
      </c>
      <c r="H18" s="46">
        <v>1</v>
      </c>
      <c r="I18" s="49">
        <v>11</v>
      </c>
      <c r="J18" s="49">
        <v>5</v>
      </c>
      <c r="K18" s="49">
        <v>3</v>
      </c>
      <c r="L18" s="49">
        <v>8</v>
      </c>
      <c r="M18" s="76">
        <v>14</v>
      </c>
    </row>
    <row r="19" spans="1:13" ht="14.25" customHeight="1">
      <c r="A19" s="1695"/>
      <c r="B19" s="59"/>
      <c r="C19" s="75" t="s">
        <v>27</v>
      </c>
      <c r="D19" s="50">
        <f t="shared" si="1"/>
        <v>96</v>
      </c>
      <c r="E19" s="47">
        <v>0</v>
      </c>
      <c r="F19" s="49">
        <v>50</v>
      </c>
      <c r="G19" s="49">
        <v>9</v>
      </c>
      <c r="H19" s="46">
        <v>4</v>
      </c>
      <c r="I19" s="49">
        <v>12</v>
      </c>
      <c r="J19" s="49">
        <v>9</v>
      </c>
      <c r="K19" s="49">
        <v>4</v>
      </c>
      <c r="L19" s="49">
        <v>6</v>
      </c>
      <c r="M19" s="76">
        <v>6</v>
      </c>
    </row>
    <row r="20" spans="1:13" ht="14.25" customHeight="1">
      <c r="A20" s="1695"/>
      <c r="B20" s="59"/>
      <c r="C20" s="75" t="s">
        <v>28</v>
      </c>
      <c r="D20" s="50">
        <f t="shared" si="1"/>
        <v>105</v>
      </c>
      <c r="E20" s="47">
        <v>10.526315789473683</v>
      </c>
      <c r="F20" s="49">
        <v>50</v>
      </c>
      <c r="G20" s="49">
        <v>13</v>
      </c>
      <c r="H20" s="46">
        <v>2</v>
      </c>
      <c r="I20" s="49">
        <v>18</v>
      </c>
      <c r="J20" s="49">
        <v>7</v>
      </c>
      <c r="K20" s="49">
        <v>6</v>
      </c>
      <c r="L20" s="49">
        <v>7</v>
      </c>
      <c r="M20" s="76">
        <v>4</v>
      </c>
    </row>
    <row r="21" spans="1:13" ht="14.25" customHeight="1">
      <c r="A21" s="1695"/>
      <c r="B21" s="59" t="s">
        <v>29</v>
      </c>
      <c r="C21" s="75" t="s">
        <v>30</v>
      </c>
      <c r="D21" s="50">
        <f t="shared" si="1"/>
        <v>131</v>
      </c>
      <c r="E21" s="47">
        <v>-27.222222222222221</v>
      </c>
      <c r="F21" s="49">
        <v>72</v>
      </c>
      <c r="G21" s="49">
        <v>9</v>
      </c>
      <c r="H21" s="46">
        <v>4</v>
      </c>
      <c r="I21" s="49">
        <v>15</v>
      </c>
      <c r="J21" s="49">
        <v>5</v>
      </c>
      <c r="K21" s="49">
        <v>12</v>
      </c>
      <c r="L21" s="49">
        <v>6</v>
      </c>
      <c r="M21" s="76">
        <v>12</v>
      </c>
    </row>
    <row r="22" spans="1:13" ht="14.25" customHeight="1">
      <c r="A22" s="1695"/>
      <c r="B22" s="59"/>
      <c r="C22" s="75" t="s">
        <v>31</v>
      </c>
      <c r="D22" s="50">
        <f t="shared" si="1"/>
        <v>141</v>
      </c>
      <c r="E22" s="47">
        <v>15.573770491803279</v>
      </c>
      <c r="F22" s="49">
        <v>68</v>
      </c>
      <c r="G22" s="49">
        <v>7</v>
      </c>
      <c r="H22" s="46">
        <v>2</v>
      </c>
      <c r="I22" s="49">
        <v>22</v>
      </c>
      <c r="J22" s="49">
        <v>9</v>
      </c>
      <c r="K22" s="49">
        <v>8</v>
      </c>
      <c r="L22" s="49">
        <v>10</v>
      </c>
      <c r="M22" s="76">
        <v>17</v>
      </c>
    </row>
    <row r="23" spans="1:13" ht="14.25" customHeight="1" thickBot="1">
      <c r="A23" s="1696"/>
      <c r="B23" s="64"/>
      <c r="C23" s="77" t="s">
        <v>32</v>
      </c>
      <c r="D23" s="51">
        <f>SUM(F23:G23,I23:M23)</f>
        <v>141</v>
      </c>
      <c r="E23" s="78">
        <v>12.8</v>
      </c>
      <c r="F23" s="52">
        <v>78</v>
      </c>
      <c r="G23" s="52">
        <v>12</v>
      </c>
      <c r="H23" s="48">
        <v>1</v>
      </c>
      <c r="I23" s="52">
        <v>12</v>
      </c>
      <c r="J23" s="52">
        <v>10</v>
      </c>
      <c r="K23" s="52">
        <v>9</v>
      </c>
      <c r="L23" s="52">
        <v>8</v>
      </c>
      <c r="M23" s="79">
        <v>12</v>
      </c>
    </row>
    <row r="24" spans="1:13" ht="14.25" customHeight="1">
      <c r="A24" s="1695" t="s">
        <v>33</v>
      </c>
      <c r="B24" s="1706" t="s">
        <v>17</v>
      </c>
      <c r="C24" s="1707"/>
      <c r="D24" s="67">
        <v>1186</v>
      </c>
      <c r="E24" s="68">
        <v>-4.1228779304769603</v>
      </c>
      <c r="F24" s="80">
        <v>519</v>
      </c>
      <c r="G24" s="80">
        <v>119</v>
      </c>
      <c r="H24" s="45">
        <v>32</v>
      </c>
      <c r="I24" s="80">
        <v>159</v>
      </c>
      <c r="J24" s="80">
        <v>86</v>
      </c>
      <c r="K24" s="80">
        <v>101</v>
      </c>
      <c r="L24" s="80">
        <v>69</v>
      </c>
      <c r="M24" s="81">
        <v>133</v>
      </c>
    </row>
    <row r="25" spans="1:13" ht="14.25" customHeight="1">
      <c r="A25" s="1695"/>
      <c r="B25" s="1708">
        <v>29</v>
      </c>
      <c r="C25" s="1709"/>
      <c r="D25" s="67">
        <v>1204</v>
      </c>
      <c r="E25" s="68">
        <v>1.5177065767284992</v>
      </c>
      <c r="F25" s="69">
        <v>558</v>
      </c>
      <c r="G25" s="69">
        <v>117</v>
      </c>
      <c r="H25" s="23">
        <v>40</v>
      </c>
      <c r="I25" s="69">
        <v>170</v>
      </c>
      <c r="J25" s="69">
        <v>68</v>
      </c>
      <c r="K25" s="69">
        <v>91</v>
      </c>
      <c r="L25" s="69">
        <v>73</v>
      </c>
      <c r="M25" s="70">
        <v>127</v>
      </c>
    </row>
    <row r="26" spans="1:13" ht="14.25" customHeight="1">
      <c r="A26" s="1695"/>
      <c r="B26" s="1708">
        <v>30</v>
      </c>
      <c r="C26" s="1709"/>
      <c r="D26" s="67">
        <v>1065</v>
      </c>
      <c r="E26" s="68">
        <v>-11.544850498338871</v>
      </c>
      <c r="F26" s="69">
        <v>494</v>
      </c>
      <c r="G26" s="69">
        <v>100</v>
      </c>
      <c r="H26" s="25">
        <v>26</v>
      </c>
      <c r="I26" s="69">
        <v>144</v>
      </c>
      <c r="J26" s="69">
        <v>74</v>
      </c>
      <c r="K26" s="69">
        <v>71</v>
      </c>
      <c r="L26" s="69">
        <v>60</v>
      </c>
      <c r="M26" s="70">
        <v>122</v>
      </c>
    </row>
    <row r="27" spans="1:13" ht="14.25" customHeight="1">
      <c r="A27" s="1695"/>
      <c r="B27" s="1708" t="s">
        <v>18</v>
      </c>
      <c r="C27" s="1709"/>
      <c r="D27" s="67">
        <v>1107</v>
      </c>
      <c r="E27" s="68">
        <v>3.943661971830986</v>
      </c>
      <c r="F27" s="69">
        <v>525</v>
      </c>
      <c r="G27" s="69">
        <v>89</v>
      </c>
      <c r="H27" s="25">
        <v>32</v>
      </c>
      <c r="I27" s="69">
        <v>155</v>
      </c>
      <c r="J27" s="69">
        <v>58</v>
      </c>
      <c r="K27" s="69">
        <v>70</v>
      </c>
      <c r="L27" s="69">
        <v>87</v>
      </c>
      <c r="M27" s="70">
        <v>123</v>
      </c>
    </row>
    <row r="28" spans="1:13" ht="14.25" customHeight="1">
      <c r="A28" s="1695"/>
      <c r="B28" s="1708">
        <v>2</v>
      </c>
      <c r="C28" s="1709"/>
      <c r="D28" s="71">
        <f>SUM(F28:G28,I28:M28)</f>
        <v>1133</v>
      </c>
      <c r="E28" s="72">
        <f>IF(ISERROR((D28-D27)/D27*100),"―",(D28-D27)/D27*100)</f>
        <v>2.3486901535682025</v>
      </c>
      <c r="F28" s="73">
        <f>SUM(F29:F40)</f>
        <v>559</v>
      </c>
      <c r="G28" s="73">
        <f t="shared" ref="G28:M28" si="2">SUM(G29:G40)</f>
        <v>92</v>
      </c>
      <c r="H28" s="30">
        <f t="shared" si="2"/>
        <v>23</v>
      </c>
      <c r="I28" s="73">
        <f t="shared" si="2"/>
        <v>155</v>
      </c>
      <c r="J28" s="73">
        <f t="shared" si="2"/>
        <v>60</v>
      </c>
      <c r="K28" s="73">
        <f t="shared" si="2"/>
        <v>80</v>
      </c>
      <c r="L28" s="73">
        <f t="shared" si="2"/>
        <v>65</v>
      </c>
      <c r="M28" s="74">
        <f t="shared" si="2"/>
        <v>122</v>
      </c>
    </row>
    <row r="29" spans="1:13" ht="14.25" customHeight="1">
      <c r="A29" s="1695"/>
      <c r="B29" s="59" t="s">
        <v>19</v>
      </c>
      <c r="C29" s="75" t="s">
        <v>20</v>
      </c>
      <c r="D29" s="50">
        <f>SUM(F29:G29,I29:M29)</f>
        <v>140</v>
      </c>
      <c r="E29" s="47">
        <v>2.9411764705882351</v>
      </c>
      <c r="F29" s="49">
        <v>65</v>
      </c>
      <c r="G29" s="49">
        <v>14</v>
      </c>
      <c r="H29" s="46">
        <v>2</v>
      </c>
      <c r="I29" s="49">
        <v>19</v>
      </c>
      <c r="J29" s="49">
        <v>5</v>
      </c>
      <c r="K29" s="49">
        <v>9</v>
      </c>
      <c r="L29" s="49">
        <v>8</v>
      </c>
      <c r="M29" s="76">
        <v>20</v>
      </c>
    </row>
    <row r="30" spans="1:13" ht="14.25" customHeight="1">
      <c r="A30" s="1695"/>
      <c r="B30" s="59"/>
      <c r="C30" s="75" t="s">
        <v>21</v>
      </c>
      <c r="D30" s="50">
        <f>SUM(F30:G30,I30:M30)</f>
        <v>103</v>
      </c>
      <c r="E30" s="47">
        <v>9.5744680851063837</v>
      </c>
      <c r="F30" s="49">
        <v>42</v>
      </c>
      <c r="G30" s="49">
        <v>9</v>
      </c>
      <c r="H30" s="46">
        <v>3</v>
      </c>
      <c r="I30" s="49">
        <v>16</v>
      </c>
      <c r="J30" s="49">
        <v>5</v>
      </c>
      <c r="K30" s="49">
        <v>11</v>
      </c>
      <c r="L30" s="49">
        <v>9</v>
      </c>
      <c r="M30" s="76">
        <v>11</v>
      </c>
    </row>
    <row r="31" spans="1:13" ht="14.25" customHeight="1">
      <c r="A31" s="1695"/>
      <c r="B31" s="59"/>
      <c r="C31" s="75" t="s">
        <v>22</v>
      </c>
      <c r="D31" s="50">
        <f t="shared" ref="D31:D39" si="3">SUM(F31:G31,I31:M31)</f>
        <v>95</v>
      </c>
      <c r="E31" s="47">
        <v>13.095238095238097</v>
      </c>
      <c r="F31" s="49">
        <v>52</v>
      </c>
      <c r="G31" s="49">
        <v>5</v>
      </c>
      <c r="H31" s="46">
        <v>0</v>
      </c>
      <c r="I31" s="49">
        <v>15</v>
      </c>
      <c r="J31" s="49">
        <v>2</v>
      </c>
      <c r="K31" s="49">
        <v>6</v>
      </c>
      <c r="L31" s="49">
        <v>5</v>
      </c>
      <c r="M31" s="76">
        <v>10</v>
      </c>
    </row>
    <row r="32" spans="1:13" ht="14.25" customHeight="1">
      <c r="A32" s="1695"/>
      <c r="B32" s="59"/>
      <c r="C32" s="75" t="s">
        <v>23</v>
      </c>
      <c r="D32" s="50">
        <f t="shared" si="3"/>
        <v>101</v>
      </c>
      <c r="E32" s="47">
        <v>2.0202020202020203</v>
      </c>
      <c r="F32" s="49">
        <v>53</v>
      </c>
      <c r="G32" s="49">
        <v>9</v>
      </c>
      <c r="H32" s="46">
        <v>2</v>
      </c>
      <c r="I32" s="49">
        <v>11</v>
      </c>
      <c r="J32" s="49">
        <v>4</v>
      </c>
      <c r="K32" s="49">
        <v>9</v>
      </c>
      <c r="L32" s="49">
        <v>5</v>
      </c>
      <c r="M32" s="76">
        <v>10</v>
      </c>
    </row>
    <row r="33" spans="1:13" ht="14.25" customHeight="1">
      <c r="A33" s="1695"/>
      <c r="B33" s="59"/>
      <c r="C33" s="75" t="s">
        <v>24</v>
      </c>
      <c r="D33" s="50">
        <f t="shared" si="3"/>
        <v>79</v>
      </c>
      <c r="E33" s="47">
        <v>17.910447761194028</v>
      </c>
      <c r="F33" s="49">
        <v>38</v>
      </c>
      <c r="G33" s="49">
        <v>4</v>
      </c>
      <c r="H33" s="46">
        <v>2</v>
      </c>
      <c r="I33" s="49">
        <v>18</v>
      </c>
      <c r="J33" s="49">
        <v>1</v>
      </c>
      <c r="K33" s="49">
        <v>5</v>
      </c>
      <c r="L33" s="49">
        <v>5</v>
      </c>
      <c r="M33" s="76">
        <v>8</v>
      </c>
    </row>
    <row r="34" spans="1:13" ht="14.25" customHeight="1">
      <c r="A34" s="1695"/>
      <c r="B34" s="59"/>
      <c r="C34" s="75" t="s">
        <v>25</v>
      </c>
      <c r="D34" s="50">
        <f t="shared" si="3"/>
        <v>88</v>
      </c>
      <c r="E34" s="47">
        <v>18.918918918918919</v>
      </c>
      <c r="F34" s="49">
        <v>45</v>
      </c>
      <c r="G34" s="49">
        <v>7</v>
      </c>
      <c r="H34" s="46">
        <v>3</v>
      </c>
      <c r="I34" s="49">
        <v>7</v>
      </c>
      <c r="J34" s="49">
        <v>6</v>
      </c>
      <c r="K34" s="49">
        <v>6</v>
      </c>
      <c r="L34" s="49">
        <v>4</v>
      </c>
      <c r="M34" s="76">
        <v>13</v>
      </c>
    </row>
    <row r="35" spans="1:13" ht="14.25" customHeight="1">
      <c r="A35" s="1695"/>
      <c r="B35" s="59"/>
      <c r="C35" s="75" t="s">
        <v>26</v>
      </c>
      <c r="D35" s="50">
        <f t="shared" si="3"/>
        <v>82</v>
      </c>
      <c r="E35" s="47">
        <v>-12.76595744680851</v>
      </c>
      <c r="F35" s="49">
        <v>51</v>
      </c>
      <c r="G35" s="49">
        <v>3</v>
      </c>
      <c r="H35" s="46">
        <v>1</v>
      </c>
      <c r="I35" s="49">
        <v>9</v>
      </c>
      <c r="J35" s="49">
        <v>4</v>
      </c>
      <c r="K35" s="49">
        <v>1</v>
      </c>
      <c r="L35" s="49">
        <v>6</v>
      </c>
      <c r="M35" s="76">
        <v>8</v>
      </c>
    </row>
    <row r="36" spans="1:13" ht="14.25" customHeight="1">
      <c r="A36" s="1695"/>
      <c r="B36" s="59"/>
      <c r="C36" s="75" t="s">
        <v>27</v>
      </c>
      <c r="D36" s="50">
        <f t="shared" si="3"/>
        <v>70</v>
      </c>
      <c r="E36" s="47">
        <v>2.9411764705882351</v>
      </c>
      <c r="F36" s="49">
        <v>33</v>
      </c>
      <c r="G36" s="49">
        <v>9</v>
      </c>
      <c r="H36" s="46">
        <v>4</v>
      </c>
      <c r="I36" s="49">
        <v>11</v>
      </c>
      <c r="J36" s="49">
        <v>7</v>
      </c>
      <c r="K36" s="49">
        <v>2</v>
      </c>
      <c r="L36" s="49">
        <v>4</v>
      </c>
      <c r="M36" s="76">
        <v>4</v>
      </c>
    </row>
    <row r="37" spans="1:13" ht="14.25" customHeight="1">
      <c r="A37" s="1695"/>
      <c r="B37" s="59"/>
      <c r="C37" s="75" t="s">
        <v>28</v>
      </c>
      <c r="D37" s="50">
        <f t="shared" si="3"/>
        <v>82</v>
      </c>
      <c r="E37" s="47">
        <v>17.142857142857142</v>
      </c>
      <c r="F37" s="49">
        <v>41</v>
      </c>
      <c r="G37" s="49">
        <v>10</v>
      </c>
      <c r="H37" s="46">
        <v>2</v>
      </c>
      <c r="I37" s="49">
        <v>11</v>
      </c>
      <c r="J37" s="49">
        <v>6</v>
      </c>
      <c r="K37" s="49">
        <v>5</v>
      </c>
      <c r="L37" s="49">
        <v>6</v>
      </c>
      <c r="M37" s="76">
        <v>3</v>
      </c>
    </row>
    <row r="38" spans="1:13" ht="14.25" customHeight="1">
      <c r="A38" s="1695"/>
      <c r="B38" s="59" t="s">
        <v>29</v>
      </c>
      <c r="C38" s="75" t="s">
        <v>30</v>
      </c>
      <c r="D38" s="50">
        <f t="shared" si="3"/>
        <v>94</v>
      </c>
      <c r="E38" s="47">
        <v>-34.265734265734267</v>
      </c>
      <c r="F38" s="49">
        <v>45</v>
      </c>
      <c r="G38" s="49">
        <v>6</v>
      </c>
      <c r="H38" s="46">
        <v>3</v>
      </c>
      <c r="I38" s="49">
        <v>13</v>
      </c>
      <c r="J38" s="49">
        <v>4</v>
      </c>
      <c r="K38" s="49">
        <v>11</v>
      </c>
      <c r="L38" s="49">
        <v>3</v>
      </c>
      <c r="M38" s="76">
        <v>12</v>
      </c>
    </row>
    <row r="39" spans="1:13" ht="14.25" customHeight="1">
      <c r="A39" s="1695"/>
      <c r="B39" s="59"/>
      <c r="C39" s="75" t="s">
        <v>31</v>
      </c>
      <c r="D39" s="50">
        <f t="shared" si="3"/>
        <v>100</v>
      </c>
      <c r="E39" s="47">
        <v>17.647058823529413</v>
      </c>
      <c r="F39" s="49">
        <v>45</v>
      </c>
      <c r="G39" s="49">
        <v>6</v>
      </c>
      <c r="H39" s="46">
        <v>1</v>
      </c>
      <c r="I39" s="49">
        <v>15</v>
      </c>
      <c r="J39" s="49">
        <v>9</v>
      </c>
      <c r="K39" s="49">
        <v>7</v>
      </c>
      <c r="L39" s="49">
        <v>5</v>
      </c>
      <c r="M39" s="76">
        <v>13</v>
      </c>
    </row>
    <row r="40" spans="1:13" ht="14.25" customHeight="1" thickBot="1">
      <c r="A40" s="1696"/>
      <c r="B40" s="64"/>
      <c r="C40" s="77" t="s">
        <v>32</v>
      </c>
      <c r="D40" s="51">
        <f>SUM(F40:G40,I40:M40)</f>
        <v>99</v>
      </c>
      <c r="E40" s="78">
        <v>6.4516129032258061</v>
      </c>
      <c r="F40" s="52">
        <v>49</v>
      </c>
      <c r="G40" s="52">
        <v>10</v>
      </c>
      <c r="H40" s="48">
        <v>0</v>
      </c>
      <c r="I40" s="52">
        <v>10</v>
      </c>
      <c r="J40" s="52">
        <v>7</v>
      </c>
      <c r="K40" s="52">
        <v>8</v>
      </c>
      <c r="L40" s="52">
        <v>5</v>
      </c>
      <c r="M40" s="79">
        <v>10</v>
      </c>
    </row>
    <row r="41" spans="1:13" ht="14.25" customHeight="1">
      <c r="A41" s="1703" t="s">
        <v>34</v>
      </c>
      <c r="B41" s="1706" t="s">
        <v>17</v>
      </c>
      <c r="C41" s="1707"/>
      <c r="D41" s="67">
        <v>1558</v>
      </c>
      <c r="E41" s="68">
        <v>2.5674786043449638</v>
      </c>
      <c r="F41" s="80">
        <v>710</v>
      </c>
      <c r="G41" s="80">
        <v>158</v>
      </c>
      <c r="H41" s="45">
        <v>41</v>
      </c>
      <c r="I41" s="80">
        <v>216</v>
      </c>
      <c r="J41" s="80">
        <v>98</v>
      </c>
      <c r="K41" s="80">
        <v>116</v>
      </c>
      <c r="L41" s="80">
        <v>87</v>
      </c>
      <c r="M41" s="81">
        <v>173</v>
      </c>
    </row>
    <row r="42" spans="1:13" ht="14.25" customHeight="1">
      <c r="A42" s="1695"/>
      <c r="B42" s="1708">
        <v>29</v>
      </c>
      <c r="C42" s="1709"/>
      <c r="D42" s="67">
        <v>1532</v>
      </c>
      <c r="E42" s="68">
        <v>-1.6688061617458279</v>
      </c>
      <c r="F42" s="69">
        <v>725</v>
      </c>
      <c r="G42" s="69">
        <v>154</v>
      </c>
      <c r="H42" s="23">
        <v>46</v>
      </c>
      <c r="I42" s="69">
        <v>220</v>
      </c>
      <c r="J42" s="69">
        <v>81</v>
      </c>
      <c r="K42" s="69">
        <v>101</v>
      </c>
      <c r="L42" s="69">
        <v>91</v>
      </c>
      <c r="M42" s="70">
        <v>160</v>
      </c>
    </row>
    <row r="43" spans="1:13" ht="14.25" customHeight="1">
      <c r="A43" s="1695"/>
      <c r="B43" s="1708">
        <v>30</v>
      </c>
      <c r="C43" s="1709"/>
      <c r="D43" s="67">
        <v>1414</v>
      </c>
      <c r="E43" s="68">
        <v>-7.7023498694516963</v>
      </c>
      <c r="F43" s="69">
        <v>681</v>
      </c>
      <c r="G43" s="69">
        <v>138</v>
      </c>
      <c r="H43" s="25">
        <v>38</v>
      </c>
      <c r="I43" s="69">
        <v>180</v>
      </c>
      <c r="J43" s="69">
        <v>98</v>
      </c>
      <c r="K43" s="69">
        <v>94</v>
      </c>
      <c r="L43" s="69">
        <v>80</v>
      </c>
      <c r="M43" s="70">
        <v>143</v>
      </c>
    </row>
    <row r="44" spans="1:13" ht="14.25" customHeight="1">
      <c r="A44" s="1695"/>
      <c r="B44" s="1708" t="s">
        <v>18</v>
      </c>
      <c r="C44" s="1709"/>
      <c r="D44" s="67">
        <v>1512</v>
      </c>
      <c r="E44" s="68">
        <v>6.9306930693069315</v>
      </c>
      <c r="F44" s="69">
        <v>748</v>
      </c>
      <c r="G44" s="69">
        <v>119</v>
      </c>
      <c r="H44" s="25">
        <v>39.299999999999997</v>
      </c>
      <c r="I44" s="69">
        <v>215</v>
      </c>
      <c r="J44" s="69">
        <v>80</v>
      </c>
      <c r="K44" s="69">
        <v>91</v>
      </c>
      <c r="L44" s="69">
        <v>111</v>
      </c>
      <c r="M44" s="70">
        <v>148</v>
      </c>
    </row>
    <row r="45" spans="1:13" ht="14.25" customHeight="1">
      <c r="A45" s="1695"/>
      <c r="B45" s="1708">
        <v>2</v>
      </c>
      <c r="C45" s="1709"/>
      <c r="D45" s="71">
        <f>SUM(F45:G45,I45:M45)</f>
        <v>1561</v>
      </c>
      <c r="E45" s="72">
        <f>IF(ISERROR((D45-D44)/D44*100),"―",(D45-D44)/D44*100)</f>
        <v>3.2407407407407405</v>
      </c>
      <c r="F45" s="73">
        <f>SUM(F46:F57)</f>
        <v>804</v>
      </c>
      <c r="G45" s="73">
        <f t="shared" ref="G45:M45" si="4">SUM(G46:G57)</f>
        <v>120</v>
      </c>
      <c r="H45" s="30">
        <f t="shared" si="4"/>
        <v>27</v>
      </c>
      <c r="I45" s="73">
        <f t="shared" si="4"/>
        <v>215</v>
      </c>
      <c r="J45" s="73">
        <f t="shared" si="4"/>
        <v>79</v>
      </c>
      <c r="K45" s="73">
        <f t="shared" si="4"/>
        <v>96</v>
      </c>
      <c r="L45" s="73">
        <f t="shared" si="4"/>
        <v>93</v>
      </c>
      <c r="M45" s="74">
        <f t="shared" si="4"/>
        <v>154</v>
      </c>
    </row>
    <row r="46" spans="1:13" ht="14.25" customHeight="1">
      <c r="A46" s="1695"/>
      <c r="B46" s="59" t="s">
        <v>19</v>
      </c>
      <c r="C46" s="75" t="s">
        <v>20</v>
      </c>
      <c r="D46" s="50">
        <f>SUM(F46:G46,I46:M46)</f>
        <v>198</v>
      </c>
      <c r="E46" s="47">
        <v>9.3922651933701662</v>
      </c>
      <c r="F46" s="49">
        <v>94</v>
      </c>
      <c r="G46" s="49">
        <v>20</v>
      </c>
      <c r="H46" s="46">
        <v>3</v>
      </c>
      <c r="I46" s="49">
        <v>31</v>
      </c>
      <c r="J46" s="49">
        <v>7</v>
      </c>
      <c r="K46" s="49">
        <v>11</v>
      </c>
      <c r="L46" s="49">
        <v>10</v>
      </c>
      <c r="M46" s="76">
        <v>25</v>
      </c>
    </row>
    <row r="47" spans="1:13" ht="14.25" customHeight="1">
      <c r="A47" s="1695"/>
      <c r="B47" s="59"/>
      <c r="C47" s="75" t="s">
        <v>21</v>
      </c>
      <c r="D47" s="50">
        <f>SUM(F47:G47,I47:M47)</f>
        <v>141</v>
      </c>
      <c r="E47" s="47">
        <v>5.2238805970149249</v>
      </c>
      <c r="F47" s="49">
        <v>65</v>
      </c>
      <c r="G47" s="49">
        <v>12</v>
      </c>
      <c r="H47" s="46">
        <v>3</v>
      </c>
      <c r="I47" s="49">
        <v>24</v>
      </c>
      <c r="J47" s="49">
        <v>5</v>
      </c>
      <c r="K47" s="49">
        <v>13</v>
      </c>
      <c r="L47" s="49">
        <v>10</v>
      </c>
      <c r="M47" s="76">
        <v>12</v>
      </c>
    </row>
    <row r="48" spans="1:13" ht="14.25" customHeight="1">
      <c r="A48" s="1695"/>
      <c r="B48" s="59"/>
      <c r="C48" s="75" t="s">
        <v>22</v>
      </c>
      <c r="D48" s="50">
        <f t="shared" ref="D48:D56" si="5">SUM(F48:G48,I48:M48)</f>
        <v>129</v>
      </c>
      <c r="E48" s="47">
        <v>13.157894736842104</v>
      </c>
      <c r="F48" s="49">
        <v>77</v>
      </c>
      <c r="G48" s="49">
        <v>5</v>
      </c>
      <c r="H48" s="46">
        <v>0</v>
      </c>
      <c r="I48" s="49">
        <v>19</v>
      </c>
      <c r="J48" s="49">
        <v>3</v>
      </c>
      <c r="K48" s="49">
        <v>7</v>
      </c>
      <c r="L48" s="49">
        <v>6</v>
      </c>
      <c r="M48" s="76">
        <v>12</v>
      </c>
    </row>
    <row r="49" spans="1:13" ht="14.25" customHeight="1">
      <c r="A49" s="1695"/>
      <c r="B49" s="59"/>
      <c r="C49" s="75" t="s">
        <v>23</v>
      </c>
      <c r="D49" s="50">
        <f t="shared" si="5"/>
        <v>132</v>
      </c>
      <c r="E49" s="47">
        <v>0</v>
      </c>
      <c r="F49" s="49">
        <v>66</v>
      </c>
      <c r="G49" s="49">
        <v>10</v>
      </c>
      <c r="H49" s="46">
        <v>2</v>
      </c>
      <c r="I49" s="49">
        <v>17</v>
      </c>
      <c r="J49" s="49">
        <v>6</v>
      </c>
      <c r="K49" s="49">
        <v>10</v>
      </c>
      <c r="L49" s="49">
        <v>9</v>
      </c>
      <c r="M49" s="76">
        <v>14</v>
      </c>
    </row>
    <row r="50" spans="1:13" ht="14.25" customHeight="1">
      <c r="A50" s="1695"/>
      <c r="B50" s="59"/>
      <c r="C50" s="75" t="s">
        <v>24</v>
      </c>
      <c r="D50" s="50">
        <f t="shared" si="5"/>
        <v>110</v>
      </c>
      <c r="E50" s="47">
        <v>12.244897959183673</v>
      </c>
      <c r="F50" s="49">
        <v>50</v>
      </c>
      <c r="G50" s="49">
        <v>8</v>
      </c>
      <c r="H50" s="46">
        <v>2</v>
      </c>
      <c r="I50" s="49">
        <v>23</v>
      </c>
      <c r="J50" s="49">
        <v>5</v>
      </c>
      <c r="K50" s="49">
        <v>5</v>
      </c>
      <c r="L50" s="49">
        <v>7</v>
      </c>
      <c r="M50" s="76">
        <v>12</v>
      </c>
    </row>
    <row r="51" spans="1:13" ht="14.25" customHeight="1">
      <c r="A51" s="1695"/>
      <c r="B51" s="59"/>
      <c r="C51" s="75" t="s">
        <v>25</v>
      </c>
      <c r="D51" s="50">
        <f t="shared" si="5"/>
        <v>120</v>
      </c>
      <c r="E51" s="47">
        <v>8.1081081081081088</v>
      </c>
      <c r="F51" s="49">
        <v>62</v>
      </c>
      <c r="G51" s="49">
        <v>10</v>
      </c>
      <c r="H51" s="46">
        <v>3</v>
      </c>
      <c r="I51" s="49">
        <v>11</v>
      </c>
      <c r="J51" s="49">
        <v>8</v>
      </c>
      <c r="K51" s="49">
        <v>9</v>
      </c>
      <c r="L51" s="49">
        <v>6</v>
      </c>
      <c r="M51" s="76">
        <v>14</v>
      </c>
    </row>
    <row r="52" spans="1:13" ht="14.25" customHeight="1">
      <c r="A52" s="1695"/>
      <c r="B52" s="59"/>
      <c r="C52" s="75" t="s">
        <v>26</v>
      </c>
      <c r="D52" s="50">
        <f t="shared" si="5"/>
        <v>118</v>
      </c>
      <c r="E52" s="47">
        <v>-5.6000000000000005</v>
      </c>
      <c r="F52" s="49">
        <v>72</v>
      </c>
      <c r="G52" s="49">
        <v>5</v>
      </c>
      <c r="H52" s="46">
        <v>1</v>
      </c>
      <c r="I52" s="49">
        <v>11</v>
      </c>
      <c r="J52" s="49">
        <v>5</v>
      </c>
      <c r="K52" s="49">
        <v>3</v>
      </c>
      <c r="L52" s="49">
        <v>8</v>
      </c>
      <c r="M52" s="76">
        <v>14</v>
      </c>
    </row>
    <row r="53" spans="1:13" ht="14.25" customHeight="1">
      <c r="A53" s="1695"/>
      <c r="B53" s="59"/>
      <c r="C53" s="75" t="s">
        <v>27</v>
      </c>
      <c r="D53" s="50">
        <f t="shared" si="5"/>
        <v>96</v>
      </c>
      <c r="E53" s="47">
        <v>0</v>
      </c>
      <c r="F53" s="49">
        <v>50</v>
      </c>
      <c r="G53" s="49">
        <v>9</v>
      </c>
      <c r="H53" s="46">
        <v>4</v>
      </c>
      <c r="I53" s="49">
        <v>12</v>
      </c>
      <c r="J53" s="49">
        <v>9</v>
      </c>
      <c r="K53" s="49">
        <v>4</v>
      </c>
      <c r="L53" s="49">
        <v>6</v>
      </c>
      <c r="M53" s="76">
        <v>6</v>
      </c>
    </row>
    <row r="54" spans="1:13" ht="14.25" customHeight="1">
      <c r="A54" s="1695"/>
      <c r="B54" s="59"/>
      <c r="C54" s="75" t="s">
        <v>28</v>
      </c>
      <c r="D54" s="50">
        <f t="shared" si="5"/>
        <v>105</v>
      </c>
      <c r="E54" s="47">
        <v>11.702127659574469</v>
      </c>
      <c r="F54" s="49">
        <v>50</v>
      </c>
      <c r="G54" s="49">
        <v>13</v>
      </c>
      <c r="H54" s="46">
        <v>2</v>
      </c>
      <c r="I54" s="49">
        <v>18</v>
      </c>
      <c r="J54" s="49">
        <v>7</v>
      </c>
      <c r="K54" s="49">
        <v>6</v>
      </c>
      <c r="L54" s="49">
        <v>7</v>
      </c>
      <c r="M54" s="76">
        <v>4</v>
      </c>
    </row>
    <row r="55" spans="1:13" ht="14.25" customHeight="1">
      <c r="A55" s="1695"/>
      <c r="B55" s="59" t="s">
        <v>29</v>
      </c>
      <c r="C55" s="75" t="s">
        <v>30</v>
      </c>
      <c r="D55" s="50">
        <f t="shared" si="5"/>
        <v>131</v>
      </c>
      <c r="E55" s="47">
        <v>-27.222222222222221</v>
      </c>
      <c r="F55" s="49">
        <v>72</v>
      </c>
      <c r="G55" s="49">
        <v>9</v>
      </c>
      <c r="H55" s="46">
        <v>4</v>
      </c>
      <c r="I55" s="49">
        <v>15</v>
      </c>
      <c r="J55" s="49">
        <v>5</v>
      </c>
      <c r="K55" s="49">
        <v>12</v>
      </c>
      <c r="L55" s="49">
        <v>6</v>
      </c>
      <c r="M55" s="76">
        <v>12</v>
      </c>
    </row>
    <row r="56" spans="1:13" ht="14.25" customHeight="1">
      <c r="A56" s="1695"/>
      <c r="B56" s="59"/>
      <c r="C56" s="75" t="s">
        <v>31</v>
      </c>
      <c r="D56" s="50">
        <f t="shared" si="5"/>
        <v>141</v>
      </c>
      <c r="E56" s="47">
        <v>15.573770491803279</v>
      </c>
      <c r="F56" s="49">
        <v>68</v>
      </c>
      <c r="G56" s="49">
        <v>7</v>
      </c>
      <c r="H56" s="46">
        <v>2</v>
      </c>
      <c r="I56" s="49">
        <v>22</v>
      </c>
      <c r="J56" s="49">
        <v>9</v>
      </c>
      <c r="K56" s="49">
        <v>8</v>
      </c>
      <c r="L56" s="49">
        <v>10</v>
      </c>
      <c r="M56" s="76">
        <v>17</v>
      </c>
    </row>
    <row r="57" spans="1:13" ht="14.25" customHeight="1" thickBot="1">
      <c r="A57" s="1696"/>
      <c r="B57" s="64"/>
      <c r="C57" s="77" t="s">
        <v>32</v>
      </c>
      <c r="D57" s="51">
        <f>SUM(F57:G57,I57:M57)</f>
        <v>140</v>
      </c>
      <c r="E57" s="78">
        <v>12</v>
      </c>
      <c r="F57" s="52">
        <v>78</v>
      </c>
      <c r="G57" s="52">
        <v>12</v>
      </c>
      <c r="H57" s="48">
        <v>1</v>
      </c>
      <c r="I57" s="52">
        <v>12</v>
      </c>
      <c r="J57" s="52">
        <v>10</v>
      </c>
      <c r="K57" s="52">
        <v>8</v>
      </c>
      <c r="L57" s="52">
        <v>8</v>
      </c>
      <c r="M57" s="79">
        <v>12</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BreakPreview" zoomScaleNormal="100" zoomScaleSheetLayoutView="100" workbookViewId="0">
      <pane xSplit="4" ySplit="5" topLeftCell="E6" activePane="bottomRight" state="frozen"/>
      <selection sqref="A1:M1"/>
      <selection pane="topRight" sqref="A1:M1"/>
      <selection pane="bottomLeft" sqref="A1:M1"/>
      <selection pane="bottomRight" sqref="A1:O1"/>
    </sheetView>
  </sheetViews>
  <sheetFormatPr defaultRowHeight="13.5"/>
  <cols>
    <col min="1" max="1" width="2.375" style="1112" customWidth="1"/>
    <col min="2" max="2" width="2.125" style="1112" customWidth="1"/>
    <col min="3" max="3" width="20.875" style="1112" customWidth="1"/>
    <col min="4" max="4" width="6.375" style="1112" customWidth="1"/>
    <col min="5" max="6" width="6" style="1112" customWidth="1"/>
    <col min="7" max="8" width="5.25" style="1112" customWidth="1"/>
    <col min="9" max="9" width="5.375" style="1112" customWidth="1"/>
    <col min="10" max="10" width="5.25" style="1112" customWidth="1"/>
    <col min="11" max="12" width="5.125" style="1112" customWidth="1"/>
    <col min="13" max="13" width="5.25" style="1112" customWidth="1"/>
    <col min="14" max="15" width="5" style="1112" customWidth="1"/>
    <col min="16" max="16384" width="9" style="1112"/>
  </cols>
  <sheetData>
    <row r="1" spans="1:16" ht="28.5" customHeight="1">
      <c r="A1" s="2080" t="s">
        <v>872</v>
      </c>
      <c r="B1" s="2080"/>
      <c r="C1" s="2080"/>
      <c r="D1" s="2080"/>
      <c r="E1" s="2080"/>
      <c r="F1" s="2080"/>
      <c r="G1" s="2080"/>
      <c r="H1" s="2080"/>
      <c r="I1" s="2080"/>
      <c r="J1" s="2080"/>
      <c r="K1" s="2080"/>
      <c r="L1" s="2080"/>
      <c r="M1" s="2080"/>
      <c r="N1" s="2080"/>
      <c r="O1" s="2080"/>
    </row>
    <row r="2" spans="1:16" ht="18.75" customHeight="1" thickBot="1">
      <c r="A2" s="2043" t="s">
        <v>995</v>
      </c>
      <c r="B2" s="2043"/>
      <c r="C2" s="2170"/>
      <c r="D2" s="2170"/>
      <c r="E2" s="2170"/>
      <c r="F2" s="2170"/>
      <c r="G2" s="2170"/>
      <c r="H2" s="2170"/>
      <c r="I2" s="2170"/>
      <c r="J2" s="2170"/>
      <c r="K2" s="2170"/>
    </row>
    <row r="3" spans="1:16">
      <c r="A3" s="1156"/>
      <c r="B3" s="1157"/>
      <c r="C3" s="1158"/>
      <c r="D3" s="2044" t="s">
        <v>996</v>
      </c>
      <c r="E3" s="2285" t="s">
        <v>861</v>
      </c>
      <c r="F3" s="2287" t="s">
        <v>3</v>
      </c>
      <c r="G3" s="2290" t="s">
        <v>997</v>
      </c>
      <c r="H3" s="1444"/>
      <c r="I3" s="2287" t="s">
        <v>998</v>
      </c>
      <c r="J3" s="2287" t="s">
        <v>999</v>
      </c>
      <c r="K3" s="2287" t="s">
        <v>1000</v>
      </c>
      <c r="L3" s="2287" t="s">
        <v>1001</v>
      </c>
      <c r="M3" s="2287" t="s">
        <v>1002</v>
      </c>
      <c r="N3" s="2291" t="s">
        <v>1003</v>
      </c>
      <c r="O3" s="2294" t="s">
        <v>1004</v>
      </c>
    </row>
    <row r="4" spans="1:16">
      <c r="A4" s="2060" t="s">
        <v>1005</v>
      </c>
      <c r="B4" s="2061"/>
      <c r="C4" s="2061"/>
      <c r="D4" s="2046"/>
      <c r="E4" s="2286"/>
      <c r="F4" s="2288"/>
      <c r="G4" s="2288"/>
      <c r="H4" s="1445" t="s">
        <v>11</v>
      </c>
      <c r="I4" s="2288"/>
      <c r="J4" s="2288"/>
      <c r="K4" s="2288"/>
      <c r="L4" s="2288"/>
      <c r="M4" s="2288"/>
      <c r="N4" s="2292"/>
      <c r="O4" s="2295"/>
    </row>
    <row r="5" spans="1:16">
      <c r="A5" s="2062"/>
      <c r="B5" s="2063"/>
      <c r="C5" s="2063"/>
      <c r="D5" s="1097"/>
      <c r="E5" s="2211"/>
      <c r="F5" s="2289"/>
      <c r="G5" s="2289"/>
      <c r="H5" s="1446" t="s">
        <v>13</v>
      </c>
      <c r="I5" s="2289"/>
      <c r="J5" s="2289"/>
      <c r="K5" s="2289"/>
      <c r="L5" s="2289"/>
      <c r="M5" s="2289"/>
      <c r="N5" s="2293"/>
      <c r="O5" s="2296"/>
    </row>
    <row r="6" spans="1:16" ht="13.5" customHeight="1">
      <c r="A6" s="1185" t="s">
        <v>547</v>
      </c>
      <c r="B6" s="2070" t="s">
        <v>779</v>
      </c>
      <c r="C6" s="2070"/>
      <c r="D6" s="1161" t="s">
        <v>780</v>
      </c>
      <c r="E6" s="1405">
        <v>28</v>
      </c>
      <c r="F6" s="1114">
        <v>7</v>
      </c>
      <c r="G6" s="1114">
        <v>1</v>
      </c>
      <c r="H6" s="1447">
        <v>0</v>
      </c>
      <c r="I6" s="1114">
        <v>5</v>
      </c>
      <c r="J6" s="1114">
        <v>7</v>
      </c>
      <c r="K6" s="1114">
        <v>5</v>
      </c>
      <c r="L6" s="1114">
        <v>0</v>
      </c>
      <c r="M6" s="1438">
        <v>3</v>
      </c>
      <c r="N6" s="1438">
        <v>0</v>
      </c>
      <c r="O6" s="1432">
        <v>0</v>
      </c>
      <c r="P6" s="1202"/>
    </row>
    <row r="7" spans="1:16" ht="13.5" customHeight="1">
      <c r="A7" s="1185" t="s">
        <v>549</v>
      </c>
      <c r="B7" s="2070" t="s">
        <v>781</v>
      </c>
      <c r="C7" s="2070"/>
      <c r="D7" s="1161" t="s">
        <v>782</v>
      </c>
      <c r="E7" s="1348">
        <v>5</v>
      </c>
      <c r="F7" s="1115">
        <v>1</v>
      </c>
      <c r="G7" s="1115">
        <v>2</v>
      </c>
      <c r="H7" s="1448">
        <v>2</v>
      </c>
      <c r="I7" s="1115">
        <v>2</v>
      </c>
      <c r="J7" s="1115">
        <v>0</v>
      </c>
      <c r="K7" s="1115">
        <v>1</v>
      </c>
      <c r="L7" s="1115">
        <v>0</v>
      </c>
      <c r="M7" s="1102">
        <v>0</v>
      </c>
      <c r="N7" s="1102">
        <v>0</v>
      </c>
      <c r="O7" s="1403">
        <v>0</v>
      </c>
      <c r="P7" s="1202"/>
    </row>
    <row r="8" spans="1:16" ht="13.5" customHeight="1">
      <c r="A8" s="1185" t="s">
        <v>136</v>
      </c>
      <c r="B8" s="2070" t="s">
        <v>137</v>
      </c>
      <c r="C8" s="2070"/>
      <c r="D8" s="1161" t="s">
        <v>138</v>
      </c>
      <c r="E8" s="1348">
        <v>1</v>
      </c>
      <c r="F8" s="1115">
        <v>1</v>
      </c>
      <c r="G8" s="1115">
        <v>0</v>
      </c>
      <c r="H8" s="1448">
        <v>0</v>
      </c>
      <c r="I8" s="1115">
        <v>0</v>
      </c>
      <c r="J8" s="1115">
        <v>0</v>
      </c>
      <c r="K8" s="1115">
        <v>0</v>
      </c>
      <c r="L8" s="1115">
        <v>0</v>
      </c>
      <c r="M8" s="1102">
        <v>0</v>
      </c>
      <c r="N8" s="1102">
        <v>0</v>
      </c>
      <c r="O8" s="1403">
        <v>0</v>
      </c>
      <c r="P8" s="1202"/>
    </row>
    <row r="9" spans="1:16" ht="13.5" customHeight="1">
      <c r="A9" s="1185" t="s">
        <v>139</v>
      </c>
      <c r="B9" s="2070" t="s">
        <v>140</v>
      </c>
      <c r="C9" s="2070"/>
      <c r="D9" s="1161" t="s">
        <v>783</v>
      </c>
      <c r="E9" s="1348">
        <v>133</v>
      </c>
      <c r="F9" s="1115">
        <v>64</v>
      </c>
      <c r="G9" s="1115">
        <v>14</v>
      </c>
      <c r="H9" s="1448">
        <v>3</v>
      </c>
      <c r="I9" s="1115">
        <v>14</v>
      </c>
      <c r="J9" s="1115">
        <v>8</v>
      </c>
      <c r="K9" s="1115">
        <v>18</v>
      </c>
      <c r="L9" s="1115">
        <v>7</v>
      </c>
      <c r="M9" s="1102">
        <v>8</v>
      </c>
      <c r="N9" s="1102">
        <v>0</v>
      </c>
      <c r="O9" s="1403">
        <v>0</v>
      </c>
      <c r="P9" s="1202"/>
    </row>
    <row r="10" spans="1:16" ht="13.5" customHeight="1">
      <c r="A10" s="1442" t="s">
        <v>142</v>
      </c>
      <c r="B10" s="2072" t="s">
        <v>143</v>
      </c>
      <c r="C10" s="2072"/>
      <c r="D10" s="1167" t="s">
        <v>645</v>
      </c>
      <c r="E10" s="1449">
        <v>587</v>
      </c>
      <c r="F10" s="1450">
        <v>299</v>
      </c>
      <c r="G10" s="1450">
        <v>36</v>
      </c>
      <c r="H10" s="1451">
        <v>5</v>
      </c>
      <c r="I10" s="1450">
        <v>83</v>
      </c>
      <c r="J10" s="1450">
        <v>33</v>
      </c>
      <c r="K10" s="1450">
        <v>43</v>
      </c>
      <c r="L10" s="1450">
        <v>39</v>
      </c>
      <c r="M10" s="1452">
        <v>54</v>
      </c>
      <c r="N10" s="1452">
        <v>0</v>
      </c>
      <c r="O10" s="1453">
        <v>0</v>
      </c>
      <c r="P10" s="1202"/>
    </row>
    <row r="11" spans="1:16" ht="13.5" customHeight="1">
      <c r="A11" s="1186"/>
      <c r="C11" s="1170" t="s">
        <v>145</v>
      </c>
      <c r="D11" s="1171" t="s">
        <v>146</v>
      </c>
      <c r="E11" s="1454">
        <v>139</v>
      </c>
      <c r="F11" s="1455">
        <v>59</v>
      </c>
      <c r="G11" s="1455">
        <v>20</v>
      </c>
      <c r="H11" s="1456">
        <v>1</v>
      </c>
      <c r="I11" s="1455">
        <v>28</v>
      </c>
      <c r="J11" s="1455">
        <v>5</v>
      </c>
      <c r="K11" s="1455">
        <v>16</v>
      </c>
      <c r="L11" s="1455">
        <v>4</v>
      </c>
      <c r="M11" s="1457">
        <v>7</v>
      </c>
      <c r="N11" s="1457">
        <v>0</v>
      </c>
      <c r="O11" s="1458">
        <v>0</v>
      </c>
      <c r="P11" s="1202"/>
    </row>
    <row r="12" spans="1:16" ht="13.5" customHeight="1">
      <c r="A12" s="1185"/>
      <c r="B12" s="1116"/>
      <c r="C12" s="1170" t="s">
        <v>784</v>
      </c>
      <c r="D12" s="1171" t="s">
        <v>785</v>
      </c>
      <c r="E12" s="1454">
        <v>12</v>
      </c>
      <c r="F12" s="1455">
        <v>6</v>
      </c>
      <c r="G12" s="1455">
        <v>1</v>
      </c>
      <c r="H12" s="1456">
        <v>1</v>
      </c>
      <c r="I12" s="1455">
        <v>1</v>
      </c>
      <c r="J12" s="1455">
        <v>0</v>
      </c>
      <c r="K12" s="1455">
        <v>1</v>
      </c>
      <c r="L12" s="1455">
        <v>2</v>
      </c>
      <c r="M12" s="1457">
        <v>2</v>
      </c>
      <c r="N12" s="1457">
        <v>0</v>
      </c>
      <c r="O12" s="1458">
        <v>0</v>
      </c>
      <c r="P12" s="1202"/>
    </row>
    <row r="13" spans="1:16" ht="13.5" customHeight="1">
      <c r="A13" s="1185"/>
      <c r="B13" s="1116"/>
      <c r="C13" s="1170" t="s">
        <v>786</v>
      </c>
      <c r="D13" s="1171" t="s">
        <v>787</v>
      </c>
      <c r="E13" s="1454">
        <v>60</v>
      </c>
      <c r="F13" s="1455">
        <v>38</v>
      </c>
      <c r="G13" s="1455">
        <v>0</v>
      </c>
      <c r="H13" s="1456">
        <v>0</v>
      </c>
      <c r="I13" s="1455">
        <v>2</v>
      </c>
      <c r="J13" s="1455">
        <v>4</v>
      </c>
      <c r="K13" s="1455">
        <v>3</v>
      </c>
      <c r="L13" s="1455">
        <v>5</v>
      </c>
      <c r="M13" s="1457">
        <v>9</v>
      </c>
      <c r="N13" s="1457">
        <v>0</v>
      </c>
      <c r="O13" s="1458">
        <v>0</v>
      </c>
      <c r="P13" s="1202"/>
    </row>
    <row r="14" spans="1:16" ht="13.5" customHeight="1">
      <c r="A14" s="1185"/>
      <c r="B14" s="1116"/>
      <c r="C14" s="1170" t="s">
        <v>317</v>
      </c>
      <c r="D14" s="1171" t="s">
        <v>788</v>
      </c>
      <c r="E14" s="1454">
        <v>18</v>
      </c>
      <c r="F14" s="1455">
        <v>6</v>
      </c>
      <c r="G14" s="1455">
        <v>2</v>
      </c>
      <c r="H14" s="1456">
        <v>1</v>
      </c>
      <c r="I14" s="1455">
        <v>4</v>
      </c>
      <c r="J14" s="1455">
        <v>3</v>
      </c>
      <c r="K14" s="1455">
        <v>2</v>
      </c>
      <c r="L14" s="1455">
        <v>1</v>
      </c>
      <c r="M14" s="1457">
        <v>0</v>
      </c>
      <c r="N14" s="1457">
        <v>0</v>
      </c>
      <c r="O14" s="1458">
        <v>0</v>
      </c>
      <c r="P14" s="1202"/>
    </row>
    <row r="15" spans="1:16" ht="13.5" customHeight="1">
      <c r="A15" s="1185"/>
      <c r="B15" s="1116"/>
      <c r="C15" s="1174" t="s">
        <v>789</v>
      </c>
      <c r="D15" s="1175" t="s">
        <v>790</v>
      </c>
      <c r="E15" s="1459">
        <v>9</v>
      </c>
      <c r="F15" s="1460">
        <v>5</v>
      </c>
      <c r="G15" s="1460">
        <v>0</v>
      </c>
      <c r="H15" s="1461">
        <v>0</v>
      </c>
      <c r="I15" s="1460">
        <v>0</v>
      </c>
      <c r="J15" s="1460">
        <v>1</v>
      </c>
      <c r="K15" s="1460">
        <v>1</v>
      </c>
      <c r="L15" s="1460">
        <v>0</v>
      </c>
      <c r="M15" s="1462">
        <v>2</v>
      </c>
      <c r="N15" s="1462">
        <v>0</v>
      </c>
      <c r="O15" s="1463">
        <v>0</v>
      </c>
      <c r="P15" s="1202"/>
    </row>
    <row r="16" spans="1:16" ht="13.5" customHeight="1">
      <c r="A16" s="1185"/>
      <c r="B16" s="1116"/>
      <c r="C16" s="1170" t="s">
        <v>791</v>
      </c>
      <c r="D16" s="1171" t="s">
        <v>792</v>
      </c>
      <c r="E16" s="1454">
        <v>11</v>
      </c>
      <c r="F16" s="1455">
        <v>4</v>
      </c>
      <c r="G16" s="1455">
        <v>2</v>
      </c>
      <c r="H16" s="1456">
        <v>0</v>
      </c>
      <c r="I16" s="1455">
        <v>1</v>
      </c>
      <c r="J16" s="1455">
        <v>1</v>
      </c>
      <c r="K16" s="1455">
        <v>1</v>
      </c>
      <c r="L16" s="1455">
        <v>0</v>
      </c>
      <c r="M16" s="1457">
        <v>1</v>
      </c>
      <c r="N16" s="1457">
        <v>0</v>
      </c>
      <c r="O16" s="1458">
        <v>0</v>
      </c>
      <c r="P16" s="1202"/>
    </row>
    <row r="17" spans="1:16" ht="13.5" customHeight="1">
      <c r="A17" s="1185"/>
      <c r="B17" s="1116"/>
      <c r="C17" s="1170" t="s">
        <v>991</v>
      </c>
      <c r="D17" s="1171" t="s">
        <v>794</v>
      </c>
      <c r="E17" s="1454">
        <v>10</v>
      </c>
      <c r="F17" s="1455">
        <v>7</v>
      </c>
      <c r="G17" s="1455">
        <v>0</v>
      </c>
      <c r="H17" s="1456">
        <v>0</v>
      </c>
      <c r="I17" s="1455">
        <v>1</v>
      </c>
      <c r="J17" s="1455">
        <v>1</v>
      </c>
      <c r="K17" s="1455">
        <v>0</v>
      </c>
      <c r="L17" s="1455">
        <v>0</v>
      </c>
      <c r="M17" s="1457">
        <v>1</v>
      </c>
      <c r="N17" s="1457">
        <v>0</v>
      </c>
      <c r="O17" s="1458">
        <v>0</v>
      </c>
      <c r="P17" s="1202"/>
    </row>
    <row r="18" spans="1:16" ht="13.5" customHeight="1">
      <c r="A18" s="1185"/>
      <c r="B18" s="1116"/>
      <c r="C18" s="1170" t="s">
        <v>795</v>
      </c>
      <c r="D18" s="1171" t="s">
        <v>796</v>
      </c>
      <c r="E18" s="1454">
        <v>47</v>
      </c>
      <c r="F18" s="1455">
        <v>30</v>
      </c>
      <c r="G18" s="1455">
        <v>0</v>
      </c>
      <c r="H18" s="1456">
        <v>0</v>
      </c>
      <c r="I18" s="1455">
        <v>1</v>
      </c>
      <c r="J18" s="1455">
        <v>2</v>
      </c>
      <c r="K18" s="1455">
        <v>4</v>
      </c>
      <c r="L18" s="1455">
        <v>3</v>
      </c>
      <c r="M18" s="1457">
        <v>6</v>
      </c>
      <c r="N18" s="1457">
        <v>0</v>
      </c>
      <c r="O18" s="1458">
        <v>0</v>
      </c>
      <c r="P18" s="1202"/>
    </row>
    <row r="19" spans="1:16" ht="13.5" customHeight="1">
      <c r="A19" s="1185"/>
      <c r="B19" s="1116"/>
      <c r="C19" s="1178" t="s">
        <v>154</v>
      </c>
      <c r="D19" s="1179" t="s">
        <v>797</v>
      </c>
      <c r="E19" s="1464">
        <v>5</v>
      </c>
      <c r="F19" s="1465">
        <v>2</v>
      </c>
      <c r="G19" s="1465">
        <v>1</v>
      </c>
      <c r="H19" s="1466">
        <v>1</v>
      </c>
      <c r="I19" s="1465">
        <v>0</v>
      </c>
      <c r="J19" s="1465">
        <v>0</v>
      </c>
      <c r="K19" s="1465">
        <v>0</v>
      </c>
      <c r="L19" s="1465">
        <v>3</v>
      </c>
      <c r="M19" s="1467">
        <v>0</v>
      </c>
      <c r="N19" s="1467">
        <v>0</v>
      </c>
      <c r="O19" s="1468">
        <v>0</v>
      </c>
      <c r="P19" s="1202"/>
    </row>
    <row r="20" spans="1:16" ht="13.5" customHeight="1">
      <c r="A20" s="1185"/>
      <c r="B20" s="1116"/>
      <c r="C20" s="1170" t="s">
        <v>155</v>
      </c>
      <c r="D20" s="1171" t="s">
        <v>798</v>
      </c>
      <c r="E20" s="1454">
        <v>14</v>
      </c>
      <c r="F20" s="1455">
        <v>6</v>
      </c>
      <c r="G20" s="1455">
        <v>0</v>
      </c>
      <c r="H20" s="1456">
        <v>0</v>
      </c>
      <c r="I20" s="1455">
        <v>2</v>
      </c>
      <c r="J20" s="1455">
        <v>2</v>
      </c>
      <c r="K20" s="1455">
        <v>0</v>
      </c>
      <c r="L20" s="1455">
        <v>3</v>
      </c>
      <c r="M20" s="1457">
        <v>1</v>
      </c>
      <c r="N20" s="1457">
        <v>0</v>
      </c>
      <c r="O20" s="1458">
        <v>0</v>
      </c>
      <c r="P20" s="1202"/>
    </row>
    <row r="21" spans="1:16" ht="13.5" customHeight="1">
      <c r="A21" s="1185"/>
      <c r="B21" s="1116"/>
      <c r="C21" s="1170" t="s">
        <v>799</v>
      </c>
      <c r="D21" s="1171" t="s">
        <v>800</v>
      </c>
      <c r="E21" s="1454">
        <v>19</v>
      </c>
      <c r="F21" s="1455">
        <v>5</v>
      </c>
      <c r="G21" s="1455">
        <v>0</v>
      </c>
      <c r="H21" s="1456">
        <v>0</v>
      </c>
      <c r="I21" s="1455">
        <v>10</v>
      </c>
      <c r="J21" s="1455">
        <v>2</v>
      </c>
      <c r="K21" s="1455">
        <v>1</v>
      </c>
      <c r="L21" s="1455">
        <v>1</v>
      </c>
      <c r="M21" s="1457">
        <v>0</v>
      </c>
      <c r="N21" s="1457">
        <v>0</v>
      </c>
      <c r="O21" s="1458">
        <v>0</v>
      </c>
      <c r="P21" s="1202"/>
    </row>
    <row r="22" spans="1:16" ht="13.5" customHeight="1">
      <c r="A22" s="1185"/>
      <c r="B22" s="1116"/>
      <c r="C22" s="1170" t="s">
        <v>801</v>
      </c>
      <c r="D22" s="1171" t="s">
        <v>802</v>
      </c>
      <c r="E22" s="1454">
        <v>3</v>
      </c>
      <c r="F22" s="1455">
        <v>2</v>
      </c>
      <c r="G22" s="1455">
        <v>0</v>
      </c>
      <c r="H22" s="1456">
        <v>0</v>
      </c>
      <c r="I22" s="1455">
        <v>0</v>
      </c>
      <c r="J22" s="1455">
        <v>0</v>
      </c>
      <c r="K22" s="1455">
        <v>0</v>
      </c>
      <c r="L22" s="1455">
        <v>0</v>
      </c>
      <c r="M22" s="1457">
        <v>1</v>
      </c>
      <c r="N22" s="1457">
        <v>0</v>
      </c>
      <c r="O22" s="1458">
        <v>0</v>
      </c>
      <c r="P22" s="1202"/>
    </row>
    <row r="23" spans="1:16" ht="13.5" customHeight="1">
      <c r="A23" s="1185"/>
      <c r="B23" s="1116"/>
      <c r="C23" s="1170" t="s">
        <v>803</v>
      </c>
      <c r="D23" s="1171" t="s">
        <v>804</v>
      </c>
      <c r="E23" s="1454">
        <v>9</v>
      </c>
      <c r="F23" s="1455">
        <v>5</v>
      </c>
      <c r="G23" s="1455">
        <v>1</v>
      </c>
      <c r="H23" s="1456">
        <v>0</v>
      </c>
      <c r="I23" s="1455">
        <v>0</v>
      </c>
      <c r="J23" s="1455">
        <v>1</v>
      </c>
      <c r="K23" s="1455">
        <v>1</v>
      </c>
      <c r="L23" s="1455">
        <v>0</v>
      </c>
      <c r="M23" s="1457">
        <v>1</v>
      </c>
      <c r="N23" s="1457">
        <v>0</v>
      </c>
      <c r="O23" s="1458">
        <v>0</v>
      </c>
      <c r="P23" s="1202"/>
    </row>
    <row r="24" spans="1:16" ht="13.5" customHeight="1">
      <c r="A24" s="1185"/>
      <c r="B24" s="1116"/>
      <c r="C24" s="1170" t="s">
        <v>805</v>
      </c>
      <c r="D24" s="1171" t="s">
        <v>806</v>
      </c>
      <c r="E24" s="1454">
        <v>31</v>
      </c>
      <c r="F24" s="1455">
        <v>24</v>
      </c>
      <c r="G24" s="1455">
        <v>0</v>
      </c>
      <c r="H24" s="1456">
        <v>0</v>
      </c>
      <c r="I24" s="1455">
        <v>0</v>
      </c>
      <c r="J24" s="1455">
        <v>1</v>
      </c>
      <c r="K24" s="1455">
        <v>0</v>
      </c>
      <c r="L24" s="1455">
        <v>3</v>
      </c>
      <c r="M24" s="1457">
        <v>1</v>
      </c>
      <c r="N24" s="1457">
        <v>0</v>
      </c>
      <c r="O24" s="1458">
        <v>0</v>
      </c>
      <c r="P24" s="1202"/>
    </row>
    <row r="25" spans="1:16" ht="13.5" customHeight="1">
      <c r="A25" s="1185"/>
      <c r="B25" s="1116"/>
      <c r="C25" s="1174" t="s">
        <v>807</v>
      </c>
      <c r="D25" s="1175" t="s">
        <v>808</v>
      </c>
      <c r="E25" s="1459">
        <v>9</v>
      </c>
      <c r="F25" s="1460">
        <v>5</v>
      </c>
      <c r="G25" s="1460">
        <v>0</v>
      </c>
      <c r="H25" s="1461">
        <v>0</v>
      </c>
      <c r="I25" s="1460">
        <v>1</v>
      </c>
      <c r="J25" s="1460">
        <v>0</v>
      </c>
      <c r="K25" s="1460">
        <v>1</v>
      </c>
      <c r="L25" s="1460">
        <v>1</v>
      </c>
      <c r="M25" s="1462">
        <v>1</v>
      </c>
      <c r="N25" s="1462">
        <v>0</v>
      </c>
      <c r="O25" s="1463">
        <v>0</v>
      </c>
      <c r="P25" s="1202"/>
    </row>
    <row r="26" spans="1:16" ht="13.5" customHeight="1">
      <c r="A26" s="1185"/>
      <c r="B26" s="1116"/>
      <c r="C26" s="1170" t="s">
        <v>809</v>
      </c>
      <c r="D26" s="1171" t="s">
        <v>810</v>
      </c>
      <c r="E26" s="1454">
        <v>41</v>
      </c>
      <c r="F26" s="1455">
        <v>19</v>
      </c>
      <c r="G26" s="1455">
        <v>1</v>
      </c>
      <c r="H26" s="1456">
        <v>0</v>
      </c>
      <c r="I26" s="1455">
        <v>3</v>
      </c>
      <c r="J26" s="1455">
        <v>3</v>
      </c>
      <c r="K26" s="1455">
        <v>3</v>
      </c>
      <c r="L26" s="1455">
        <v>2</v>
      </c>
      <c r="M26" s="1457">
        <v>10</v>
      </c>
      <c r="N26" s="1457">
        <v>0</v>
      </c>
      <c r="O26" s="1458">
        <v>0</v>
      </c>
      <c r="P26" s="1202"/>
    </row>
    <row r="27" spans="1:16" ht="13.5" customHeight="1">
      <c r="A27" s="1185"/>
      <c r="B27" s="1116"/>
      <c r="C27" s="1170" t="s">
        <v>811</v>
      </c>
      <c r="D27" s="1171" t="s">
        <v>812</v>
      </c>
      <c r="E27" s="1454">
        <v>22</v>
      </c>
      <c r="F27" s="1455">
        <v>14</v>
      </c>
      <c r="G27" s="1455">
        <v>1</v>
      </c>
      <c r="H27" s="1456">
        <v>1</v>
      </c>
      <c r="I27" s="1455">
        <v>2</v>
      </c>
      <c r="J27" s="1455">
        <v>1</v>
      </c>
      <c r="K27" s="1455">
        <v>1</v>
      </c>
      <c r="L27" s="1455">
        <v>1</v>
      </c>
      <c r="M27" s="1457">
        <v>2</v>
      </c>
      <c r="N27" s="1457">
        <v>0</v>
      </c>
      <c r="O27" s="1458">
        <v>0</v>
      </c>
      <c r="P27" s="1202"/>
    </row>
    <row r="28" spans="1:16" ht="13.5" customHeight="1">
      <c r="A28" s="1185"/>
      <c r="B28" s="1116"/>
      <c r="C28" s="1170" t="s">
        <v>813</v>
      </c>
      <c r="D28" s="1171" t="s">
        <v>814</v>
      </c>
      <c r="E28" s="1454">
        <v>29</v>
      </c>
      <c r="F28" s="1455">
        <v>21</v>
      </c>
      <c r="G28" s="1455">
        <v>0</v>
      </c>
      <c r="H28" s="1456">
        <v>0</v>
      </c>
      <c r="I28" s="1455">
        <v>4</v>
      </c>
      <c r="J28" s="1455">
        <v>1</v>
      </c>
      <c r="K28" s="1455">
        <v>2</v>
      </c>
      <c r="L28" s="1455">
        <v>1</v>
      </c>
      <c r="M28" s="1457">
        <v>0</v>
      </c>
      <c r="N28" s="1457">
        <v>0</v>
      </c>
      <c r="O28" s="1458">
        <v>0</v>
      </c>
      <c r="P28" s="1202"/>
    </row>
    <row r="29" spans="1:16" ht="13.5" customHeight="1">
      <c r="A29" s="1185"/>
      <c r="B29" s="1116"/>
      <c r="C29" s="1178" t="s">
        <v>815</v>
      </c>
      <c r="D29" s="1179" t="s">
        <v>816</v>
      </c>
      <c r="E29" s="1464">
        <v>13</v>
      </c>
      <c r="F29" s="1465">
        <v>9</v>
      </c>
      <c r="G29" s="1465">
        <v>0</v>
      </c>
      <c r="H29" s="1466">
        <v>0</v>
      </c>
      <c r="I29" s="1465">
        <v>0</v>
      </c>
      <c r="J29" s="1465">
        <v>1</v>
      </c>
      <c r="K29" s="1465">
        <v>0</v>
      </c>
      <c r="L29" s="1465">
        <v>1</v>
      </c>
      <c r="M29" s="1467">
        <v>2</v>
      </c>
      <c r="N29" s="1467">
        <v>0</v>
      </c>
      <c r="O29" s="1468">
        <v>0</v>
      </c>
      <c r="P29" s="1202"/>
    </row>
    <row r="30" spans="1:16" ht="13.5" customHeight="1">
      <c r="A30" s="1186"/>
      <c r="C30" s="1193" t="s">
        <v>164</v>
      </c>
      <c r="D30" s="1171" t="s">
        <v>817</v>
      </c>
      <c r="E30" s="1454">
        <v>6</v>
      </c>
      <c r="F30" s="1455">
        <v>1</v>
      </c>
      <c r="G30" s="1455">
        <v>1</v>
      </c>
      <c r="H30" s="1456">
        <v>0</v>
      </c>
      <c r="I30" s="1455">
        <v>0</v>
      </c>
      <c r="J30" s="1454">
        <v>1</v>
      </c>
      <c r="K30" s="1455">
        <v>2</v>
      </c>
      <c r="L30" s="1455">
        <v>0</v>
      </c>
      <c r="M30" s="1457">
        <v>1</v>
      </c>
      <c r="N30" s="1457">
        <v>0</v>
      </c>
      <c r="O30" s="1458">
        <v>0</v>
      </c>
      <c r="P30" s="1202"/>
    </row>
    <row r="31" spans="1:16" ht="13.5" customHeight="1">
      <c r="A31" s="1186"/>
      <c r="C31" s="1170" t="s">
        <v>818</v>
      </c>
      <c r="D31" s="1171" t="s">
        <v>819</v>
      </c>
      <c r="E31" s="1454">
        <v>26</v>
      </c>
      <c r="F31" s="1455">
        <v>13</v>
      </c>
      <c r="G31" s="1455">
        <v>3</v>
      </c>
      <c r="H31" s="1456">
        <v>0</v>
      </c>
      <c r="I31" s="1455">
        <v>1</v>
      </c>
      <c r="J31" s="1455">
        <v>1</v>
      </c>
      <c r="K31" s="1455">
        <v>2</v>
      </c>
      <c r="L31" s="1455">
        <v>1</v>
      </c>
      <c r="M31" s="1457">
        <v>3</v>
      </c>
      <c r="N31" s="1457">
        <v>0</v>
      </c>
      <c r="O31" s="1458">
        <v>0</v>
      </c>
      <c r="P31" s="1202"/>
    </row>
    <row r="32" spans="1:16">
      <c r="A32" s="1186"/>
      <c r="C32" s="1170" t="s">
        <v>166</v>
      </c>
      <c r="D32" s="1171" t="s">
        <v>820</v>
      </c>
      <c r="E32" s="1454">
        <v>2</v>
      </c>
      <c r="F32" s="1455">
        <v>1</v>
      </c>
      <c r="G32" s="1455">
        <v>0</v>
      </c>
      <c r="H32" s="1456">
        <v>0</v>
      </c>
      <c r="I32" s="1455">
        <v>0</v>
      </c>
      <c r="J32" s="1455">
        <v>0</v>
      </c>
      <c r="K32" s="1455">
        <v>1</v>
      </c>
      <c r="L32" s="1455">
        <v>0</v>
      </c>
      <c r="M32" s="1457">
        <v>0</v>
      </c>
      <c r="N32" s="1457">
        <v>0</v>
      </c>
      <c r="O32" s="1458">
        <v>0</v>
      </c>
      <c r="P32" s="1202"/>
    </row>
    <row r="33" spans="1:16">
      <c r="A33" s="1186"/>
      <c r="C33" s="1170" t="s">
        <v>167</v>
      </c>
      <c r="D33" s="1171" t="s">
        <v>821</v>
      </c>
      <c r="E33" s="1454">
        <v>20</v>
      </c>
      <c r="F33" s="1455">
        <v>9</v>
      </c>
      <c r="G33" s="1455">
        <v>1</v>
      </c>
      <c r="H33" s="1456">
        <v>0</v>
      </c>
      <c r="I33" s="1455">
        <v>1</v>
      </c>
      <c r="J33" s="1455">
        <v>3</v>
      </c>
      <c r="K33" s="1455">
        <v>1</v>
      </c>
      <c r="L33" s="1455">
        <v>1</v>
      </c>
      <c r="M33" s="1457">
        <v>4</v>
      </c>
      <c r="N33" s="1457">
        <v>0</v>
      </c>
      <c r="O33" s="1458">
        <v>0</v>
      </c>
      <c r="P33" s="1202"/>
    </row>
    <row r="34" spans="1:16">
      <c r="A34" s="1443"/>
      <c r="B34" s="1184"/>
      <c r="C34" s="1178" t="s">
        <v>168</v>
      </c>
      <c r="D34" s="1179" t="s">
        <v>822</v>
      </c>
      <c r="E34" s="1464">
        <v>36</v>
      </c>
      <c r="F34" s="1465">
        <v>8</v>
      </c>
      <c r="G34" s="1465">
        <v>1</v>
      </c>
      <c r="H34" s="1466">
        <v>0</v>
      </c>
      <c r="I34" s="1465">
        <v>20</v>
      </c>
      <c r="J34" s="1465">
        <v>1</v>
      </c>
      <c r="K34" s="1465">
        <v>1</v>
      </c>
      <c r="L34" s="1465">
        <v>5</v>
      </c>
      <c r="M34" s="1467">
        <v>1</v>
      </c>
      <c r="N34" s="1467">
        <v>0</v>
      </c>
      <c r="O34" s="1468">
        <v>0</v>
      </c>
      <c r="P34" s="1202"/>
    </row>
    <row r="35" spans="1:16">
      <c r="A35" s="1185" t="s">
        <v>170</v>
      </c>
      <c r="B35" s="2071" t="s">
        <v>823</v>
      </c>
      <c r="C35" s="2071"/>
      <c r="D35" s="1161" t="s">
        <v>323</v>
      </c>
      <c r="E35" s="1348">
        <v>11</v>
      </c>
      <c r="F35" s="1115">
        <v>5</v>
      </c>
      <c r="G35" s="1115">
        <v>1</v>
      </c>
      <c r="H35" s="1448">
        <v>0</v>
      </c>
      <c r="I35" s="1115">
        <v>0</v>
      </c>
      <c r="J35" s="1115">
        <v>3</v>
      </c>
      <c r="K35" s="1115">
        <v>1</v>
      </c>
      <c r="L35" s="1115">
        <v>1</v>
      </c>
      <c r="M35" s="1102">
        <v>1</v>
      </c>
      <c r="N35" s="1102">
        <v>0</v>
      </c>
      <c r="O35" s="1403">
        <v>0</v>
      </c>
      <c r="P35" s="1202"/>
    </row>
    <row r="36" spans="1:16">
      <c r="A36" s="1186" t="s">
        <v>173</v>
      </c>
      <c r="B36" s="2070" t="s">
        <v>824</v>
      </c>
      <c r="C36" s="2070"/>
      <c r="D36" s="1161" t="s">
        <v>324</v>
      </c>
      <c r="E36" s="1348">
        <v>66</v>
      </c>
      <c r="F36" s="1115">
        <v>42</v>
      </c>
      <c r="G36" s="1115">
        <v>2</v>
      </c>
      <c r="H36" s="1448">
        <v>0</v>
      </c>
      <c r="I36" s="1115">
        <v>4</v>
      </c>
      <c r="J36" s="1115">
        <v>4</v>
      </c>
      <c r="K36" s="1115">
        <v>3</v>
      </c>
      <c r="L36" s="1115">
        <v>4</v>
      </c>
      <c r="M36" s="1102">
        <v>8</v>
      </c>
      <c r="N36" s="1102">
        <v>0</v>
      </c>
      <c r="O36" s="1403">
        <v>0</v>
      </c>
      <c r="P36" s="1202"/>
    </row>
    <row r="37" spans="1:16">
      <c r="A37" s="1186" t="s">
        <v>176</v>
      </c>
      <c r="B37" s="2070" t="s">
        <v>534</v>
      </c>
      <c r="C37" s="2070"/>
      <c r="D37" s="1161" t="s">
        <v>325</v>
      </c>
      <c r="E37" s="1348">
        <v>193</v>
      </c>
      <c r="F37" s="1115">
        <v>127</v>
      </c>
      <c r="G37" s="1115">
        <v>13</v>
      </c>
      <c r="H37" s="1448">
        <v>3</v>
      </c>
      <c r="I37" s="1115">
        <v>14</v>
      </c>
      <c r="J37" s="1115">
        <v>6</v>
      </c>
      <c r="K37" s="1115">
        <v>7</v>
      </c>
      <c r="L37" s="1115">
        <v>11</v>
      </c>
      <c r="M37" s="1102">
        <v>14</v>
      </c>
      <c r="N37" s="1102">
        <v>2</v>
      </c>
      <c r="O37" s="1403">
        <v>0</v>
      </c>
      <c r="P37" s="1202"/>
    </row>
    <row r="38" spans="1:16">
      <c r="A38" s="1186" t="s">
        <v>179</v>
      </c>
      <c r="B38" s="2070" t="s">
        <v>992</v>
      </c>
      <c r="C38" s="2070"/>
      <c r="D38" s="1161" t="s">
        <v>327</v>
      </c>
      <c r="E38" s="1348">
        <v>563</v>
      </c>
      <c r="F38" s="1115">
        <v>328</v>
      </c>
      <c r="G38" s="1115">
        <v>41</v>
      </c>
      <c r="H38" s="1448">
        <v>11</v>
      </c>
      <c r="I38" s="1115">
        <v>67</v>
      </c>
      <c r="J38" s="1115">
        <v>24</v>
      </c>
      <c r="K38" s="1115">
        <v>30</v>
      </c>
      <c r="L38" s="1115">
        <v>29</v>
      </c>
      <c r="M38" s="1102">
        <v>44</v>
      </c>
      <c r="N38" s="1102">
        <v>0</v>
      </c>
      <c r="O38" s="1403">
        <v>0</v>
      </c>
      <c r="P38" s="1202"/>
    </row>
    <row r="39" spans="1:16">
      <c r="A39" s="1186"/>
      <c r="C39" s="1170" t="s">
        <v>826</v>
      </c>
      <c r="D39" s="1171" t="s">
        <v>827</v>
      </c>
      <c r="E39" s="1348">
        <v>164</v>
      </c>
      <c r="F39" s="1115">
        <v>93</v>
      </c>
      <c r="G39" s="1115">
        <v>11</v>
      </c>
      <c r="H39" s="1448">
        <v>2</v>
      </c>
      <c r="I39" s="1115">
        <v>17</v>
      </c>
      <c r="J39" s="1115">
        <v>8</v>
      </c>
      <c r="K39" s="1115">
        <v>9</v>
      </c>
      <c r="L39" s="1115">
        <v>12</v>
      </c>
      <c r="M39" s="1102">
        <v>15</v>
      </c>
      <c r="N39" s="1102">
        <v>0</v>
      </c>
      <c r="O39" s="1403">
        <v>0</v>
      </c>
      <c r="P39" s="1202"/>
    </row>
    <row r="40" spans="1:16">
      <c r="A40" s="1186"/>
      <c r="C40" s="1170" t="s">
        <v>828</v>
      </c>
      <c r="D40" s="1171" t="s">
        <v>829</v>
      </c>
      <c r="E40" s="1348">
        <v>399</v>
      </c>
      <c r="F40" s="1115">
        <v>235</v>
      </c>
      <c r="G40" s="1115">
        <v>30</v>
      </c>
      <c r="H40" s="1448">
        <v>9</v>
      </c>
      <c r="I40" s="1115">
        <v>51</v>
      </c>
      <c r="J40" s="1115">
        <v>16</v>
      </c>
      <c r="K40" s="1115">
        <v>22</v>
      </c>
      <c r="L40" s="1115">
        <v>17</v>
      </c>
      <c r="M40" s="1102">
        <v>29</v>
      </c>
      <c r="N40" s="1102">
        <v>0</v>
      </c>
      <c r="O40" s="1403">
        <v>0</v>
      </c>
      <c r="P40" s="1202"/>
    </row>
    <row r="41" spans="1:16">
      <c r="A41" s="1189" t="s">
        <v>182</v>
      </c>
      <c r="B41" s="2072" t="s">
        <v>993</v>
      </c>
      <c r="C41" s="2072"/>
      <c r="D41" s="1167" t="s">
        <v>328</v>
      </c>
      <c r="E41" s="1449">
        <v>112</v>
      </c>
      <c r="F41" s="1450">
        <v>69</v>
      </c>
      <c r="G41" s="1450">
        <v>6</v>
      </c>
      <c r="H41" s="1451">
        <v>1</v>
      </c>
      <c r="I41" s="1450">
        <v>9</v>
      </c>
      <c r="J41" s="1450">
        <v>5</v>
      </c>
      <c r="K41" s="1450">
        <v>7</v>
      </c>
      <c r="L41" s="1450">
        <v>9</v>
      </c>
      <c r="M41" s="1452">
        <v>7</v>
      </c>
      <c r="N41" s="1452">
        <v>0</v>
      </c>
      <c r="O41" s="1453">
        <v>0</v>
      </c>
      <c r="P41" s="1202"/>
    </row>
    <row r="42" spans="1:16">
      <c r="A42" s="1186" t="s">
        <v>185</v>
      </c>
      <c r="B42" s="2070" t="s">
        <v>831</v>
      </c>
      <c r="C42" s="2070"/>
      <c r="D42" s="1161" t="s">
        <v>330</v>
      </c>
      <c r="E42" s="1348">
        <v>62</v>
      </c>
      <c r="F42" s="1115">
        <v>30</v>
      </c>
      <c r="G42" s="1115">
        <v>2</v>
      </c>
      <c r="H42" s="1448">
        <v>1</v>
      </c>
      <c r="I42" s="1115">
        <v>22</v>
      </c>
      <c r="J42" s="1115">
        <v>1</v>
      </c>
      <c r="K42" s="1115">
        <v>1</v>
      </c>
      <c r="L42" s="1115">
        <v>3</v>
      </c>
      <c r="M42" s="1102">
        <v>3</v>
      </c>
      <c r="N42" s="1102">
        <v>0</v>
      </c>
      <c r="O42" s="1403">
        <v>0</v>
      </c>
      <c r="P42" s="1202"/>
    </row>
    <row r="43" spans="1:16">
      <c r="A43" s="1186" t="s">
        <v>188</v>
      </c>
      <c r="B43" s="2073" t="s">
        <v>331</v>
      </c>
      <c r="C43" s="2073"/>
      <c r="D43" s="1161" t="s">
        <v>332</v>
      </c>
      <c r="E43" s="1348">
        <v>109</v>
      </c>
      <c r="F43" s="1115">
        <v>63</v>
      </c>
      <c r="G43" s="1115">
        <v>6</v>
      </c>
      <c r="H43" s="1448">
        <v>1</v>
      </c>
      <c r="I43" s="1115">
        <v>14</v>
      </c>
      <c r="J43" s="1115">
        <v>5</v>
      </c>
      <c r="K43" s="1115">
        <v>5</v>
      </c>
      <c r="L43" s="1115">
        <v>4</v>
      </c>
      <c r="M43" s="1102">
        <v>12</v>
      </c>
      <c r="N43" s="1102">
        <v>0</v>
      </c>
      <c r="O43" s="1403">
        <v>0</v>
      </c>
      <c r="P43" s="1202"/>
    </row>
    <row r="44" spans="1:16" ht="18.75">
      <c r="A44" s="1186" t="s">
        <v>191</v>
      </c>
      <c r="B44" s="2070" t="s">
        <v>832</v>
      </c>
      <c r="C44" s="2070"/>
      <c r="D44" s="1161" t="s">
        <v>833</v>
      </c>
      <c r="E44" s="1348">
        <v>186</v>
      </c>
      <c r="F44" s="1115">
        <v>85</v>
      </c>
      <c r="G44" s="1115">
        <v>20</v>
      </c>
      <c r="H44" s="1448">
        <v>5</v>
      </c>
      <c r="I44" s="1115">
        <v>45</v>
      </c>
      <c r="J44" s="1115">
        <v>10</v>
      </c>
      <c r="K44" s="1115">
        <v>8</v>
      </c>
      <c r="L44" s="1115">
        <v>7</v>
      </c>
      <c r="M44" s="1102">
        <v>11</v>
      </c>
      <c r="N44" s="1102">
        <v>0</v>
      </c>
      <c r="O44" s="1403">
        <v>0</v>
      </c>
      <c r="P44" s="1202"/>
    </row>
    <row r="45" spans="1:16" ht="18.75">
      <c r="A45" s="1443"/>
      <c r="B45" s="1184"/>
      <c r="C45" s="1178" t="s">
        <v>834</v>
      </c>
      <c r="D45" s="1179" t="s">
        <v>835</v>
      </c>
      <c r="E45" s="1464">
        <v>58</v>
      </c>
      <c r="F45" s="1465">
        <v>21</v>
      </c>
      <c r="G45" s="1465">
        <v>7</v>
      </c>
      <c r="H45" s="1466">
        <v>2</v>
      </c>
      <c r="I45" s="1465">
        <v>20</v>
      </c>
      <c r="J45" s="1465">
        <v>3</v>
      </c>
      <c r="K45" s="1465">
        <v>1</v>
      </c>
      <c r="L45" s="1465">
        <v>2</v>
      </c>
      <c r="M45" s="1467">
        <v>4</v>
      </c>
      <c r="N45" s="1467">
        <v>0</v>
      </c>
      <c r="O45" s="1468">
        <v>0</v>
      </c>
      <c r="P45" s="1202"/>
    </row>
    <row r="46" spans="1:16">
      <c r="A46" s="1186" t="s">
        <v>194</v>
      </c>
      <c r="B46" s="2071" t="s">
        <v>836</v>
      </c>
      <c r="C46" s="2071"/>
      <c r="D46" s="1161" t="s">
        <v>336</v>
      </c>
      <c r="E46" s="1348">
        <v>111</v>
      </c>
      <c r="F46" s="1115">
        <v>55</v>
      </c>
      <c r="G46" s="1115">
        <v>7</v>
      </c>
      <c r="H46" s="1448">
        <v>2</v>
      </c>
      <c r="I46" s="1115">
        <v>16</v>
      </c>
      <c r="J46" s="1115">
        <v>9</v>
      </c>
      <c r="K46" s="1115">
        <v>8</v>
      </c>
      <c r="L46" s="1115">
        <v>7</v>
      </c>
      <c r="M46" s="1102">
        <v>9</v>
      </c>
      <c r="N46" s="1102">
        <v>0</v>
      </c>
      <c r="O46" s="1403">
        <v>0</v>
      </c>
      <c r="P46" s="1202"/>
    </row>
    <row r="47" spans="1:16">
      <c r="A47" s="1186" t="s">
        <v>197</v>
      </c>
      <c r="B47" s="2070" t="s">
        <v>837</v>
      </c>
      <c r="C47" s="2070"/>
      <c r="D47" s="1161" t="s">
        <v>338</v>
      </c>
      <c r="E47" s="1348">
        <v>67</v>
      </c>
      <c r="F47" s="1115">
        <v>35</v>
      </c>
      <c r="G47" s="1115">
        <v>5</v>
      </c>
      <c r="H47" s="1448">
        <v>2</v>
      </c>
      <c r="I47" s="1115">
        <v>7</v>
      </c>
      <c r="J47" s="1115">
        <v>2</v>
      </c>
      <c r="K47" s="1115">
        <v>4</v>
      </c>
      <c r="L47" s="1115">
        <v>3</v>
      </c>
      <c r="M47" s="1102">
        <v>11</v>
      </c>
      <c r="N47" s="1102">
        <v>0</v>
      </c>
      <c r="O47" s="1403">
        <v>0</v>
      </c>
      <c r="P47" s="1202"/>
    </row>
    <row r="48" spans="1:16">
      <c r="A48" s="1186" t="s">
        <v>200</v>
      </c>
      <c r="B48" s="2070" t="s">
        <v>838</v>
      </c>
      <c r="C48" s="2070"/>
      <c r="D48" s="1161" t="s">
        <v>340</v>
      </c>
      <c r="E48" s="1348">
        <v>619</v>
      </c>
      <c r="F48" s="1115">
        <v>317</v>
      </c>
      <c r="G48" s="1115">
        <v>65</v>
      </c>
      <c r="H48" s="1448">
        <v>20</v>
      </c>
      <c r="I48" s="1115">
        <v>80</v>
      </c>
      <c r="J48" s="1115">
        <v>33</v>
      </c>
      <c r="K48" s="1115">
        <v>42</v>
      </c>
      <c r="L48" s="1115">
        <v>35</v>
      </c>
      <c r="M48" s="1102">
        <v>47</v>
      </c>
      <c r="N48" s="1102">
        <v>0</v>
      </c>
      <c r="O48" s="1403">
        <v>0</v>
      </c>
      <c r="P48" s="1202"/>
    </row>
    <row r="49" spans="1:16" ht="18.75">
      <c r="A49" s="1186"/>
      <c r="C49" s="1170" t="s">
        <v>839</v>
      </c>
      <c r="D49" s="1171" t="s">
        <v>840</v>
      </c>
      <c r="E49" s="1454">
        <v>297</v>
      </c>
      <c r="F49" s="1455">
        <v>166</v>
      </c>
      <c r="G49" s="1455">
        <v>31</v>
      </c>
      <c r="H49" s="1456">
        <v>9</v>
      </c>
      <c r="I49" s="1455">
        <v>27</v>
      </c>
      <c r="J49" s="1455">
        <v>14</v>
      </c>
      <c r="K49" s="1455">
        <v>18</v>
      </c>
      <c r="L49" s="1455">
        <v>21</v>
      </c>
      <c r="M49" s="1457">
        <v>21</v>
      </c>
      <c r="N49" s="1457">
        <v>0</v>
      </c>
      <c r="O49" s="1458">
        <v>0</v>
      </c>
      <c r="P49" s="1202"/>
    </row>
    <row r="50" spans="1:16">
      <c r="A50" s="1186"/>
      <c r="C50" s="1193" t="s">
        <v>841</v>
      </c>
      <c r="D50" s="1171" t="s">
        <v>842</v>
      </c>
      <c r="E50" s="1454">
        <v>321</v>
      </c>
      <c r="F50" s="1455">
        <v>150</v>
      </c>
      <c r="G50" s="1455">
        <v>35</v>
      </c>
      <c r="H50" s="1456">
        <v>11</v>
      </c>
      <c r="I50" s="1455">
        <v>53</v>
      </c>
      <c r="J50" s="1455">
        <v>19</v>
      </c>
      <c r="K50" s="1455">
        <v>24</v>
      </c>
      <c r="L50" s="1455">
        <v>15</v>
      </c>
      <c r="M50" s="1457">
        <v>26</v>
      </c>
      <c r="N50" s="1457">
        <v>0</v>
      </c>
      <c r="O50" s="1458">
        <v>0</v>
      </c>
      <c r="P50" s="1202"/>
    </row>
    <row r="51" spans="1:16">
      <c r="A51" s="1189" t="s">
        <v>203</v>
      </c>
      <c r="B51" s="2072" t="s">
        <v>843</v>
      </c>
      <c r="C51" s="2072"/>
      <c r="D51" s="1167" t="s">
        <v>342</v>
      </c>
      <c r="E51" s="1449">
        <v>89</v>
      </c>
      <c r="F51" s="1450">
        <v>31</v>
      </c>
      <c r="G51" s="1450">
        <v>10</v>
      </c>
      <c r="H51" s="1451">
        <v>2</v>
      </c>
      <c r="I51" s="1450">
        <v>15</v>
      </c>
      <c r="J51" s="1450">
        <v>11</v>
      </c>
      <c r="K51" s="1450">
        <v>8</v>
      </c>
      <c r="L51" s="1450">
        <v>6</v>
      </c>
      <c r="M51" s="1452">
        <v>9</v>
      </c>
      <c r="N51" s="1452">
        <v>0</v>
      </c>
      <c r="O51" s="1453">
        <v>0</v>
      </c>
      <c r="P51" s="1202"/>
    </row>
    <row r="52" spans="1:16">
      <c r="A52" s="1186" t="s">
        <v>206</v>
      </c>
      <c r="B52" s="2070" t="s">
        <v>207</v>
      </c>
      <c r="C52" s="2070"/>
      <c r="D52" s="1161" t="s">
        <v>343</v>
      </c>
      <c r="E52" s="1348">
        <v>357</v>
      </c>
      <c r="F52" s="1115">
        <v>218</v>
      </c>
      <c r="G52" s="1115">
        <v>22</v>
      </c>
      <c r="H52" s="1448">
        <v>10</v>
      </c>
      <c r="I52" s="1115">
        <v>37</v>
      </c>
      <c r="J52" s="1115">
        <v>16</v>
      </c>
      <c r="K52" s="1115">
        <v>19</v>
      </c>
      <c r="L52" s="1115">
        <v>15</v>
      </c>
      <c r="M52" s="1102">
        <v>29</v>
      </c>
      <c r="N52" s="1102">
        <v>0</v>
      </c>
      <c r="O52" s="1403">
        <v>0</v>
      </c>
      <c r="P52" s="1202"/>
    </row>
    <row r="53" spans="1:16">
      <c r="A53" s="1186"/>
      <c r="C53" s="1193" t="s">
        <v>844</v>
      </c>
      <c r="D53" s="1171" t="s">
        <v>845</v>
      </c>
      <c r="E53" s="1454">
        <v>130</v>
      </c>
      <c r="F53" s="1455">
        <v>91</v>
      </c>
      <c r="G53" s="1455">
        <v>2</v>
      </c>
      <c r="H53" s="1456">
        <v>1</v>
      </c>
      <c r="I53" s="1455">
        <v>7</v>
      </c>
      <c r="J53" s="1455">
        <v>5</v>
      </c>
      <c r="K53" s="1455">
        <v>10</v>
      </c>
      <c r="L53" s="1455">
        <v>6</v>
      </c>
      <c r="M53" s="1457">
        <v>9</v>
      </c>
      <c r="N53" s="1457">
        <v>0</v>
      </c>
      <c r="O53" s="1458">
        <v>0</v>
      </c>
      <c r="P53" s="1202"/>
    </row>
    <row r="54" spans="1:16">
      <c r="A54" s="1186" t="s">
        <v>846</v>
      </c>
      <c r="B54" s="2070" t="s">
        <v>847</v>
      </c>
      <c r="C54" s="2070"/>
      <c r="D54" s="1161" t="s">
        <v>848</v>
      </c>
      <c r="E54" s="1348">
        <v>121</v>
      </c>
      <c r="F54" s="1115">
        <v>56</v>
      </c>
      <c r="G54" s="1115">
        <v>13</v>
      </c>
      <c r="H54" s="1448">
        <v>4</v>
      </c>
      <c r="I54" s="1115">
        <v>14</v>
      </c>
      <c r="J54" s="1115">
        <v>8</v>
      </c>
      <c r="K54" s="1115">
        <v>12</v>
      </c>
      <c r="L54" s="1115">
        <v>8</v>
      </c>
      <c r="M54" s="1102">
        <v>11</v>
      </c>
      <c r="N54" s="1102">
        <v>0</v>
      </c>
      <c r="O54" s="1403">
        <v>0</v>
      </c>
      <c r="P54" s="1202"/>
    </row>
    <row r="55" spans="1:16">
      <c r="A55" s="1186" t="s">
        <v>849</v>
      </c>
      <c r="B55" s="2070" t="s">
        <v>850</v>
      </c>
      <c r="C55" s="2070"/>
      <c r="D55" s="1161" t="s">
        <v>851</v>
      </c>
      <c r="E55" s="1348">
        <v>1</v>
      </c>
      <c r="F55" s="1115">
        <v>0</v>
      </c>
      <c r="G55" s="1115">
        <v>0</v>
      </c>
      <c r="H55" s="1448">
        <v>0</v>
      </c>
      <c r="I55" s="1115">
        <v>0</v>
      </c>
      <c r="J55" s="1115">
        <v>0</v>
      </c>
      <c r="K55" s="1115">
        <v>0</v>
      </c>
      <c r="L55" s="1115">
        <v>0</v>
      </c>
      <c r="M55" s="1102">
        <v>0</v>
      </c>
      <c r="N55" s="1102">
        <v>0</v>
      </c>
      <c r="O55" s="1403">
        <v>0</v>
      </c>
      <c r="P55" s="1202"/>
    </row>
    <row r="56" spans="1:16" ht="14.25" thickBot="1">
      <c r="A56" s="2074" t="s">
        <v>211</v>
      </c>
      <c r="B56" s="2075"/>
      <c r="C56" s="2076"/>
      <c r="D56" s="2077"/>
      <c r="E56" s="1469">
        <v>3421</v>
      </c>
      <c r="F56" s="1469">
        <v>1833</v>
      </c>
      <c r="G56" s="1469">
        <v>266</v>
      </c>
      <c r="H56" s="1470">
        <v>74</v>
      </c>
      <c r="I56" s="1469">
        <v>446</v>
      </c>
      <c r="J56" s="1469">
        <v>184</v>
      </c>
      <c r="K56" s="1469">
        <v>220</v>
      </c>
      <c r="L56" s="1469">
        <v>189</v>
      </c>
      <c r="M56" s="1471">
        <v>280</v>
      </c>
      <c r="N56" s="1471">
        <v>2</v>
      </c>
      <c r="O56" s="1472">
        <v>0</v>
      </c>
      <c r="P56" s="1202"/>
    </row>
    <row r="57" spans="1:16">
      <c r="A57" s="1188" t="s">
        <v>994</v>
      </c>
      <c r="E57" s="1202"/>
    </row>
    <row r="58" spans="1:16">
      <c r="F58" s="1202"/>
    </row>
  </sheetData>
  <mergeCells count="35">
    <mergeCell ref="A56:D56"/>
    <mergeCell ref="B47:C47"/>
    <mergeCell ref="B48:C48"/>
    <mergeCell ref="B51:C51"/>
    <mergeCell ref="B52:C52"/>
    <mergeCell ref="B54:C54"/>
    <mergeCell ref="B55:C55"/>
    <mergeCell ref="B46:C46"/>
    <mergeCell ref="B8:C8"/>
    <mergeCell ref="B9:C9"/>
    <mergeCell ref="B10:C10"/>
    <mergeCell ref="B35:C35"/>
    <mergeCell ref="B36:C36"/>
    <mergeCell ref="B37:C37"/>
    <mergeCell ref="B38:C38"/>
    <mergeCell ref="B41:C41"/>
    <mergeCell ref="B42:C42"/>
    <mergeCell ref="B43:C43"/>
    <mergeCell ref="B44:C44"/>
    <mergeCell ref="B7:C7"/>
    <mergeCell ref="A1:O1"/>
    <mergeCell ref="A2:K2"/>
    <mergeCell ref="D3:D4"/>
    <mergeCell ref="E3:E5"/>
    <mergeCell ref="F3:F5"/>
    <mergeCell ref="G3:G5"/>
    <mergeCell ref="I3:I5"/>
    <mergeCell ref="J3:J5"/>
    <mergeCell ref="K3:K5"/>
    <mergeCell ref="L3:L5"/>
    <mergeCell ref="M3:M5"/>
    <mergeCell ref="N3:N5"/>
    <mergeCell ref="O3:O5"/>
    <mergeCell ref="A4:C5"/>
    <mergeCell ref="B6:C6"/>
  </mergeCells>
  <phoneticPr fontId="3"/>
  <printOptions horizontalCentered="1"/>
  <pageMargins left="0" right="0" top="0.74803149606299213" bottom="0.39370078740157483" header="0.51181102362204722" footer="0.31496062992125984"/>
  <pageSetup paperSize="9" scale="93" orientation="portrait" blackAndWhite="1"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view="pageBreakPreview" zoomScaleNormal="100" zoomScaleSheetLayoutView="100" workbookViewId="0">
      <selection activeCell="N21" sqref="N21"/>
    </sheetView>
  </sheetViews>
  <sheetFormatPr defaultRowHeight="13.5"/>
  <cols>
    <col min="1" max="2" width="2.5" style="1112" customWidth="1"/>
    <col min="3" max="3" width="23.625" style="1112" customWidth="1"/>
    <col min="4" max="4" width="7" style="1112" bestFit="1" customWidth="1"/>
    <col min="5" max="5" width="7" style="1112" customWidth="1"/>
    <col min="6" max="6" width="6.5" style="1112" customWidth="1"/>
    <col min="7" max="7" width="7" style="1112" customWidth="1"/>
    <col min="8" max="8" width="6.25" style="1112" customWidth="1"/>
    <col min="9" max="9" width="7" style="1112" customWidth="1"/>
    <col min="10" max="10" width="6.375" style="1112" customWidth="1"/>
    <col min="11" max="11" width="6.5" style="1112" customWidth="1"/>
    <col min="12" max="12" width="7" style="1112" customWidth="1"/>
    <col min="13" max="13" width="6.75" style="1112" customWidth="1"/>
    <col min="14" max="16384" width="9" style="1112"/>
  </cols>
  <sheetData>
    <row r="1" spans="1:13" ht="30" customHeight="1">
      <c r="A1" s="2080" t="s">
        <v>872</v>
      </c>
      <c r="B1" s="2080"/>
      <c r="C1" s="2080"/>
      <c r="D1" s="2080"/>
      <c r="E1" s="2080"/>
      <c r="F1" s="2080"/>
      <c r="G1" s="2080"/>
      <c r="H1" s="2080"/>
      <c r="I1" s="2080"/>
      <c r="J1" s="2080"/>
      <c r="K1" s="2080"/>
      <c r="L1" s="2080"/>
      <c r="M1" s="1155"/>
    </row>
    <row r="2" spans="1:13" ht="17.25" customHeight="1" thickBot="1">
      <c r="A2" s="2043" t="s">
        <v>1006</v>
      </c>
      <c r="B2" s="2043"/>
      <c r="C2" s="2170"/>
      <c r="D2" s="2170"/>
      <c r="E2" s="2170"/>
      <c r="F2" s="2170"/>
      <c r="G2" s="2170"/>
      <c r="L2" s="1345" t="s">
        <v>912</v>
      </c>
    </row>
    <row r="3" spans="1:13" ht="12.75" customHeight="1">
      <c r="A3" s="1156"/>
      <c r="B3" s="1157"/>
      <c r="C3" s="1158"/>
      <c r="D3" s="2045" t="s">
        <v>1007</v>
      </c>
      <c r="E3" s="2297" t="s">
        <v>1008</v>
      </c>
      <c r="F3" s="2298"/>
      <c r="G3" s="2052" t="s">
        <v>1009</v>
      </c>
      <c r="H3" s="2053"/>
      <c r="I3" s="2048" t="s">
        <v>1010</v>
      </c>
      <c r="J3" s="2045"/>
      <c r="K3" s="2048" t="s">
        <v>1011</v>
      </c>
      <c r="L3" s="2050"/>
      <c r="M3" s="1159"/>
    </row>
    <row r="4" spans="1:13" ht="12.75" customHeight="1">
      <c r="A4" s="2060" t="s">
        <v>1005</v>
      </c>
      <c r="B4" s="2061"/>
      <c r="C4" s="2061"/>
      <c r="D4" s="2047"/>
      <c r="E4" s="2299"/>
      <c r="F4" s="2300"/>
      <c r="G4" s="2054"/>
      <c r="H4" s="2055"/>
      <c r="I4" s="2049"/>
      <c r="J4" s="2047"/>
      <c r="K4" s="2049"/>
      <c r="L4" s="2051"/>
      <c r="M4" s="1159"/>
    </row>
    <row r="5" spans="1:13" ht="12.75" customHeight="1">
      <c r="A5" s="2062"/>
      <c r="B5" s="2063"/>
      <c r="C5" s="2063"/>
      <c r="D5" s="1096"/>
      <c r="E5" s="2301"/>
      <c r="F5" s="2302"/>
      <c r="G5" s="2303"/>
      <c r="H5" s="2304"/>
      <c r="I5" s="2095"/>
      <c r="J5" s="2096"/>
      <c r="K5" s="2095"/>
      <c r="L5" s="2305"/>
      <c r="M5" s="1159"/>
    </row>
    <row r="6" spans="1:13" ht="14.25" customHeight="1">
      <c r="A6" s="1185" t="s">
        <v>547</v>
      </c>
      <c r="B6" s="2070" t="s">
        <v>779</v>
      </c>
      <c r="C6" s="2070"/>
      <c r="D6" s="1161" t="s">
        <v>780</v>
      </c>
      <c r="E6" s="2264">
        <v>0</v>
      </c>
      <c r="F6" s="2306"/>
      <c r="G6" s="2264">
        <v>0</v>
      </c>
      <c r="H6" s="2306"/>
      <c r="I6" s="2264">
        <v>0</v>
      </c>
      <c r="J6" s="2306"/>
      <c r="K6" s="2264">
        <v>2.0649999999999999</v>
      </c>
      <c r="L6" s="2307"/>
    </row>
    <row r="7" spans="1:13" ht="14.25" customHeight="1">
      <c r="A7" s="1185" t="s">
        <v>549</v>
      </c>
      <c r="B7" s="2070" t="s">
        <v>781</v>
      </c>
      <c r="C7" s="2070"/>
      <c r="D7" s="1161" t="s">
        <v>782</v>
      </c>
      <c r="E7" s="2267">
        <v>4</v>
      </c>
      <c r="F7" s="2308"/>
      <c r="G7" s="2267">
        <v>3</v>
      </c>
      <c r="H7" s="2308"/>
      <c r="I7" s="2267">
        <v>3</v>
      </c>
      <c r="J7" s="2308"/>
      <c r="K7" s="2267">
        <v>566.57399999999996</v>
      </c>
      <c r="L7" s="2309"/>
    </row>
    <row r="8" spans="1:13" ht="14.25" customHeight="1">
      <c r="A8" s="1185" t="s">
        <v>136</v>
      </c>
      <c r="B8" s="2070" t="s">
        <v>137</v>
      </c>
      <c r="C8" s="2070"/>
      <c r="D8" s="1161" t="s">
        <v>138</v>
      </c>
      <c r="E8" s="2267">
        <v>0</v>
      </c>
      <c r="F8" s="2308"/>
      <c r="G8" s="2267">
        <v>0</v>
      </c>
      <c r="H8" s="2308"/>
      <c r="I8" s="2267">
        <v>0</v>
      </c>
      <c r="J8" s="2308"/>
      <c r="K8" s="2267">
        <v>0</v>
      </c>
      <c r="L8" s="2309"/>
    </row>
    <row r="9" spans="1:13" ht="14.25" customHeight="1">
      <c r="A9" s="1185" t="s">
        <v>139</v>
      </c>
      <c r="B9" s="2070" t="s">
        <v>140</v>
      </c>
      <c r="C9" s="2070"/>
      <c r="D9" s="1161" t="s">
        <v>783</v>
      </c>
      <c r="E9" s="2267">
        <v>0</v>
      </c>
      <c r="F9" s="2308"/>
      <c r="G9" s="2267">
        <v>0</v>
      </c>
      <c r="H9" s="2308"/>
      <c r="I9" s="2267">
        <v>0</v>
      </c>
      <c r="J9" s="2308"/>
      <c r="K9" s="2267">
        <v>8.1929999999999996</v>
      </c>
      <c r="L9" s="2309"/>
    </row>
    <row r="10" spans="1:13" ht="13.5" customHeight="1">
      <c r="A10" s="1442" t="s">
        <v>142</v>
      </c>
      <c r="B10" s="2072" t="s">
        <v>143</v>
      </c>
      <c r="C10" s="2072"/>
      <c r="D10" s="1167" t="s">
        <v>645</v>
      </c>
      <c r="E10" s="2273">
        <v>37</v>
      </c>
      <c r="F10" s="2313"/>
      <c r="G10" s="2273">
        <v>18</v>
      </c>
      <c r="H10" s="2313"/>
      <c r="I10" s="2273">
        <v>19</v>
      </c>
      <c r="J10" s="2313"/>
      <c r="K10" s="2273">
        <v>3802.377</v>
      </c>
      <c r="L10" s="2314"/>
    </row>
    <row r="11" spans="1:13" ht="13.5" customHeight="1">
      <c r="A11" s="1186"/>
      <c r="C11" s="1170" t="s">
        <v>145</v>
      </c>
      <c r="D11" s="1171" t="s">
        <v>146</v>
      </c>
      <c r="E11" s="2310">
        <v>27</v>
      </c>
      <c r="F11" s="2311"/>
      <c r="G11" s="2310">
        <v>14</v>
      </c>
      <c r="H11" s="2311"/>
      <c r="I11" s="2310">
        <v>15</v>
      </c>
      <c r="J11" s="2311"/>
      <c r="K11" s="2310">
        <v>2867.7860000000001</v>
      </c>
      <c r="L11" s="2312"/>
    </row>
    <row r="12" spans="1:13" ht="13.5" customHeight="1">
      <c r="A12" s="1185"/>
      <c r="B12" s="1116"/>
      <c r="C12" s="1170" t="s">
        <v>784</v>
      </c>
      <c r="D12" s="1171" t="s">
        <v>785</v>
      </c>
      <c r="E12" s="2310">
        <v>10</v>
      </c>
      <c r="F12" s="2311"/>
      <c r="G12" s="2310">
        <v>4</v>
      </c>
      <c r="H12" s="2311"/>
      <c r="I12" s="2310">
        <v>4</v>
      </c>
      <c r="J12" s="2311"/>
      <c r="K12" s="2310">
        <v>933.72699999999998</v>
      </c>
      <c r="L12" s="2312"/>
    </row>
    <row r="13" spans="1:13" ht="13.5" customHeight="1">
      <c r="A13" s="1185"/>
      <c r="B13" s="1116"/>
      <c r="C13" s="1170" t="s">
        <v>786</v>
      </c>
      <c r="D13" s="1171" t="s">
        <v>787</v>
      </c>
      <c r="E13" s="2310">
        <v>0</v>
      </c>
      <c r="F13" s="2311"/>
      <c r="G13" s="2310">
        <v>0</v>
      </c>
      <c r="H13" s="2311"/>
      <c r="I13" s="2310">
        <v>0</v>
      </c>
      <c r="J13" s="2311"/>
      <c r="K13" s="2310">
        <v>0</v>
      </c>
      <c r="L13" s="2312"/>
    </row>
    <row r="14" spans="1:13" ht="13.5" customHeight="1">
      <c r="A14" s="1185"/>
      <c r="B14" s="1116"/>
      <c r="C14" s="1170" t="s">
        <v>317</v>
      </c>
      <c r="D14" s="1171" t="s">
        <v>788</v>
      </c>
      <c r="E14" s="2310">
        <v>0</v>
      </c>
      <c r="F14" s="2311"/>
      <c r="G14" s="2310">
        <v>0</v>
      </c>
      <c r="H14" s="2311"/>
      <c r="I14" s="2310">
        <v>0</v>
      </c>
      <c r="J14" s="2311"/>
      <c r="K14" s="2310">
        <v>0</v>
      </c>
      <c r="L14" s="2312"/>
    </row>
    <row r="15" spans="1:13" ht="13.5" customHeight="1">
      <c r="A15" s="1185"/>
      <c r="B15" s="1116"/>
      <c r="C15" s="1174" t="s">
        <v>789</v>
      </c>
      <c r="D15" s="1175" t="s">
        <v>790</v>
      </c>
      <c r="E15" s="2315">
        <v>0</v>
      </c>
      <c r="F15" s="2316"/>
      <c r="G15" s="2315">
        <v>0</v>
      </c>
      <c r="H15" s="2316"/>
      <c r="I15" s="2315">
        <v>0</v>
      </c>
      <c r="J15" s="2316"/>
      <c r="K15" s="2315">
        <v>0</v>
      </c>
      <c r="L15" s="2317"/>
    </row>
    <row r="16" spans="1:13" ht="13.5" customHeight="1">
      <c r="A16" s="1185"/>
      <c r="B16" s="1116"/>
      <c r="C16" s="1170" t="s">
        <v>791</v>
      </c>
      <c r="D16" s="1171" t="s">
        <v>792</v>
      </c>
      <c r="E16" s="2310">
        <v>0</v>
      </c>
      <c r="F16" s="2311"/>
      <c r="G16" s="2310">
        <v>0</v>
      </c>
      <c r="H16" s="2311"/>
      <c r="I16" s="2310">
        <v>0</v>
      </c>
      <c r="J16" s="2311"/>
      <c r="K16" s="2310">
        <v>0</v>
      </c>
      <c r="L16" s="2312"/>
    </row>
    <row r="17" spans="1:12" ht="13.5" customHeight="1">
      <c r="A17" s="1185"/>
      <c r="B17" s="1116"/>
      <c r="C17" s="1170" t="s">
        <v>793</v>
      </c>
      <c r="D17" s="1171" t="s">
        <v>794</v>
      </c>
      <c r="E17" s="2310">
        <v>0</v>
      </c>
      <c r="F17" s="2311"/>
      <c r="G17" s="2310">
        <v>0</v>
      </c>
      <c r="H17" s="2311"/>
      <c r="I17" s="2310">
        <v>0</v>
      </c>
      <c r="J17" s="2311"/>
      <c r="K17" s="2310">
        <v>0</v>
      </c>
      <c r="L17" s="2312"/>
    </row>
    <row r="18" spans="1:12" ht="13.5" customHeight="1">
      <c r="A18" s="1185"/>
      <c r="B18" s="1116"/>
      <c r="C18" s="1170" t="s">
        <v>795</v>
      </c>
      <c r="D18" s="1171" t="s">
        <v>796</v>
      </c>
      <c r="E18" s="2310">
        <v>0</v>
      </c>
      <c r="F18" s="2311"/>
      <c r="G18" s="2310">
        <v>0</v>
      </c>
      <c r="H18" s="2311"/>
      <c r="I18" s="2310">
        <v>0</v>
      </c>
      <c r="J18" s="2311"/>
      <c r="K18" s="2310">
        <v>0</v>
      </c>
      <c r="L18" s="2312"/>
    </row>
    <row r="19" spans="1:12" ht="13.5" customHeight="1">
      <c r="A19" s="1185"/>
      <c r="B19" s="1116"/>
      <c r="C19" s="1178" t="s">
        <v>154</v>
      </c>
      <c r="D19" s="1179" t="s">
        <v>797</v>
      </c>
      <c r="E19" s="2318">
        <v>0</v>
      </c>
      <c r="F19" s="2319"/>
      <c r="G19" s="2318">
        <v>0</v>
      </c>
      <c r="H19" s="2319"/>
      <c r="I19" s="2318">
        <v>0</v>
      </c>
      <c r="J19" s="2319"/>
      <c r="K19" s="2318">
        <v>0</v>
      </c>
      <c r="L19" s="2320"/>
    </row>
    <row r="20" spans="1:12" ht="13.5" customHeight="1">
      <c r="A20" s="1185"/>
      <c r="B20" s="1116"/>
      <c r="C20" s="1170" t="s">
        <v>155</v>
      </c>
      <c r="D20" s="1171" t="s">
        <v>798</v>
      </c>
      <c r="E20" s="2315">
        <v>0</v>
      </c>
      <c r="F20" s="2316"/>
      <c r="G20" s="2315">
        <v>0</v>
      </c>
      <c r="H20" s="2316"/>
      <c r="I20" s="2315">
        <v>0</v>
      </c>
      <c r="J20" s="2316"/>
      <c r="K20" s="2315">
        <v>0</v>
      </c>
      <c r="L20" s="2317"/>
    </row>
    <row r="21" spans="1:12" ht="13.5" customHeight="1">
      <c r="A21" s="1185"/>
      <c r="B21" s="1116"/>
      <c r="C21" s="1170" t="s">
        <v>799</v>
      </c>
      <c r="D21" s="1171" t="s">
        <v>800</v>
      </c>
      <c r="E21" s="2310">
        <v>0</v>
      </c>
      <c r="F21" s="2311"/>
      <c r="G21" s="2310">
        <v>0</v>
      </c>
      <c r="H21" s="2311"/>
      <c r="I21" s="2310">
        <v>0</v>
      </c>
      <c r="J21" s="2311"/>
      <c r="K21" s="2310">
        <v>0</v>
      </c>
      <c r="L21" s="2312"/>
    </row>
    <row r="22" spans="1:12" ht="13.5" customHeight="1">
      <c r="A22" s="1185"/>
      <c r="B22" s="1116"/>
      <c r="C22" s="1170" t="s">
        <v>801</v>
      </c>
      <c r="D22" s="1171" t="s">
        <v>802</v>
      </c>
      <c r="E22" s="2310">
        <v>0</v>
      </c>
      <c r="F22" s="2311"/>
      <c r="G22" s="2310">
        <v>0</v>
      </c>
      <c r="H22" s="2311"/>
      <c r="I22" s="2310">
        <v>0</v>
      </c>
      <c r="J22" s="2311"/>
      <c r="K22" s="2310">
        <v>0</v>
      </c>
      <c r="L22" s="2312"/>
    </row>
    <row r="23" spans="1:12" ht="13.5" customHeight="1">
      <c r="A23" s="1185"/>
      <c r="B23" s="1116"/>
      <c r="C23" s="1170" t="s">
        <v>803</v>
      </c>
      <c r="D23" s="1171" t="s">
        <v>804</v>
      </c>
      <c r="E23" s="2310">
        <v>0</v>
      </c>
      <c r="F23" s="2311"/>
      <c r="G23" s="2310">
        <v>0</v>
      </c>
      <c r="H23" s="2311"/>
      <c r="I23" s="2310">
        <v>0</v>
      </c>
      <c r="J23" s="2311"/>
      <c r="K23" s="2310">
        <v>0</v>
      </c>
      <c r="L23" s="2312"/>
    </row>
    <row r="24" spans="1:12" ht="13.5" customHeight="1">
      <c r="A24" s="1185"/>
      <c r="B24" s="1116"/>
      <c r="C24" s="1170" t="s">
        <v>805</v>
      </c>
      <c r="D24" s="1171" t="s">
        <v>806</v>
      </c>
      <c r="E24" s="2318">
        <v>0</v>
      </c>
      <c r="F24" s="2319"/>
      <c r="G24" s="2318">
        <v>0</v>
      </c>
      <c r="H24" s="2319"/>
      <c r="I24" s="2318">
        <v>0</v>
      </c>
      <c r="J24" s="2319"/>
      <c r="K24" s="2318">
        <v>0</v>
      </c>
      <c r="L24" s="2320"/>
    </row>
    <row r="25" spans="1:12" ht="13.5" customHeight="1">
      <c r="A25" s="1185"/>
      <c r="B25" s="1116"/>
      <c r="C25" s="1174" t="s">
        <v>807</v>
      </c>
      <c r="D25" s="1175" t="s">
        <v>808</v>
      </c>
      <c r="E25" s="2315">
        <v>0</v>
      </c>
      <c r="F25" s="2316"/>
      <c r="G25" s="2315">
        <v>0</v>
      </c>
      <c r="H25" s="2316"/>
      <c r="I25" s="2315">
        <v>0</v>
      </c>
      <c r="J25" s="2316"/>
      <c r="K25" s="2315">
        <v>0</v>
      </c>
      <c r="L25" s="2317"/>
    </row>
    <row r="26" spans="1:12" ht="13.5" customHeight="1">
      <c r="A26" s="1185"/>
      <c r="B26" s="1116"/>
      <c r="C26" s="1170" t="s">
        <v>809</v>
      </c>
      <c r="D26" s="1171" t="s">
        <v>810</v>
      </c>
      <c r="E26" s="2310">
        <v>0</v>
      </c>
      <c r="F26" s="2311"/>
      <c r="G26" s="2310">
        <v>0</v>
      </c>
      <c r="H26" s="2311"/>
      <c r="I26" s="2310">
        <v>0</v>
      </c>
      <c r="J26" s="2311"/>
      <c r="K26" s="2310">
        <v>0</v>
      </c>
      <c r="L26" s="2312"/>
    </row>
    <row r="27" spans="1:12" ht="13.5" customHeight="1">
      <c r="A27" s="1185"/>
      <c r="B27" s="1116"/>
      <c r="C27" s="1170" t="s">
        <v>811</v>
      </c>
      <c r="D27" s="1171" t="s">
        <v>812</v>
      </c>
      <c r="E27" s="2310">
        <v>0</v>
      </c>
      <c r="F27" s="2311"/>
      <c r="G27" s="2310">
        <v>0</v>
      </c>
      <c r="H27" s="2311"/>
      <c r="I27" s="2310">
        <v>0</v>
      </c>
      <c r="J27" s="2311"/>
      <c r="K27" s="2310">
        <v>0</v>
      </c>
      <c r="L27" s="2312"/>
    </row>
    <row r="28" spans="1:12" ht="13.5" customHeight="1">
      <c r="A28" s="1185"/>
      <c r="B28" s="1116"/>
      <c r="C28" s="1170" t="s">
        <v>813</v>
      </c>
      <c r="D28" s="1171" t="s">
        <v>814</v>
      </c>
      <c r="E28" s="2310">
        <v>0</v>
      </c>
      <c r="F28" s="2311"/>
      <c r="G28" s="2310">
        <v>0</v>
      </c>
      <c r="H28" s="2311"/>
      <c r="I28" s="2310">
        <v>0</v>
      </c>
      <c r="J28" s="2311"/>
      <c r="K28" s="2310">
        <v>0</v>
      </c>
      <c r="L28" s="2312"/>
    </row>
    <row r="29" spans="1:12" ht="13.5" customHeight="1">
      <c r="A29" s="1185"/>
      <c r="B29" s="1116"/>
      <c r="C29" s="1178" t="s">
        <v>815</v>
      </c>
      <c r="D29" s="1179" t="s">
        <v>816</v>
      </c>
      <c r="E29" s="2318">
        <v>0</v>
      </c>
      <c r="F29" s="2319"/>
      <c r="G29" s="2318">
        <v>0</v>
      </c>
      <c r="H29" s="2319"/>
      <c r="I29" s="2318">
        <v>0</v>
      </c>
      <c r="J29" s="2319"/>
      <c r="K29" s="2318">
        <v>0</v>
      </c>
      <c r="L29" s="2320"/>
    </row>
    <row r="30" spans="1:12" ht="13.5" customHeight="1">
      <c r="A30" s="1186"/>
      <c r="C30" s="1193" t="s">
        <v>164</v>
      </c>
      <c r="D30" s="1171" t="s">
        <v>817</v>
      </c>
      <c r="E30" s="2315">
        <v>0</v>
      </c>
      <c r="F30" s="2316"/>
      <c r="G30" s="2315">
        <v>0</v>
      </c>
      <c r="H30" s="2316"/>
      <c r="I30" s="2315">
        <v>0</v>
      </c>
      <c r="J30" s="2316"/>
      <c r="K30" s="2315">
        <v>0</v>
      </c>
      <c r="L30" s="2317"/>
    </row>
    <row r="31" spans="1:12" ht="13.5" customHeight="1">
      <c r="A31" s="1186"/>
      <c r="C31" s="1170" t="s">
        <v>818</v>
      </c>
      <c r="D31" s="1171" t="s">
        <v>819</v>
      </c>
      <c r="E31" s="2310">
        <v>0</v>
      </c>
      <c r="F31" s="2311"/>
      <c r="G31" s="2310">
        <v>0</v>
      </c>
      <c r="H31" s="2311"/>
      <c r="I31" s="2310">
        <v>0</v>
      </c>
      <c r="J31" s="2311"/>
      <c r="K31" s="2310">
        <v>0.86399999999999999</v>
      </c>
      <c r="L31" s="2312"/>
    </row>
    <row r="32" spans="1:12" ht="13.5" customHeight="1">
      <c r="A32" s="1186"/>
      <c r="C32" s="1170" t="s">
        <v>166</v>
      </c>
      <c r="D32" s="1171" t="s">
        <v>820</v>
      </c>
      <c r="E32" s="2310">
        <v>0</v>
      </c>
      <c r="F32" s="2311"/>
      <c r="G32" s="2310">
        <v>0</v>
      </c>
      <c r="H32" s="2311"/>
      <c r="I32" s="2310">
        <v>0</v>
      </c>
      <c r="J32" s="2311"/>
      <c r="K32" s="2310">
        <v>0</v>
      </c>
      <c r="L32" s="2312"/>
    </row>
    <row r="33" spans="1:12" ht="13.5" customHeight="1">
      <c r="A33" s="1186"/>
      <c r="C33" s="1170" t="s">
        <v>167</v>
      </c>
      <c r="D33" s="1171" t="s">
        <v>821</v>
      </c>
      <c r="E33" s="2310">
        <v>0</v>
      </c>
      <c r="F33" s="2311"/>
      <c r="G33" s="2310">
        <v>0</v>
      </c>
      <c r="H33" s="2311"/>
      <c r="I33" s="2310">
        <v>0</v>
      </c>
      <c r="J33" s="2311"/>
      <c r="K33" s="2310">
        <v>0</v>
      </c>
      <c r="L33" s="2312"/>
    </row>
    <row r="34" spans="1:12" ht="13.5" customHeight="1">
      <c r="A34" s="1443"/>
      <c r="B34" s="1184"/>
      <c r="C34" s="1178" t="s">
        <v>168</v>
      </c>
      <c r="D34" s="1179" t="s">
        <v>822</v>
      </c>
      <c r="E34" s="2318">
        <v>0</v>
      </c>
      <c r="F34" s="2319"/>
      <c r="G34" s="2318">
        <v>0</v>
      </c>
      <c r="H34" s="2319"/>
      <c r="I34" s="2318">
        <v>0</v>
      </c>
      <c r="J34" s="2319"/>
      <c r="K34" s="2318">
        <v>0</v>
      </c>
      <c r="L34" s="2320"/>
    </row>
    <row r="35" spans="1:12" ht="14.25" customHeight="1">
      <c r="A35" s="1185" t="s">
        <v>170</v>
      </c>
      <c r="B35" s="2071" t="s">
        <v>823</v>
      </c>
      <c r="C35" s="2071"/>
      <c r="D35" s="1161" t="s">
        <v>323</v>
      </c>
      <c r="E35" s="2273">
        <v>0</v>
      </c>
      <c r="F35" s="2313"/>
      <c r="G35" s="2267">
        <v>0</v>
      </c>
      <c r="H35" s="2308"/>
      <c r="I35" s="2267">
        <v>0</v>
      </c>
      <c r="J35" s="2308"/>
      <c r="K35" s="2273">
        <v>0</v>
      </c>
      <c r="L35" s="2314"/>
    </row>
    <row r="36" spans="1:12" ht="14.25" customHeight="1">
      <c r="A36" s="1186" t="s">
        <v>173</v>
      </c>
      <c r="B36" s="2070" t="s">
        <v>824</v>
      </c>
      <c r="C36" s="2070"/>
      <c r="D36" s="1161" t="s">
        <v>324</v>
      </c>
      <c r="E36" s="2267">
        <v>0</v>
      </c>
      <c r="F36" s="2308"/>
      <c r="G36" s="2267">
        <v>0</v>
      </c>
      <c r="H36" s="2308"/>
      <c r="I36" s="2267">
        <v>0</v>
      </c>
      <c r="J36" s="2308"/>
      <c r="K36" s="2267">
        <v>0</v>
      </c>
      <c r="L36" s="2309"/>
    </row>
    <row r="37" spans="1:12" ht="14.25" customHeight="1">
      <c r="A37" s="1186" t="s">
        <v>176</v>
      </c>
      <c r="B37" s="2070" t="s">
        <v>534</v>
      </c>
      <c r="C37" s="2070"/>
      <c r="D37" s="1161" t="s">
        <v>325</v>
      </c>
      <c r="E37" s="2267">
        <v>0</v>
      </c>
      <c r="F37" s="2308"/>
      <c r="G37" s="2267">
        <v>0</v>
      </c>
      <c r="H37" s="2308"/>
      <c r="I37" s="2267">
        <v>0</v>
      </c>
      <c r="J37" s="2308"/>
      <c r="K37" s="2267">
        <v>2.1970000000000001</v>
      </c>
      <c r="L37" s="2309"/>
    </row>
    <row r="38" spans="1:12" ht="14.25" customHeight="1">
      <c r="A38" s="1186" t="s">
        <v>179</v>
      </c>
      <c r="B38" s="2070" t="s">
        <v>992</v>
      </c>
      <c r="C38" s="2070"/>
      <c r="D38" s="1161" t="s">
        <v>327</v>
      </c>
      <c r="E38" s="2267">
        <v>6</v>
      </c>
      <c r="F38" s="2308"/>
      <c r="G38" s="2267">
        <v>6</v>
      </c>
      <c r="H38" s="2308"/>
      <c r="I38" s="2267">
        <v>6</v>
      </c>
      <c r="J38" s="2308"/>
      <c r="K38" s="2267">
        <v>994.22799999999995</v>
      </c>
      <c r="L38" s="2309"/>
    </row>
    <row r="39" spans="1:12" ht="14.25" customHeight="1">
      <c r="A39" s="1186"/>
      <c r="C39" s="1170" t="s">
        <v>826</v>
      </c>
      <c r="D39" s="1171" t="s">
        <v>827</v>
      </c>
      <c r="E39" s="2310">
        <v>6</v>
      </c>
      <c r="F39" s="2311"/>
      <c r="G39" s="2310">
        <v>6</v>
      </c>
      <c r="H39" s="2311"/>
      <c r="I39" s="2310">
        <v>6</v>
      </c>
      <c r="J39" s="2311"/>
      <c r="K39" s="2310">
        <v>993.47199999999998</v>
      </c>
      <c r="L39" s="2312"/>
    </row>
    <row r="40" spans="1:12" ht="14.25" customHeight="1">
      <c r="A40" s="1186"/>
      <c r="C40" s="1170" t="s">
        <v>828</v>
      </c>
      <c r="D40" s="1171" t="s">
        <v>829</v>
      </c>
      <c r="E40" s="2310">
        <v>0</v>
      </c>
      <c r="F40" s="2311"/>
      <c r="G40" s="2310">
        <v>0</v>
      </c>
      <c r="H40" s="2311"/>
      <c r="I40" s="2310">
        <v>0</v>
      </c>
      <c r="J40" s="2311"/>
      <c r="K40" s="2318">
        <v>0.75600000000000001</v>
      </c>
      <c r="L40" s="2320"/>
    </row>
    <row r="41" spans="1:12" ht="14.25" customHeight="1">
      <c r="A41" s="1189" t="s">
        <v>182</v>
      </c>
      <c r="B41" s="2072" t="s">
        <v>993</v>
      </c>
      <c r="C41" s="2072"/>
      <c r="D41" s="1167" t="s">
        <v>328</v>
      </c>
      <c r="E41" s="2273">
        <v>0</v>
      </c>
      <c r="F41" s="2313"/>
      <c r="G41" s="2273">
        <v>0</v>
      </c>
      <c r="H41" s="2313"/>
      <c r="I41" s="2273">
        <v>0</v>
      </c>
      <c r="J41" s="2313"/>
      <c r="K41" s="2273">
        <v>0</v>
      </c>
      <c r="L41" s="2314"/>
    </row>
    <row r="42" spans="1:12" ht="14.25" customHeight="1">
      <c r="A42" s="1186" t="s">
        <v>185</v>
      </c>
      <c r="B42" s="2070" t="s">
        <v>831</v>
      </c>
      <c r="C42" s="2070"/>
      <c r="D42" s="1161" t="s">
        <v>330</v>
      </c>
      <c r="E42" s="2267">
        <v>0</v>
      </c>
      <c r="F42" s="2308"/>
      <c r="G42" s="2267">
        <v>0</v>
      </c>
      <c r="H42" s="2308"/>
      <c r="I42" s="2267">
        <v>0</v>
      </c>
      <c r="J42" s="2308"/>
      <c r="K42" s="2267">
        <v>0</v>
      </c>
      <c r="L42" s="2309"/>
    </row>
    <row r="43" spans="1:12" ht="14.25" customHeight="1">
      <c r="A43" s="1186" t="s">
        <v>188</v>
      </c>
      <c r="B43" s="2071" t="s">
        <v>331</v>
      </c>
      <c r="C43" s="2071"/>
      <c r="D43" s="1161" t="s">
        <v>332</v>
      </c>
      <c r="E43" s="2267">
        <v>0</v>
      </c>
      <c r="F43" s="2308"/>
      <c r="G43" s="2267">
        <v>0</v>
      </c>
      <c r="H43" s="2308"/>
      <c r="I43" s="2267">
        <v>0</v>
      </c>
      <c r="J43" s="2308"/>
      <c r="K43" s="2267">
        <v>0</v>
      </c>
      <c r="L43" s="2309"/>
    </row>
    <row r="44" spans="1:12" ht="14.25" customHeight="1">
      <c r="A44" s="1186" t="s">
        <v>191</v>
      </c>
      <c r="B44" s="2070" t="s">
        <v>832</v>
      </c>
      <c r="C44" s="2070"/>
      <c r="D44" s="1161" t="s">
        <v>833</v>
      </c>
      <c r="E44" s="2267">
        <v>0</v>
      </c>
      <c r="F44" s="2308"/>
      <c r="G44" s="2267">
        <v>4</v>
      </c>
      <c r="H44" s="2308"/>
      <c r="I44" s="2267">
        <v>4</v>
      </c>
      <c r="J44" s="2308"/>
      <c r="K44" s="2267">
        <v>864.01900000000001</v>
      </c>
      <c r="L44" s="2309"/>
    </row>
    <row r="45" spans="1:12" ht="14.25" customHeight="1">
      <c r="A45" s="1443"/>
      <c r="B45" s="1184"/>
      <c r="C45" s="1178" t="s">
        <v>834</v>
      </c>
      <c r="D45" s="1179" t="s">
        <v>835</v>
      </c>
      <c r="E45" s="2318">
        <v>0</v>
      </c>
      <c r="F45" s="2319"/>
      <c r="G45" s="2318">
        <v>4</v>
      </c>
      <c r="H45" s="2319"/>
      <c r="I45" s="2318">
        <v>4</v>
      </c>
      <c r="J45" s="2319"/>
      <c r="K45" s="2318">
        <v>862.74400000000003</v>
      </c>
      <c r="L45" s="2320"/>
    </row>
    <row r="46" spans="1:12" ht="14.25" customHeight="1">
      <c r="A46" s="1186" t="s">
        <v>194</v>
      </c>
      <c r="B46" s="2071" t="s">
        <v>836</v>
      </c>
      <c r="C46" s="2071"/>
      <c r="D46" s="1161" t="s">
        <v>336</v>
      </c>
      <c r="E46" s="2267">
        <v>0</v>
      </c>
      <c r="F46" s="2308"/>
      <c r="G46" s="2267">
        <v>0</v>
      </c>
      <c r="H46" s="2308"/>
      <c r="I46" s="2267">
        <v>0</v>
      </c>
      <c r="J46" s="2308"/>
      <c r="K46" s="2273">
        <v>7.3959999999999999</v>
      </c>
      <c r="L46" s="2314"/>
    </row>
    <row r="47" spans="1:12" ht="14.25" customHeight="1">
      <c r="A47" s="1186" t="s">
        <v>197</v>
      </c>
      <c r="B47" s="2070" t="s">
        <v>837</v>
      </c>
      <c r="C47" s="2070"/>
      <c r="D47" s="1161" t="s">
        <v>338</v>
      </c>
      <c r="E47" s="2267">
        <v>0</v>
      </c>
      <c r="F47" s="2308"/>
      <c r="G47" s="2267">
        <v>0</v>
      </c>
      <c r="H47" s="2308"/>
      <c r="I47" s="2267">
        <v>0</v>
      </c>
      <c r="J47" s="2308"/>
      <c r="K47" s="2267">
        <v>0</v>
      </c>
      <c r="L47" s="2309"/>
    </row>
    <row r="48" spans="1:12" ht="14.25" customHeight="1">
      <c r="A48" s="1186" t="s">
        <v>200</v>
      </c>
      <c r="B48" s="2070" t="s">
        <v>838</v>
      </c>
      <c r="C48" s="2070"/>
      <c r="D48" s="1161" t="s">
        <v>340</v>
      </c>
      <c r="E48" s="2267">
        <v>0</v>
      </c>
      <c r="F48" s="2308"/>
      <c r="G48" s="2267">
        <v>0</v>
      </c>
      <c r="H48" s="2308"/>
      <c r="I48" s="2267">
        <v>0</v>
      </c>
      <c r="J48" s="2308"/>
      <c r="K48" s="2267">
        <v>0</v>
      </c>
      <c r="L48" s="2309"/>
    </row>
    <row r="49" spans="1:14" ht="14.25" customHeight="1">
      <c r="A49" s="1186"/>
      <c r="C49" s="1170" t="s">
        <v>839</v>
      </c>
      <c r="D49" s="1171" t="s">
        <v>840</v>
      </c>
      <c r="E49" s="2310">
        <v>0</v>
      </c>
      <c r="F49" s="2311"/>
      <c r="G49" s="2310">
        <v>0</v>
      </c>
      <c r="H49" s="2311"/>
      <c r="I49" s="2310">
        <v>0</v>
      </c>
      <c r="J49" s="2311"/>
      <c r="K49" s="2310">
        <v>0</v>
      </c>
      <c r="L49" s="2312"/>
    </row>
    <row r="50" spans="1:14" ht="14.25" customHeight="1">
      <c r="A50" s="1186"/>
      <c r="C50" s="1193" t="s">
        <v>841</v>
      </c>
      <c r="D50" s="1171" t="s">
        <v>842</v>
      </c>
      <c r="E50" s="2310">
        <v>0</v>
      </c>
      <c r="F50" s="2311"/>
      <c r="G50" s="2310">
        <v>0</v>
      </c>
      <c r="H50" s="2311"/>
      <c r="I50" s="2310">
        <v>0</v>
      </c>
      <c r="J50" s="2311"/>
      <c r="K50" s="2310">
        <v>0</v>
      </c>
      <c r="L50" s="2312"/>
    </row>
    <row r="51" spans="1:14" ht="14.25" customHeight="1">
      <c r="A51" s="1189" t="s">
        <v>203</v>
      </c>
      <c r="B51" s="2072" t="s">
        <v>843</v>
      </c>
      <c r="C51" s="2072"/>
      <c r="D51" s="1167" t="s">
        <v>342</v>
      </c>
      <c r="E51" s="2273">
        <v>24</v>
      </c>
      <c r="F51" s="2313"/>
      <c r="G51" s="2273">
        <v>22</v>
      </c>
      <c r="H51" s="2313"/>
      <c r="I51" s="2273">
        <v>22</v>
      </c>
      <c r="J51" s="2313"/>
      <c r="K51" s="2273">
        <v>3977.29</v>
      </c>
      <c r="L51" s="2314"/>
    </row>
    <row r="52" spans="1:14" ht="14.25" customHeight="1">
      <c r="A52" s="1186" t="s">
        <v>206</v>
      </c>
      <c r="B52" s="2070" t="s">
        <v>207</v>
      </c>
      <c r="C52" s="2070"/>
      <c r="D52" s="1161" t="s">
        <v>343</v>
      </c>
      <c r="E52" s="2267">
        <v>0</v>
      </c>
      <c r="F52" s="2308"/>
      <c r="G52" s="2267">
        <v>0</v>
      </c>
      <c r="H52" s="2308"/>
      <c r="I52" s="2267">
        <v>0</v>
      </c>
      <c r="J52" s="2308"/>
      <c r="K52" s="2267">
        <v>3.8570000000000002</v>
      </c>
      <c r="L52" s="2309"/>
    </row>
    <row r="53" spans="1:14" ht="14.25" customHeight="1">
      <c r="A53" s="1186"/>
      <c r="C53" s="1193" t="s">
        <v>844</v>
      </c>
      <c r="D53" s="1171" t="s">
        <v>845</v>
      </c>
      <c r="E53" s="2310">
        <v>0</v>
      </c>
      <c r="F53" s="2311"/>
      <c r="G53" s="2310">
        <v>0</v>
      </c>
      <c r="H53" s="2311"/>
      <c r="I53" s="2310">
        <v>0</v>
      </c>
      <c r="J53" s="2311"/>
      <c r="K53" s="2310">
        <v>0</v>
      </c>
      <c r="L53" s="2312"/>
    </row>
    <row r="54" spans="1:14" ht="14.25" customHeight="1">
      <c r="A54" s="1186" t="s">
        <v>846</v>
      </c>
      <c r="B54" s="2070" t="s">
        <v>847</v>
      </c>
      <c r="C54" s="2070"/>
      <c r="D54" s="1161" t="s">
        <v>848</v>
      </c>
      <c r="E54" s="2267">
        <v>0</v>
      </c>
      <c r="F54" s="2308"/>
      <c r="G54" s="2267">
        <v>1</v>
      </c>
      <c r="H54" s="2308"/>
      <c r="I54" s="2267">
        <v>1</v>
      </c>
      <c r="J54" s="2308"/>
      <c r="K54" s="2267">
        <v>193.48099999999999</v>
      </c>
      <c r="L54" s="2309"/>
    </row>
    <row r="55" spans="1:14" ht="14.25" customHeight="1">
      <c r="A55" s="1186" t="s">
        <v>849</v>
      </c>
      <c r="B55" s="2070" t="s">
        <v>850</v>
      </c>
      <c r="C55" s="2070"/>
      <c r="D55" s="1161" t="s">
        <v>851</v>
      </c>
      <c r="E55" s="2267">
        <v>0</v>
      </c>
      <c r="F55" s="2308"/>
      <c r="G55" s="2267">
        <v>0</v>
      </c>
      <c r="H55" s="2308"/>
      <c r="I55" s="2267">
        <v>0</v>
      </c>
      <c r="J55" s="2308"/>
      <c r="K55" s="2267">
        <v>0</v>
      </c>
      <c r="L55" s="2309"/>
    </row>
    <row r="56" spans="1:14" ht="16.5" customHeight="1" thickBot="1">
      <c r="A56" s="2074" t="s">
        <v>211</v>
      </c>
      <c r="B56" s="2075"/>
      <c r="C56" s="2076"/>
      <c r="D56" s="2077"/>
      <c r="E56" s="2282">
        <f>SUM(E6:F55)-SUM(E11:F34,E39:F40,E45,E49:F50,E53)</f>
        <v>71</v>
      </c>
      <c r="F56" s="2321"/>
      <c r="G56" s="2282">
        <f>SUM(G6:H55)-SUM(G11:H34,G39:H40,G45,G49:H50,G53)</f>
        <v>54</v>
      </c>
      <c r="H56" s="2321"/>
      <c r="I56" s="2282">
        <f>SUM(I6:J55)-SUM(I11:J34,I39:J40,I45,I49:J50,I53)</f>
        <v>55</v>
      </c>
      <c r="J56" s="2321"/>
      <c r="K56" s="2282">
        <f>SUM(K6:L55)-SUM(K11:L34,K39:L40,K45,K49:L50,K53)</f>
        <v>10421.676999999998</v>
      </c>
      <c r="L56" s="2322"/>
      <c r="N56" s="1473"/>
    </row>
  </sheetData>
  <mergeCells count="233">
    <mergeCell ref="A56:D56"/>
    <mergeCell ref="E56:F56"/>
    <mergeCell ref="G56:H56"/>
    <mergeCell ref="I56:J56"/>
    <mergeCell ref="K56:L56"/>
    <mergeCell ref="B54:C54"/>
    <mergeCell ref="E54:F54"/>
    <mergeCell ref="G54:H54"/>
    <mergeCell ref="I54:J54"/>
    <mergeCell ref="K54:L54"/>
    <mergeCell ref="B55:C55"/>
    <mergeCell ref="E55:F55"/>
    <mergeCell ref="G55:H55"/>
    <mergeCell ref="I55:J55"/>
    <mergeCell ref="K55:L55"/>
    <mergeCell ref="B52:C52"/>
    <mergeCell ref="E52:F52"/>
    <mergeCell ref="G52:H52"/>
    <mergeCell ref="I52:J52"/>
    <mergeCell ref="K52:L52"/>
    <mergeCell ref="E53:F53"/>
    <mergeCell ref="G53:H53"/>
    <mergeCell ref="I53:J53"/>
    <mergeCell ref="K53:L53"/>
    <mergeCell ref="E50:F50"/>
    <mergeCell ref="G50:H50"/>
    <mergeCell ref="I50:J50"/>
    <mergeCell ref="K50:L50"/>
    <mergeCell ref="B51:C51"/>
    <mergeCell ref="E51:F51"/>
    <mergeCell ref="G51:H51"/>
    <mergeCell ref="I51:J51"/>
    <mergeCell ref="K51:L51"/>
    <mergeCell ref="B48:C48"/>
    <mergeCell ref="E48:F48"/>
    <mergeCell ref="G48:H48"/>
    <mergeCell ref="I48:J48"/>
    <mergeCell ref="K48:L48"/>
    <mergeCell ref="E49:F49"/>
    <mergeCell ref="G49:H49"/>
    <mergeCell ref="I49:J49"/>
    <mergeCell ref="K49:L49"/>
    <mergeCell ref="B46:C46"/>
    <mergeCell ref="E46:F46"/>
    <mergeCell ref="G46:H46"/>
    <mergeCell ref="I46:J46"/>
    <mergeCell ref="K46:L46"/>
    <mergeCell ref="B47:C47"/>
    <mergeCell ref="E47:F47"/>
    <mergeCell ref="G47:H47"/>
    <mergeCell ref="I47:J47"/>
    <mergeCell ref="K47:L47"/>
    <mergeCell ref="B44:C44"/>
    <mergeCell ref="E44:F44"/>
    <mergeCell ref="G44:H44"/>
    <mergeCell ref="I44:J44"/>
    <mergeCell ref="K44:L44"/>
    <mergeCell ref="E45:F45"/>
    <mergeCell ref="G45:H45"/>
    <mergeCell ref="I45:J45"/>
    <mergeCell ref="K45:L45"/>
    <mergeCell ref="B42:C42"/>
    <mergeCell ref="E42:F42"/>
    <mergeCell ref="G42:H42"/>
    <mergeCell ref="I42:J42"/>
    <mergeCell ref="K42:L42"/>
    <mergeCell ref="B43:C43"/>
    <mergeCell ref="E43:F43"/>
    <mergeCell ref="G43:H43"/>
    <mergeCell ref="I43:J43"/>
    <mergeCell ref="K43:L43"/>
    <mergeCell ref="E40:F40"/>
    <mergeCell ref="G40:H40"/>
    <mergeCell ref="I40:J40"/>
    <mergeCell ref="K40:L40"/>
    <mergeCell ref="B41:C41"/>
    <mergeCell ref="E41:F41"/>
    <mergeCell ref="G41:H41"/>
    <mergeCell ref="I41:J41"/>
    <mergeCell ref="K41:L41"/>
    <mergeCell ref="B38:C38"/>
    <mergeCell ref="E38:F38"/>
    <mergeCell ref="G38:H38"/>
    <mergeCell ref="I38:J38"/>
    <mergeCell ref="K38:L38"/>
    <mergeCell ref="E39:F39"/>
    <mergeCell ref="G39:H39"/>
    <mergeCell ref="I39:J39"/>
    <mergeCell ref="K39:L39"/>
    <mergeCell ref="B36:C36"/>
    <mergeCell ref="E36:F36"/>
    <mergeCell ref="G36:H36"/>
    <mergeCell ref="I36:J36"/>
    <mergeCell ref="K36:L36"/>
    <mergeCell ref="B37:C37"/>
    <mergeCell ref="E37:F37"/>
    <mergeCell ref="G37:H37"/>
    <mergeCell ref="I37:J37"/>
    <mergeCell ref="K37:L37"/>
    <mergeCell ref="E34:F34"/>
    <mergeCell ref="G34:H34"/>
    <mergeCell ref="I34:J34"/>
    <mergeCell ref="K34:L34"/>
    <mergeCell ref="B35:C35"/>
    <mergeCell ref="E35:F35"/>
    <mergeCell ref="G35:H35"/>
    <mergeCell ref="I35:J35"/>
    <mergeCell ref="K35:L35"/>
    <mergeCell ref="E32:F32"/>
    <mergeCell ref="G32:H32"/>
    <mergeCell ref="I32:J32"/>
    <mergeCell ref="K32:L32"/>
    <mergeCell ref="E33:F33"/>
    <mergeCell ref="G33:H33"/>
    <mergeCell ref="I33:J33"/>
    <mergeCell ref="K33:L33"/>
    <mergeCell ref="E30:F30"/>
    <mergeCell ref="G30:H30"/>
    <mergeCell ref="I30:J30"/>
    <mergeCell ref="K30:L30"/>
    <mergeCell ref="E31:F31"/>
    <mergeCell ref="G31:H31"/>
    <mergeCell ref="I31:J31"/>
    <mergeCell ref="K31:L31"/>
    <mergeCell ref="E28:F28"/>
    <mergeCell ref="G28:H28"/>
    <mergeCell ref="I28:J28"/>
    <mergeCell ref="K28:L28"/>
    <mergeCell ref="E29:F29"/>
    <mergeCell ref="G29:H29"/>
    <mergeCell ref="I29:J29"/>
    <mergeCell ref="K29:L29"/>
    <mergeCell ref="E26:F26"/>
    <mergeCell ref="G26:H26"/>
    <mergeCell ref="I26:J26"/>
    <mergeCell ref="K26:L26"/>
    <mergeCell ref="E27:F27"/>
    <mergeCell ref="G27:H27"/>
    <mergeCell ref="I27:J27"/>
    <mergeCell ref="K27:L27"/>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E16:F16"/>
    <mergeCell ref="G16:H16"/>
    <mergeCell ref="I16:J16"/>
    <mergeCell ref="K16:L16"/>
    <mergeCell ref="E17:F17"/>
    <mergeCell ref="G17:H17"/>
    <mergeCell ref="I17:J17"/>
    <mergeCell ref="K17:L17"/>
    <mergeCell ref="E14:F14"/>
    <mergeCell ref="G14:H14"/>
    <mergeCell ref="I14:J14"/>
    <mergeCell ref="K14:L14"/>
    <mergeCell ref="E15:F15"/>
    <mergeCell ref="G15:H15"/>
    <mergeCell ref="I15:J15"/>
    <mergeCell ref="K15:L15"/>
    <mergeCell ref="E13:F13"/>
    <mergeCell ref="G13:H13"/>
    <mergeCell ref="I13:J13"/>
    <mergeCell ref="K13:L13"/>
    <mergeCell ref="B10:C10"/>
    <mergeCell ref="E10:F10"/>
    <mergeCell ref="G10:H10"/>
    <mergeCell ref="I10:J10"/>
    <mergeCell ref="K10:L10"/>
    <mergeCell ref="E11:F11"/>
    <mergeCell ref="G11:H11"/>
    <mergeCell ref="I11:J11"/>
    <mergeCell ref="K11:L11"/>
    <mergeCell ref="B9:C9"/>
    <mergeCell ref="E9:F9"/>
    <mergeCell ref="G9:H9"/>
    <mergeCell ref="I9:J9"/>
    <mergeCell ref="K9:L9"/>
    <mergeCell ref="E12:F12"/>
    <mergeCell ref="G12:H12"/>
    <mergeCell ref="I12:J12"/>
    <mergeCell ref="K12:L12"/>
    <mergeCell ref="B7:C7"/>
    <mergeCell ref="E7:F7"/>
    <mergeCell ref="G7:H7"/>
    <mergeCell ref="I7:J7"/>
    <mergeCell ref="K7:L7"/>
    <mergeCell ref="B8:C8"/>
    <mergeCell ref="E8:F8"/>
    <mergeCell ref="G8:H8"/>
    <mergeCell ref="I8:J8"/>
    <mergeCell ref="K8:L8"/>
    <mergeCell ref="A1:L1"/>
    <mergeCell ref="A2:G2"/>
    <mergeCell ref="D3:D4"/>
    <mergeCell ref="E3:F5"/>
    <mergeCell ref="G3:H5"/>
    <mergeCell ref="I3:J5"/>
    <mergeCell ref="K3:L5"/>
    <mergeCell ref="A4:C5"/>
    <mergeCell ref="B6:C6"/>
    <mergeCell ref="E6:F6"/>
    <mergeCell ref="G6:H6"/>
    <mergeCell ref="I6:J6"/>
    <mergeCell ref="K6:L6"/>
  </mergeCells>
  <phoneticPr fontId="3"/>
  <printOptions horizontalCentered="1"/>
  <pageMargins left="0" right="0" top="0.74803149606299213" bottom="0.59055118110236227" header="0.51181102362204722" footer="0.31496062992125984"/>
  <pageSetup paperSize="9" scale="95" orientation="portrait" blackAndWhite="1"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Normal="100" zoomScaleSheetLayoutView="100" workbookViewId="0">
      <pane xSplit="5" ySplit="5" topLeftCell="F6" activePane="bottomRight" state="frozen"/>
      <selection sqref="A1:M1"/>
      <selection pane="topRight" sqref="A1:M1"/>
      <selection pane="bottomLeft" sqref="A1:M1"/>
      <selection pane="bottomRight" sqref="A1:O1"/>
    </sheetView>
  </sheetViews>
  <sheetFormatPr defaultRowHeight="13.5"/>
  <cols>
    <col min="1" max="2" width="2.375" style="1112" customWidth="1"/>
    <col min="3" max="3" width="22.5" style="1112" customWidth="1"/>
    <col min="4" max="4" width="6.5" style="1112" customWidth="1"/>
    <col min="5" max="5" width="5.25" style="1112" customWidth="1"/>
    <col min="6" max="6" width="5.625" style="1112" customWidth="1"/>
    <col min="7" max="7" width="5.125" style="1112" customWidth="1"/>
    <col min="8" max="8" width="5" style="1112" customWidth="1"/>
    <col min="9" max="10" width="5.125" style="1112" customWidth="1"/>
    <col min="11" max="11" width="5.25" style="1112" customWidth="1"/>
    <col min="12" max="13" width="5.125" style="1112" customWidth="1"/>
    <col min="14" max="15" width="5" style="1112" customWidth="1"/>
    <col min="16" max="16384" width="9" style="1112"/>
  </cols>
  <sheetData>
    <row r="1" spans="1:15" ht="30" customHeight="1">
      <c r="A1" s="2080" t="s">
        <v>872</v>
      </c>
      <c r="B1" s="2080"/>
      <c r="C1" s="2080"/>
      <c r="D1" s="2080"/>
      <c r="E1" s="2080"/>
      <c r="F1" s="2080"/>
      <c r="G1" s="2080"/>
      <c r="H1" s="2080"/>
      <c r="I1" s="2080"/>
      <c r="J1" s="2080"/>
      <c r="K1" s="2080"/>
      <c r="L1" s="2080"/>
      <c r="M1" s="2080"/>
      <c r="N1" s="2080"/>
      <c r="O1" s="2080"/>
    </row>
    <row r="2" spans="1:15" ht="18.75" customHeight="1" thickBot="1">
      <c r="A2" s="2190" t="s">
        <v>1012</v>
      </c>
      <c r="B2" s="2190"/>
      <c r="C2" s="2190"/>
      <c r="D2" s="2190"/>
      <c r="E2" s="2190"/>
      <c r="F2" s="2190"/>
    </row>
    <row r="3" spans="1:15">
      <c r="A3" s="1156"/>
      <c r="B3" s="1157"/>
      <c r="C3" s="1158"/>
      <c r="D3" s="2044" t="s">
        <v>996</v>
      </c>
      <c r="E3" s="2285" t="s">
        <v>1013</v>
      </c>
      <c r="F3" s="2287" t="s">
        <v>3</v>
      </c>
      <c r="G3" s="2290" t="s">
        <v>997</v>
      </c>
      <c r="H3" s="1444"/>
      <c r="I3" s="2287" t="s">
        <v>998</v>
      </c>
      <c r="J3" s="2287" t="s">
        <v>999</v>
      </c>
      <c r="K3" s="2287" t="s">
        <v>1000</v>
      </c>
      <c r="L3" s="2287" t="s">
        <v>1001</v>
      </c>
      <c r="M3" s="2287" t="s">
        <v>1002</v>
      </c>
      <c r="N3" s="2291" t="s">
        <v>1003</v>
      </c>
      <c r="O3" s="2294" t="s">
        <v>1004</v>
      </c>
    </row>
    <row r="4" spans="1:15">
      <c r="A4" s="2060" t="s">
        <v>1005</v>
      </c>
      <c r="B4" s="2061"/>
      <c r="C4" s="2061"/>
      <c r="D4" s="2046"/>
      <c r="E4" s="2286"/>
      <c r="F4" s="2288"/>
      <c r="G4" s="2288"/>
      <c r="H4" s="1445" t="s">
        <v>11</v>
      </c>
      <c r="I4" s="2288"/>
      <c r="J4" s="2288"/>
      <c r="K4" s="2288"/>
      <c r="L4" s="2288"/>
      <c r="M4" s="2288"/>
      <c r="N4" s="2292"/>
      <c r="O4" s="2295"/>
    </row>
    <row r="5" spans="1:15">
      <c r="A5" s="2062"/>
      <c r="B5" s="2063"/>
      <c r="C5" s="2063"/>
      <c r="D5" s="1097"/>
      <c r="E5" s="2211"/>
      <c r="F5" s="2289"/>
      <c r="G5" s="2289"/>
      <c r="H5" s="1446" t="s">
        <v>13</v>
      </c>
      <c r="I5" s="2289"/>
      <c r="J5" s="2289"/>
      <c r="K5" s="2289"/>
      <c r="L5" s="2289"/>
      <c r="M5" s="2289"/>
      <c r="N5" s="2293"/>
      <c r="O5" s="2296"/>
    </row>
    <row r="6" spans="1:15" ht="13.5" customHeight="1">
      <c r="A6" s="1185" t="s">
        <v>547</v>
      </c>
      <c r="B6" s="2070" t="s">
        <v>779</v>
      </c>
      <c r="C6" s="2070"/>
      <c r="D6" s="1161" t="s">
        <v>780</v>
      </c>
      <c r="E6" s="1474">
        <f>SUM(F6:G6,I6:O6)</f>
        <v>0</v>
      </c>
      <c r="F6" s="1114">
        <v>0</v>
      </c>
      <c r="G6" s="1114">
        <v>0</v>
      </c>
      <c r="H6" s="1447">
        <v>0</v>
      </c>
      <c r="I6" s="1114">
        <v>0</v>
      </c>
      <c r="J6" s="1114">
        <v>0</v>
      </c>
      <c r="K6" s="1114">
        <v>0</v>
      </c>
      <c r="L6" s="1114">
        <v>0</v>
      </c>
      <c r="M6" s="1438">
        <v>0</v>
      </c>
      <c r="N6" s="1438">
        <v>0</v>
      </c>
      <c r="O6" s="1432">
        <v>0</v>
      </c>
    </row>
    <row r="7" spans="1:15" ht="13.5" customHeight="1">
      <c r="A7" s="1185" t="s">
        <v>549</v>
      </c>
      <c r="B7" s="2070" t="s">
        <v>781</v>
      </c>
      <c r="C7" s="2070"/>
      <c r="D7" s="1161" t="s">
        <v>782</v>
      </c>
      <c r="E7" s="1475">
        <f>SUM(F7:G7,I7:O7)</f>
        <v>3</v>
      </c>
      <c r="F7" s="1115">
        <v>0</v>
      </c>
      <c r="G7" s="1115">
        <v>3</v>
      </c>
      <c r="H7" s="1448">
        <v>3</v>
      </c>
      <c r="I7" s="1115">
        <v>0</v>
      </c>
      <c r="J7" s="1115">
        <v>0</v>
      </c>
      <c r="K7" s="1115">
        <v>0</v>
      </c>
      <c r="L7" s="1115">
        <v>0</v>
      </c>
      <c r="M7" s="1102">
        <v>0</v>
      </c>
      <c r="N7" s="1102">
        <v>0</v>
      </c>
      <c r="O7" s="1403">
        <v>0</v>
      </c>
    </row>
    <row r="8" spans="1:15" ht="13.5" customHeight="1">
      <c r="A8" s="1185" t="s">
        <v>136</v>
      </c>
      <c r="B8" s="2070" t="s">
        <v>137</v>
      </c>
      <c r="C8" s="2070"/>
      <c r="D8" s="1161" t="s">
        <v>138</v>
      </c>
      <c r="E8" s="1475">
        <f t="shared" ref="E8:E55" si="0">SUM(F8:G8,I8:O8)</f>
        <v>0</v>
      </c>
      <c r="F8" s="1115">
        <v>0</v>
      </c>
      <c r="G8" s="1115">
        <v>0</v>
      </c>
      <c r="H8" s="1448">
        <v>0</v>
      </c>
      <c r="I8" s="1115">
        <v>0</v>
      </c>
      <c r="J8" s="1115">
        <v>0</v>
      </c>
      <c r="K8" s="1115">
        <v>0</v>
      </c>
      <c r="L8" s="1115">
        <v>0</v>
      </c>
      <c r="M8" s="1102">
        <v>0</v>
      </c>
      <c r="N8" s="1102">
        <v>0</v>
      </c>
      <c r="O8" s="1403">
        <v>0</v>
      </c>
    </row>
    <row r="9" spans="1:15" ht="13.5" customHeight="1">
      <c r="A9" s="1185" t="s">
        <v>139</v>
      </c>
      <c r="B9" s="2070" t="s">
        <v>140</v>
      </c>
      <c r="C9" s="2070"/>
      <c r="D9" s="1161" t="s">
        <v>783</v>
      </c>
      <c r="E9" s="1475">
        <f>SUM(F9:G9,I9:O9)</f>
        <v>0</v>
      </c>
      <c r="F9" s="1115">
        <v>0</v>
      </c>
      <c r="G9" s="1115">
        <v>0</v>
      </c>
      <c r="H9" s="1448">
        <v>0</v>
      </c>
      <c r="I9" s="1115">
        <v>0</v>
      </c>
      <c r="J9" s="1115">
        <v>0</v>
      </c>
      <c r="K9" s="1115">
        <v>0</v>
      </c>
      <c r="L9" s="1115">
        <v>0</v>
      </c>
      <c r="M9" s="1102">
        <v>0</v>
      </c>
      <c r="N9" s="1102">
        <v>0</v>
      </c>
      <c r="O9" s="1403">
        <v>0</v>
      </c>
    </row>
    <row r="10" spans="1:15" ht="13.5" customHeight="1">
      <c r="A10" s="1442" t="s">
        <v>142</v>
      </c>
      <c r="B10" s="2072" t="s">
        <v>143</v>
      </c>
      <c r="C10" s="2072"/>
      <c r="D10" s="1167" t="s">
        <v>645</v>
      </c>
      <c r="E10" s="1476">
        <f>SUM(F10:G10,I10:O10)</f>
        <v>19</v>
      </c>
      <c r="F10" s="1450">
        <v>3</v>
      </c>
      <c r="G10" s="1450">
        <v>0</v>
      </c>
      <c r="H10" s="1451">
        <v>0</v>
      </c>
      <c r="I10" s="1450">
        <v>1</v>
      </c>
      <c r="J10" s="1450">
        <v>0</v>
      </c>
      <c r="K10" s="1450">
        <v>1</v>
      </c>
      <c r="L10" s="1450">
        <v>1</v>
      </c>
      <c r="M10" s="1452">
        <v>13</v>
      </c>
      <c r="N10" s="1452">
        <v>0</v>
      </c>
      <c r="O10" s="1453">
        <v>0</v>
      </c>
    </row>
    <row r="11" spans="1:15" ht="13.5" customHeight="1">
      <c r="A11" s="1186"/>
      <c r="C11" s="1170" t="s">
        <v>145</v>
      </c>
      <c r="D11" s="1171" t="s">
        <v>146</v>
      </c>
      <c r="E11" s="1477">
        <f>SUM(F11:G11,I11:O11)</f>
        <v>15</v>
      </c>
      <c r="F11" s="1455">
        <v>1</v>
      </c>
      <c r="G11" s="1455">
        <v>0</v>
      </c>
      <c r="H11" s="1456">
        <v>0</v>
      </c>
      <c r="I11" s="1455">
        <v>0</v>
      </c>
      <c r="J11" s="1455">
        <v>0</v>
      </c>
      <c r="K11" s="1455">
        <v>1</v>
      </c>
      <c r="L11" s="1455">
        <v>0</v>
      </c>
      <c r="M11" s="1457">
        <v>13</v>
      </c>
      <c r="N11" s="1457">
        <v>0</v>
      </c>
      <c r="O11" s="1458">
        <v>0</v>
      </c>
    </row>
    <row r="12" spans="1:15" ht="13.5" customHeight="1">
      <c r="A12" s="1185"/>
      <c r="B12" s="1116"/>
      <c r="C12" s="1170" t="s">
        <v>784</v>
      </c>
      <c r="D12" s="1171" t="s">
        <v>785</v>
      </c>
      <c r="E12" s="1477">
        <f>SUM(F12:G12,I12:O12)</f>
        <v>4</v>
      </c>
      <c r="F12" s="1455">
        <v>2</v>
      </c>
      <c r="G12" s="1455">
        <v>0</v>
      </c>
      <c r="H12" s="1456">
        <v>0</v>
      </c>
      <c r="I12" s="1455">
        <v>1</v>
      </c>
      <c r="J12" s="1455">
        <v>0</v>
      </c>
      <c r="K12" s="1455">
        <v>0</v>
      </c>
      <c r="L12" s="1455">
        <v>1</v>
      </c>
      <c r="M12" s="1455">
        <v>0</v>
      </c>
      <c r="N12" s="1457">
        <v>0</v>
      </c>
      <c r="O12" s="1458">
        <v>0</v>
      </c>
    </row>
    <row r="13" spans="1:15" ht="13.5" customHeight="1">
      <c r="A13" s="1185"/>
      <c r="B13" s="1116"/>
      <c r="C13" s="1170" t="s">
        <v>786</v>
      </c>
      <c r="D13" s="1171" t="s">
        <v>787</v>
      </c>
      <c r="E13" s="1477">
        <f t="shared" si="0"/>
        <v>0</v>
      </c>
      <c r="F13" s="1455">
        <v>0</v>
      </c>
      <c r="G13" s="1455">
        <v>0</v>
      </c>
      <c r="H13" s="1456">
        <v>0</v>
      </c>
      <c r="I13" s="1455">
        <v>0</v>
      </c>
      <c r="J13" s="1455">
        <v>0</v>
      </c>
      <c r="K13" s="1455">
        <v>0</v>
      </c>
      <c r="L13" s="1455">
        <v>0</v>
      </c>
      <c r="M13" s="1455">
        <v>0</v>
      </c>
      <c r="N13" s="1457">
        <v>0</v>
      </c>
      <c r="O13" s="1458">
        <v>0</v>
      </c>
    </row>
    <row r="14" spans="1:15" ht="13.5" customHeight="1">
      <c r="A14" s="1185"/>
      <c r="B14" s="1116"/>
      <c r="C14" s="1170" t="s">
        <v>317</v>
      </c>
      <c r="D14" s="1171" t="s">
        <v>788</v>
      </c>
      <c r="E14" s="1477">
        <f t="shared" si="0"/>
        <v>0</v>
      </c>
      <c r="F14" s="1455">
        <v>0</v>
      </c>
      <c r="G14" s="1455">
        <v>0</v>
      </c>
      <c r="H14" s="1456">
        <v>0</v>
      </c>
      <c r="I14" s="1455">
        <v>0</v>
      </c>
      <c r="J14" s="1455">
        <v>0</v>
      </c>
      <c r="K14" s="1455">
        <v>0</v>
      </c>
      <c r="L14" s="1455">
        <v>0</v>
      </c>
      <c r="M14" s="1455">
        <v>0</v>
      </c>
      <c r="N14" s="1457">
        <v>0</v>
      </c>
      <c r="O14" s="1458">
        <v>0</v>
      </c>
    </row>
    <row r="15" spans="1:15" ht="13.5" customHeight="1">
      <c r="A15" s="1185"/>
      <c r="B15" s="1116"/>
      <c r="C15" s="1174" t="s">
        <v>789</v>
      </c>
      <c r="D15" s="1175" t="s">
        <v>790</v>
      </c>
      <c r="E15" s="1478">
        <f t="shared" si="0"/>
        <v>0</v>
      </c>
      <c r="F15" s="1460">
        <v>0</v>
      </c>
      <c r="G15" s="1460">
        <v>0</v>
      </c>
      <c r="H15" s="1461">
        <v>0</v>
      </c>
      <c r="I15" s="1460">
        <v>0</v>
      </c>
      <c r="J15" s="1460">
        <v>0</v>
      </c>
      <c r="K15" s="1460">
        <v>0</v>
      </c>
      <c r="L15" s="1460">
        <v>0</v>
      </c>
      <c r="M15" s="1460">
        <v>0</v>
      </c>
      <c r="N15" s="1462">
        <v>0</v>
      </c>
      <c r="O15" s="1463">
        <v>0</v>
      </c>
    </row>
    <row r="16" spans="1:15" ht="13.5" customHeight="1">
      <c r="A16" s="1185"/>
      <c r="B16" s="1116"/>
      <c r="C16" s="1170" t="s">
        <v>791</v>
      </c>
      <c r="D16" s="1171" t="s">
        <v>792</v>
      </c>
      <c r="E16" s="1477">
        <f t="shared" si="0"/>
        <v>0</v>
      </c>
      <c r="F16" s="1455">
        <v>0</v>
      </c>
      <c r="G16" s="1455">
        <v>0</v>
      </c>
      <c r="H16" s="1456">
        <v>0</v>
      </c>
      <c r="I16" s="1455">
        <v>0</v>
      </c>
      <c r="J16" s="1455">
        <v>0</v>
      </c>
      <c r="K16" s="1455">
        <v>0</v>
      </c>
      <c r="L16" s="1455">
        <v>0</v>
      </c>
      <c r="M16" s="1455">
        <v>0</v>
      </c>
      <c r="N16" s="1457">
        <v>0</v>
      </c>
      <c r="O16" s="1458">
        <v>0</v>
      </c>
    </row>
    <row r="17" spans="1:15" ht="13.5" customHeight="1">
      <c r="A17" s="1185"/>
      <c r="B17" s="1116"/>
      <c r="C17" s="1170" t="s">
        <v>793</v>
      </c>
      <c r="D17" s="1171" t="s">
        <v>794</v>
      </c>
      <c r="E17" s="1477">
        <f t="shared" si="0"/>
        <v>0</v>
      </c>
      <c r="F17" s="1455">
        <v>0</v>
      </c>
      <c r="G17" s="1455">
        <v>0</v>
      </c>
      <c r="H17" s="1456">
        <v>0</v>
      </c>
      <c r="I17" s="1455">
        <v>0</v>
      </c>
      <c r="J17" s="1455">
        <v>0</v>
      </c>
      <c r="K17" s="1455">
        <v>0</v>
      </c>
      <c r="L17" s="1455">
        <v>0</v>
      </c>
      <c r="M17" s="1455">
        <v>0</v>
      </c>
      <c r="N17" s="1457">
        <v>0</v>
      </c>
      <c r="O17" s="1458">
        <v>0</v>
      </c>
    </row>
    <row r="18" spans="1:15" ht="13.5" customHeight="1">
      <c r="A18" s="1185"/>
      <c r="B18" s="1116"/>
      <c r="C18" s="1170" t="s">
        <v>795</v>
      </c>
      <c r="D18" s="1171" t="s">
        <v>796</v>
      </c>
      <c r="E18" s="1477">
        <f t="shared" si="0"/>
        <v>0</v>
      </c>
      <c r="F18" s="1455">
        <v>0</v>
      </c>
      <c r="G18" s="1455">
        <v>0</v>
      </c>
      <c r="H18" s="1456">
        <v>0</v>
      </c>
      <c r="I18" s="1455">
        <v>0</v>
      </c>
      <c r="J18" s="1455">
        <v>0</v>
      </c>
      <c r="K18" s="1455">
        <v>0</v>
      </c>
      <c r="L18" s="1455">
        <v>0</v>
      </c>
      <c r="M18" s="1455">
        <v>0</v>
      </c>
      <c r="N18" s="1457">
        <v>0</v>
      </c>
      <c r="O18" s="1458">
        <v>0</v>
      </c>
    </row>
    <row r="19" spans="1:15" ht="13.5" customHeight="1">
      <c r="A19" s="1185"/>
      <c r="B19" s="1116"/>
      <c r="C19" s="1178" t="s">
        <v>154</v>
      </c>
      <c r="D19" s="1179" t="s">
        <v>797</v>
      </c>
      <c r="E19" s="1479">
        <f t="shared" si="0"/>
        <v>0</v>
      </c>
      <c r="F19" s="1465">
        <v>0</v>
      </c>
      <c r="G19" s="1465">
        <v>0</v>
      </c>
      <c r="H19" s="1466">
        <v>0</v>
      </c>
      <c r="I19" s="1465">
        <v>0</v>
      </c>
      <c r="J19" s="1465">
        <v>0</v>
      </c>
      <c r="K19" s="1465">
        <v>0</v>
      </c>
      <c r="L19" s="1465">
        <v>0</v>
      </c>
      <c r="M19" s="1465">
        <v>0</v>
      </c>
      <c r="N19" s="1467">
        <v>0</v>
      </c>
      <c r="O19" s="1468">
        <v>0</v>
      </c>
    </row>
    <row r="20" spans="1:15" ht="13.5" customHeight="1">
      <c r="A20" s="1185"/>
      <c r="B20" s="1116"/>
      <c r="C20" s="1170" t="s">
        <v>155</v>
      </c>
      <c r="D20" s="1171" t="s">
        <v>798</v>
      </c>
      <c r="E20" s="1477">
        <f t="shared" si="0"/>
        <v>0</v>
      </c>
      <c r="F20" s="1460">
        <v>0</v>
      </c>
      <c r="G20" s="1455">
        <v>0</v>
      </c>
      <c r="H20" s="1456">
        <v>0</v>
      </c>
      <c r="I20" s="1455">
        <v>0</v>
      </c>
      <c r="J20" s="1455">
        <v>0</v>
      </c>
      <c r="K20" s="1455">
        <v>0</v>
      </c>
      <c r="L20" s="1455">
        <v>0</v>
      </c>
      <c r="M20" s="1455">
        <v>0</v>
      </c>
      <c r="N20" s="1457">
        <v>0</v>
      </c>
      <c r="O20" s="1458">
        <v>0</v>
      </c>
    </row>
    <row r="21" spans="1:15" ht="13.5" customHeight="1">
      <c r="A21" s="1185"/>
      <c r="B21" s="1116"/>
      <c r="C21" s="1170" t="s">
        <v>799</v>
      </c>
      <c r="D21" s="1171" t="s">
        <v>800</v>
      </c>
      <c r="E21" s="1477">
        <f t="shared" si="0"/>
        <v>0</v>
      </c>
      <c r="F21" s="1455">
        <v>0</v>
      </c>
      <c r="G21" s="1455">
        <v>0</v>
      </c>
      <c r="H21" s="1456">
        <v>0</v>
      </c>
      <c r="I21" s="1455">
        <v>0</v>
      </c>
      <c r="J21" s="1455">
        <v>0</v>
      </c>
      <c r="K21" s="1455">
        <v>0</v>
      </c>
      <c r="L21" s="1455">
        <v>0</v>
      </c>
      <c r="M21" s="1455">
        <v>0</v>
      </c>
      <c r="N21" s="1457">
        <v>0</v>
      </c>
      <c r="O21" s="1458">
        <v>0</v>
      </c>
    </row>
    <row r="22" spans="1:15" ht="13.5" customHeight="1">
      <c r="A22" s="1185"/>
      <c r="B22" s="1116"/>
      <c r="C22" s="1170" t="s">
        <v>801</v>
      </c>
      <c r="D22" s="1171" t="s">
        <v>802</v>
      </c>
      <c r="E22" s="1477">
        <f t="shared" si="0"/>
        <v>0</v>
      </c>
      <c r="F22" s="1455">
        <v>0</v>
      </c>
      <c r="G22" s="1455">
        <v>0</v>
      </c>
      <c r="H22" s="1456">
        <v>0</v>
      </c>
      <c r="I22" s="1455">
        <v>0</v>
      </c>
      <c r="J22" s="1455">
        <v>0</v>
      </c>
      <c r="K22" s="1455">
        <v>0</v>
      </c>
      <c r="L22" s="1455">
        <v>0</v>
      </c>
      <c r="M22" s="1455">
        <v>0</v>
      </c>
      <c r="N22" s="1457">
        <v>0</v>
      </c>
      <c r="O22" s="1458">
        <v>0</v>
      </c>
    </row>
    <row r="23" spans="1:15" ht="13.5" customHeight="1">
      <c r="A23" s="1185"/>
      <c r="B23" s="1116"/>
      <c r="C23" s="1170" t="s">
        <v>803</v>
      </c>
      <c r="D23" s="1171" t="s">
        <v>804</v>
      </c>
      <c r="E23" s="1477">
        <f t="shared" si="0"/>
        <v>0</v>
      </c>
      <c r="F23" s="1455">
        <v>0</v>
      </c>
      <c r="G23" s="1455">
        <v>0</v>
      </c>
      <c r="H23" s="1456">
        <v>0</v>
      </c>
      <c r="I23" s="1455">
        <v>0</v>
      </c>
      <c r="J23" s="1455">
        <v>0</v>
      </c>
      <c r="K23" s="1455">
        <v>0</v>
      </c>
      <c r="L23" s="1455">
        <v>0</v>
      </c>
      <c r="M23" s="1455">
        <v>0</v>
      </c>
      <c r="N23" s="1457">
        <v>0</v>
      </c>
      <c r="O23" s="1458">
        <v>0</v>
      </c>
    </row>
    <row r="24" spans="1:15" ht="13.5" customHeight="1">
      <c r="A24" s="1185"/>
      <c r="B24" s="1116"/>
      <c r="C24" s="1170" t="s">
        <v>805</v>
      </c>
      <c r="D24" s="1171" t="s">
        <v>806</v>
      </c>
      <c r="E24" s="1477">
        <f t="shared" si="0"/>
        <v>0</v>
      </c>
      <c r="F24" s="1465">
        <v>0</v>
      </c>
      <c r="G24" s="1455">
        <v>0</v>
      </c>
      <c r="H24" s="1456">
        <v>0</v>
      </c>
      <c r="I24" s="1455">
        <v>0</v>
      </c>
      <c r="J24" s="1455">
        <v>0</v>
      </c>
      <c r="K24" s="1455">
        <v>0</v>
      </c>
      <c r="L24" s="1455">
        <v>0</v>
      </c>
      <c r="M24" s="1455">
        <v>0</v>
      </c>
      <c r="N24" s="1457">
        <v>0</v>
      </c>
      <c r="O24" s="1458">
        <v>0</v>
      </c>
    </row>
    <row r="25" spans="1:15" ht="13.5" customHeight="1">
      <c r="A25" s="1185"/>
      <c r="B25" s="1116"/>
      <c r="C25" s="1174" t="s">
        <v>807</v>
      </c>
      <c r="D25" s="1175" t="s">
        <v>808</v>
      </c>
      <c r="E25" s="1478">
        <f t="shared" si="0"/>
        <v>0</v>
      </c>
      <c r="F25" s="1460">
        <v>0</v>
      </c>
      <c r="G25" s="1460">
        <v>0</v>
      </c>
      <c r="H25" s="1461">
        <v>0</v>
      </c>
      <c r="I25" s="1460">
        <v>0</v>
      </c>
      <c r="J25" s="1460">
        <v>0</v>
      </c>
      <c r="K25" s="1460">
        <v>0</v>
      </c>
      <c r="L25" s="1460">
        <v>0</v>
      </c>
      <c r="M25" s="1460">
        <v>0</v>
      </c>
      <c r="N25" s="1462">
        <v>0</v>
      </c>
      <c r="O25" s="1463">
        <v>0</v>
      </c>
    </row>
    <row r="26" spans="1:15" ht="13.5" customHeight="1">
      <c r="A26" s="1185"/>
      <c r="B26" s="1116"/>
      <c r="C26" s="1170" t="s">
        <v>809</v>
      </c>
      <c r="D26" s="1171" t="s">
        <v>810</v>
      </c>
      <c r="E26" s="1477">
        <f t="shared" si="0"/>
        <v>0</v>
      </c>
      <c r="F26" s="1455">
        <v>0</v>
      </c>
      <c r="G26" s="1455">
        <v>0</v>
      </c>
      <c r="H26" s="1456">
        <v>0</v>
      </c>
      <c r="I26" s="1455">
        <v>0</v>
      </c>
      <c r="J26" s="1455">
        <v>0</v>
      </c>
      <c r="K26" s="1455">
        <v>0</v>
      </c>
      <c r="L26" s="1455">
        <v>0</v>
      </c>
      <c r="M26" s="1455">
        <v>0</v>
      </c>
      <c r="N26" s="1457">
        <v>0</v>
      </c>
      <c r="O26" s="1458">
        <v>0</v>
      </c>
    </row>
    <row r="27" spans="1:15" ht="13.5" customHeight="1">
      <c r="A27" s="1185"/>
      <c r="B27" s="1116"/>
      <c r="C27" s="1170" t="s">
        <v>811</v>
      </c>
      <c r="D27" s="1171" t="s">
        <v>812</v>
      </c>
      <c r="E27" s="1477">
        <f t="shared" si="0"/>
        <v>0</v>
      </c>
      <c r="F27" s="1455">
        <v>0</v>
      </c>
      <c r="G27" s="1455">
        <v>0</v>
      </c>
      <c r="H27" s="1456">
        <v>0</v>
      </c>
      <c r="I27" s="1455">
        <v>0</v>
      </c>
      <c r="J27" s="1455">
        <v>0</v>
      </c>
      <c r="K27" s="1455">
        <v>0</v>
      </c>
      <c r="L27" s="1455">
        <v>0</v>
      </c>
      <c r="M27" s="1455">
        <v>0</v>
      </c>
      <c r="N27" s="1457">
        <v>0</v>
      </c>
      <c r="O27" s="1458">
        <v>0</v>
      </c>
    </row>
    <row r="28" spans="1:15" ht="13.5" customHeight="1">
      <c r="A28" s="1185"/>
      <c r="B28" s="1116"/>
      <c r="C28" s="1170" t="s">
        <v>813</v>
      </c>
      <c r="D28" s="1171" t="s">
        <v>814</v>
      </c>
      <c r="E28" s="1477">
        <f t="shared" si="0"/>
        <v>0</v>
      </c>
      <c r="F28" s="1455">
        <v>0</v>
      </c>
      <c r="G28" s="1455">
        <v>0</v>
      </c>
      <c r="H28" s="1456">
        <v>0</v>
      </c>
      <c r="I28" s="1455">
        <v>0</v>
      </c>
      <c r="J28" s="1455">
        <v>0</v>
      </c>
      <c r="K28" s="1455">
        <v>0</v>
      </c>
      <c r="L28" s="1455">
        <v>0</v>
      </c>
      <c r="M28" s="1455">
        <v>0</v>
      </c>
      <c r="N28" s="1457">
        <v>0</v>
      </c>
      <c r="O28" s="1458">
        <v>0</v>
      </c>
    </row>
    <row r="29" spans="1:15" ht="13.5" customHeight="1">
      <c r="A29" s="1185"/>
      <c r="B29" s="1116"/>
      <c r="C29" s="1178" t="s">
        <v>815</v>
      </c>
      <c r="D29" s="1179" t="s">
        <v>816</v>
      </c>
      <c r="E29" s="1479">
        <f t="shared" si="0"/>
        <v>0</v>
      </c>
      <c r="F29" s="1465">
        <v>0</v>
      </c>
      <c r="G29" s="1465">
        <v>0</v>
      </c>
      <c r="H29" s="1466">
        <v>0</v>
      </c>
      <c r="I29" s="1465">
        <v>0</v>
      </c>
      <c r="J29" s="1465">
        <v>0</v>
      </c>
      <c r="K29" s="1465">
        <v>0</v>
      </c>
      <c r="L29" s="1465">
        <v>0</v>
      </c>
      <c r="M29" s="1465">
        <v>0</v>
      </c>
      <c r="N29" s="1467">
        <v>0</v>
      </c>
      <c r="O29" s="1468">
        <v>0</v>
      </c>
    </row>
    <row r="30" spans="1:15" ht="13.5" customHeight="1">
      <c r="A30" s="1186"/>
      <c r="C30" s="1193" t="s">
        <v>164</v>
      </c>
      <c r="D30" s="1171" t="s">
        <v>817</v>
      </c>
      <c r="E30" s="1477">
        <f t="shared" si="0"/>
        <v>0</v>
      </c>
      <c r="F30" s="1460">
        <v>0</v>
      </c>
      <c r="G30" s="1455">
        <v>0</v>
      </c>
      <c r="H30" s="1456">
        <v>0</v>
      </c>
      <c r="I30" s="1455">
        <v>0</v>
      </c>
      <c r="J30" s="1455">
        <v>0</v>
      </c>
      <c r="K30" s="1455">
        <v>0</v>
      </c>
      <c r="L30" s="1455">
        <v>0</v>
      </c>
      <c r="M30" s="1455">
        <v>0</v>
      </c>
      <c r="N30" s="1457">
        <v>0</v>
      </c>
      <c r="O30" s="1458">
        <v>0</v>
      </c>
    </row>
    <row r="31" spans="1:15">
      <c r="A31" s="1186"/>
      <c r="C31" s="1170" t="s">
        <v>818</v>
      </c>
      <c r="D31" s="1171" t="s">
        <v>819</v>
      </c>
      <c r="E31" s="1477">
        <f t="shared" si="0"/>
        <v>0</v>
      </c>
      <c r="F31" s="1455">
        <v>0</v>
      </c>
      <c r="G31" s="1455">
        <v>0</v>
      </c>
      <c r="H31" s="1456">
        <v>0</v>
      </c>
      <c r="I31" s="1455">
        <v>0</v>
      </c>
      <c r="J31" s="1455">
        <v>0</v>
      </c>
      <c r="K31" s="1455">
        <v>0</v>
      </c>
      <c r="L31" s="1455">
        <v>0</v>
      </c>
      <c r="M31" s="1455">
        <v>0</v>
      </c>
      <c r="N31" s="1457">
        <v>0</v>
      </c>
      <c r="O31" s="1458">
        <v>0</v>
      </c>
    </row>
    <row r="32" spans="1:15">
      <c r="A32" s="1186"/>
      <c r="C32" s="1170" t="s">
        <v>166</v>
      </c>
      <c r="D32" s="1171" t="s">
        <v>820</v>
      </c>
      <c r="E32" s="1477">
        <f t="shared" si="0"/>
        <v>0</v>
      </c>
      <c r="F32" s="1455">
        <v>0</v>
      </c>
      <c r="G32" s="1455">
        <v>0</v>
      </c>
      <c r="H32" s="1456">
        <v>0</v>
      </c>
      <c r="I32" s="1455">
        <v>0</v>
      </c>
      <c r="J32" s="1455">
        <v>0</v>
      </c>
      <c r="K32" s="1455">
        <v>0</v>
      </c>
      <c r="L32" s="1455">
        <v>0</v>
      </c>
      <c r="M32" s="1455">
        <v>0</v>
      </c>
      <c r="N32" s="1457">
        <v>0</v>
      </c>
      <c r="O32" s="1458">
        <v>0</v>
      </c>
    </row>
    <row r="33" spans="1:15">
      <c r="A33" s="1186"/>
      <c r="C33" s="1170" t="s">
        <v>167</v>
      </c>
      <c r="D33" s="1171" t="s">
        <v>821</v>
      </c>
      <c r="E33" s="1477">
        <f t="shared" si="0"/>
        <v>0</v>
      </c>
      <c r="F33" s="1455">
        <v>0</v>
      </c>
      <c r="G33" s="1455">
        <v>0</v>
      </c>
      <c r="H33" s="1456">
        <v>0</v>
      </c>
      <c r="I33" s="1455">
        <v>0</v>
      </c>
      <c r="J33" s="1455">
        <v>0</v>
      </c>
      <c r="K33" s="1455">
        <v>0</v>
      </c>
      <c r="L33" s="1455">
        <v>0</v>
      </c>
      <c r="M33" s="1455">
        <v>0</v>
      </c>
      <c r="N33" s="1457">
        <v>0</v>
      </c>
      <c r="O33" s="1458">
        <v>0</v>
      </c>
    </row>
    <row r="34" spans="1:15">
      <c r="A34" s="1443"/>
      <c r="B34" s="1184"/>
      <c r="C34" s="1178" t="s">
        <v>168</v>
      </c>
      <c r="D34" s="1179" t="s">
        <v>822</v>
      </c>
      <c r="E34" s="1479">
        <f t="shared" si="0"/>
        <v>0</v>
      </c>
      <c r="F34" s="1465">
        <v>0</v>
      </c>
      <c r="G34" s="1465">
        <v>0</v>
      </c>
      <c r="H34" s="1466">
        <v>0</v>
      </c>
      <c r="I34" s="1465">
        <v>0</v>
      </c>
      <c r="J34" s="1465">
        <v>0</v>
      </c>
      <c r="K34" s="1465">
        <v>0</v>
      </c>
      <c r="L34" s="1465">
        <v>0</v>
      </c>
      <c r="M34" s="1465">
        <v>0</v>
      </c>
      <c r="N34" s="1467">
        <v>0</v>
      </c>
      <c r="O34" s="1468">
        <v>0</v>
      </c>
    </row>
    <row r="35" spans="1:15">
      <c r="A35" s="1185" t="s">
        <v>170</v>
      </c>
      <c r="B35" s="2071" t="s">
        <v>823</v>
      </c>
      <c r="C35" s="2071"/>
      <c r="D35" s="1161" t="s">
        <v>323</v>
      </c>
      <c r="E35" s="1475">
        <f t="shared" si="0"/>
        <v>0</v>
      </c>
      <c r="F35" s="1115">
        <v>0</v>
      </c>
      <c r="G35" s="1115">
        <v>0</v>
      </c>
      <c r="H35" s="1448">
        <v>0</v>
      </c>
      <c r="I35" s="1115">
        <v>0</v>
      </c>
      <c r="J35" s="1115">
        <v>0</v>
      </c>
      <c r="K35" s="1115">
        <v>0</v>
      </c>
      <c r="L35" s="1115">
        <v>0</v>
      </c>
      <c r="M35" s="1115">
        <v>0</v>
      </c>
      <c r="N35" s="1102">
        <v>0</v>
      </c>
      <c r="O35" s="1403">
        <v>0</v>
      </c>
    </row>
    <row r="36" spans="1:15">
      <c r="A36" s="1186" t="s">
        <v>173</v>
      </c>
      <c r="B36" s="2070" t="s">
        <v>824</v>
      </c>
      <c r="C36" s="2070"/>
      <c r="D36" s="1161" t="s">
        <v>324</v>
      </c>
      <c r="E36" s="1475">
        <f t="shared" si="0"/>
        <v>0</v>
      </c>
      <c r="F36" s="1115">
        <v>0</v>
      </c>
      <c r="G36" s="1115">
        <v>0</v>
      </c>
      <c r="H36" s="1448">
        <v>0</v>
      </c>
      <c r="I36" s="1115">
        <v>0</v>
      </c>
      <c r="J36" s="1115">
        <v>0</v>
      </c>
      <c r="K36" s="1115">
        <v>0</v>
      </c>
      <c r="L36" s="1115">
        <v>0</v>
      </c>
      <c r="M36" s="1115">
        <v>0</v>
      </c>
      <c r="N36" s="1102">
        <v>0</v>
      </c>
      <c r="O36" s="1403">
        <v>0</v>
      </c>
    </row>
    <row r="37" spans="1:15">
      <c r="A37" s="1186" t="s">
        <v>176</v>
      </c>
      <c r="B37" s="2070" t="s">
        <v>534</v>
      </c>
      <c r="C37" s="2070"/>
      <c r="D37" s="1161" t="s">
        <v>325</v>
      </c>
      <c r="E37" s="1475">
        <f t="shared" si="0"/>
        <v>0</v>
      </c>
      <c r="F37" s="1115">
        <v>0</v>
      </c>
      <c r="G37" s="1115">
        <v>0</v>
      </c>
      <c r="H37" s="1448">
        <v>0</v>
      </c>
      <c r="I37" s="1115">
        <v>0</v>
      </c>
      <c r="J37" s="1115">
        <v>0</v>
      </c>
      <c r="K37" s="1115">
        <v>0</v>
      </c>
      <c r="L37" s="1115">
        <v>0</v>
      </c>
      <c r="M37" s="1115">
        <v>0</v>
      </c>
      <c r="N37" s="1102">
        <v>0</v>
      </c>
      <c r="O37" s="1403">
        <v>0</v>
      </c>
    </row>
    <row r="38" spans="1:15">
      <c r="A38" s="1186" t="s">
        <v>179</v>
      </c>
      <c r="B38" s="2070" t="s">
        <v>992</v>
      </c>
      <c r="C38" s="2070"/>
      <c r="D38" s="1161" t="s">
        <v>327</v>
      </c>
      <c r="E38" s="1475">
        <f t="shared" si="0"/>
        <v>6</v>
      </c>
      <c r="F38" s="1115">
        <v>0</v>
      </c>
      <c r="G38" s="1115">
        <v>0</v>
      </c>
      <c r="H38" s="1448">
        <v>0</v>
      </c>
      <c r="I38" s="1115">
        <v>1</v>
      </c>
      <c r="J38" s="1115">
        <v>0</v>
      </c>
      <c r="K38" s="1115">
        <v>1</v>
      </c>
      <c r="L38" s="1115">
        <v>4</v>
      </c>
      <c r="M38" s="1115">
        <v>0</v>
      </c>
      <c r="N38" s="1102">
        <v>0</v>
      </c>
      <c r="O38" s="1403">
        <v>0</v>
      </c>
    </row>
    <row r="39" spans="1:15">
      <c r="A39" s="1186"/>
      <c r="C39" s="1170" t="s">
        <v>826</v>
      </c>
      <c r="D39" s="1171" t="s">
        <v>827</v>
      </c>
      <c r="E39" s="1477">
        <f t="shared" si="0"/>
        <v>6</v>
      </c>
      <c r="F39" s="1455">
        <v>0</v>
      </c>
      <c r="G39" s="1455">
        <v>0</v>
      </c>
      <c r="H39" s="1456">
        <v>0</v>
      </c>
      <c r="I39" s="1455">
        <v>1</v>
      </c>
      <c r="J39" s="1455">
        <v>0</v>
      </c>
      <c r="K39" s="1455">
        <v>1</v>
      </c>
      <c r="L39" s="1455">
        <v>4</v>
      </c>
      <c r="M39" s="1455">
        <v>0</v>
      </c>
      <c r="N39" s="1457">
        <v>0</v>
      </c>
      <c r="O39" s="1458">
        <v>0</v>
      </c>
    </row>
    <row r="40" spans="1:15">
      <c r="A40" s="1186"/>
      <c r="C40" s="1170" t="s">
        <v>828</v>
      </c>
      <c r="D40" s="1171" t="s">
        <v>829</v>
      </c>
      <c r="E40" s="1477">
        <f t="shared" si="0"/>
        <v>0</v>
      </c>
      <c r="F40" s="1455">
        <v>0</v>
      </c>
      <c r="G40" s="1455">
        <v>0</v>
      </c>
      <c r="H40" s="1456">
        <v>0</v>
      </c>
      <c r="I40" s="1455">
        <v>0</v>
      </c>
      <c r="J40" s="1455">
        <v>0</v>
      </c>
      <c r="K40" s="1455">
        <v>0</v>
      </c>
      <c r="L40" s="1455">
        <v>0</v>
      </c>
      <c r="M40" s="1455">
        <v>0</v>
      </c>
      <c r="N40" s="1457">
        <v>0</v>
      </c>
      <c r="O40" s="1458">
        <v>0</v>
      </c>
    </row>
    <row r="41" spans="1:15">
      <c r="A41" s="1189" t="s">
        <v>182</v>
      </c>
      <c r="B41" s="2072" t="s">
        <v>993</v>
      </c>
      <c r="C41" s="2072"/>
      <c r="D41" s="1167" t="s">
        <v>328</v>
      </c>
      <c r="E41" s="1476">
        <f t="shared" si="0"/>
        <v>0</v>
      </c>
      <c r="F41" s="1450">
        <v>0</v>
      </c>
      <c r="G41" s="1450">
        <v>0</v>
      </c>
      <c r="H41" s="1451">
        <v>0</v>
      </c>
      <c r="I41" s="1450">
        <v>0</v>
      </c>
      <c r="J41" s="1450">
        <v>0</v>
      </c>
      <c r="K41" s="1450">
        <v>0</v>
      </c>
      <c r="L41" s="1450">
        <v>0</v>
      </c>
      <c r="M41" s="1450">
        <v>0</v>
      </c>
      <c r="N41" s="1452">
        <v>0</v>
      </c>
      <c r="O41" s="1453">
        <v>0</v>
      </c>
    </row>
    <row r="42" spans="1:15">
      <c r="A42" s="1186" t="s">
        <v>185</v>
      </c>
      <c r="B42" s="2070" t="s">
        <v>831</v>
      </c>
      <c r="C42" s="2070"/>
      <c r="D42" s="1161" t="s">
        <v>330</v>
      </c>
      <c r="E42" s="1475">
        <f t="shared" si="0"/>
        <v>0</v>
      </c>
      <c r="F42" s="1115">
        <v>0</v>
      </c>
      <c r="G42" s="1115">
        <v>0</v>
      </c>
      <c r="H42" s="1448">
        <v>0</v>
      </c>
      <c r="I42" s="1115">
        <v>0</v>
      </c>
      <c r="J42" s="1115">
        <v>0</v>
      </c>
      <c r="K42" s="1115">
        <v>0</v>
      </c>
      <c r="L42" s="1115">
        <v>0</v>
      </c>
      <c r="M42" s="1115">
        <v>0</v>
      </c>
      <c r="N42" s="1102">
        <v>0</v>
      </c>
      <c r="O42" s="1403">
        <v>0</v>
      </c>
    </row>
    <row r="43" spans="1:15">
      <c r="A43" s="1186" t="s">
        <v>188</v>
      </c>
      <c r="B43" s="2071" t="s">
        <v>331</v>
      </c>
      <c r="C43" s="2071"/>
      <c r="D43" s="1161" t="s">
        <v>332</v>
      </c>
      <c r="E43" s="1475">
        <f t="shared" si="0"/>
        <v>0</v>
      </c>
      <c r="F43" s="1115">
        <v>0</v>
      </c>
      <c r="G43" s="1115">
        <v>0</v>
      </c>
      <c r="H43" s="1448">
        <v>0</v>
      </c>
      <c r="I43" s="1115">
        <v>0</v>
      </c>
      <c r="J43" s="1115">
        <v>0</v>
      </c>
      <c r="K43" s="1115">
        <v>0</v>
      </c>
      <c r="L43" s="1115">
        <v>0</v>
      </c>
      <c r="M43" s="1115">
        <v>0</v>
      </c>
      <c r="N43" s="1102">
        <v>0</v>
      </c>
      <c r="O43" s="1403">
        <v>0</v>
      </c>
    </row>
    <row r="44" spans="1:15" ht="18.75">
      <c r="A44" s="1186" t="s">
        <v>191</v>
      </c>
      <c r="B44" s="2070" t="s">
        <v>832</v>
      </c>
      <c r="C44" s="2070"/>
      <c r="D44" s="1161" t="s">
        <v>833</v>
      </c>
      <c r="E44" s="1475">
        <f t="shared" si="0"/>
        <v>4</v>
      </c>
      <c r="F44" s="1115">
        <v>3</v>
      </c>
      <c r="G44" s="1115">
        <v>0</v>
      </c>
      <c r="H44" s="1448">
        <v>0</v>
      </c>
      <c r="I44" s="1115">
        <v>0</v>
      </c>
      <c r="J44" s="1115">
        <v>0</v>
      </c>
      <c r="K44" s="1115">
        <v>0</v>
      </c>
      <c r="L44" s="1115">
        <v>1</v>
      </c>
      <c r="M44" s="1115">
        <v>0</v>
      </c>
      <c r="N44" s="1102">
        <v>0</v>
      </c>
      <c r="O44" s="1403">
        <v>0</v>
      </c>
    </row>
    <row r="45" spans="1:15" ht="18.75">
      <c r="A45" s="1443"/>
      <c r="B45" s="1184"/>
      <c r="C45" s="1178" t="s">
        <v>834</v>
      </c>
      <c r="D45" s="1179" t="s">
        <v>835</v>
      </c>
      <c r="E45" s="1479">
        <f t="shared" si="0"/>
        <v>4</v>
      </c>
      <c r="F45" s="1465">
        <v>3</v>
      </c>
      <c r="G45" s="1465">
        <v>0</v>
      </c>
      <c r="H45" s="1466">
        <v>0</v>
      </c>
      <c r="I45" s="1465">
        <v>0</v>
      </c>
      <c r="J45" s="1465">
        <v>0</v>
      </c>
      <c r="K45" s="1465">
        <v>0</v>
      </c>
      <c r="L45" s="1465">
        <v>1</v>
      </c>
      <c r="M45" s="1465">
        <v>0</v>
      </c>
      <c r="N45" s="1467">
        <v>0</v>
      </c>
      <c r="O45" s="1468">
        <v>0</v>
      </c>
    </row>
    <row r="46" spans="1:15">
      <c r="A46" s="1186" t="s">
        <v>194</v>
      </c>
      <c r="B46" s="2071" t="s">
        <v>836</v>
      </c>
      <c r="C46" s="2071"/>
      <c r="D46" s="1161" t="s">
        <v>336</v>
      </c>
      <c r="E46" s="1475">
        <f t="shared" si="0"/>
        <v>0</v>
      </c>
      <c r="F46" s="1115">
        <v>0</v>
      </c>
      <c r="G46" s="1115">
        <v>0</v>
      </c>
      <c r="H46" s="1448">
        <v>0</v>
      </c>
      <c r="I46" s="1115">
        <v>0</v>
      </c>
      <c r="J46" s="1115">
        <v>0</v>
      </c>
      <c r="K46" s="1115">
        <v>0</v>
      </c>
      <c r="L46" s="1115">
        <v>0</v>
      </c>
      <c r="M46" s="1115">
        <v>0</v>
      </c>
      <c r="N46" s="1102">
        <v>0</v>
      </c>
      <c r="O46" s="1403">
        <v>0</v>
      </c>
    </row>
    <row r="47" spans="1:15">
      <c r="A47" s="1186" t="s">
        <v>197</v>
      </c>
      <c r="B47" s="2070" t="s">
        <v>837</v>
      </c>
      <c r="C47" s="2070"/>
      <c r="D47" s="1161" t="s">
        <v>338</v>
      </c>
      <c r="E47" s="1475">
        <f t="shared" si="0"/>
        <v>0</v>
      </c>
      <c r="F47" s="1115">
        <v>0</v>
      </c>
      <c r="G47" s="1115">
        <v>0</v>
      </c>
      <c r="H47" s="1448">
        <v>0</v>
      </c>
      <c r="I47" s="1115">
        <v>0</v>
      </c>
      <c r="J47" s="1115">
        <v>0</v>
      </c>
      <c r="K47" s="1115">
        <v>0</v>
      </c>
      <c r="L47" s="1115">
        <v>0</v>
      </c>
      <c r="M47" s="1115">
        <v>0</v>
      </c>
      <c r="N47" s="1102">
        <v>0</v>
      </c>
      <c r="O47" s="1403">
        <v>0</v>
      </c>
    </row>
    <row r="48" spans="1:15">
      <c r="A48" s="1186" t="s">
        <v>200</v>
      </c>
      <c r="B48" s="2070" t="s">
        <v>838</v>
      </c>
      <c r="C48" s="2070"/>
      <c r="D48" s="1161" t="s">
        <v>340</v>
      </c>
      <c r="E48" s="1475">
        <f t="shared" si="0"/>
        <v>0</v>
      </c>
      <c r="F48" s="1115">
        <v>0</v>
      </c>
      <c r="G48" s="1115">
        <v>0</v>
      </c>
      <c r="H48" s="1448">
        <v>0</v>
      </c>
      <c r="I48" s="1115">
        <v>0</v>
      </c>
      <c r="J48" s="1115">
        <v>0</v>
      </c>
      <c r="K48" s="1115">
        <v>0</v>
      </c>
      <c r="L48" s="1115">
        <v>0</v>
      </c>
      <c r="M48" s="1115">
        <v>0</v>
      </c>
      <c r="N48" s="1102">
        <v>0</v>
      </c>
      <c r="O48" s="1403">
        <v>0</v>
      </c>
    </row>
    <row r="49" spans="1:15" ht="18.75">
      <c r="A49" s="1186"/>
      <c r="C49" s="1170" t="s">
        <v>839</v>
      </c>
      <c r="D49" s="1171" t="s">
        <v>840</v>
      </c>
      <c r="E49" s="1477">
        <f t="shared" si="0"/>
        <v>0</v>
      </c>
      <c r="F49" s="1455">
        <v>0</v>
      </c>
      <c r="G49" s="1455">
        <v>0</v>
      </c>
      <c r="H49" s="1456">
        <v>0</v>
      </c>
      <c r="I49" s="1455">
        <v>0</v>
      </c>
      <c r="J49" s="1455">
        <v>0</v>
      </c>
      <c r="K49" s="1455">
        <v>0</v>
      </c>
      <c r="L49" s="1455">
        <v>0</v>
      </c>
      <c r="M49" s="1455">
        <v>0</v>
      </c>
      <c r="N49" s="1457">
        <v>0</v>
      </c>
      <c r="O49" s="1458">
        <v>0</v>
      </c>
    </row>
    <row r="50" spans="1:15" ht="13.5" customHeight="1">
      <c r="A50" s="1186"/>
      <c r="C50" s="1193" t="s">
        <v>841</v>
      </c>
      <c r="D50" s="1171" t="s">
        <v>842</v>
      </c>
      <c r="E50" s="1477">
        <f t="shared" si="0"/>
        <v>0</v>
      </c>
      <c r="F50" s="1455">
        <v>0</v>
      </c>
      <c r="G50" s="1455">
        <v>0</v>
      </c>
      <c r="H50" s="1456">
        <v>0</v>
      </c>
      <c r="I50" s="1455">
        <v>0</v>
      </c>
      <c r="J50" s="1455">
        <v>0</v>
      </c>
      <c r="K50" s="1455">
        <v>0</v>
      </c>
      <c r="L50" s="1455">
        <v>0</v>
      </c>
      <c r="M50" s="1455">
        <v>0</v>
      </c>
      <c r="N50" s="1457">
        <v>0</v>
      </c>
      <c r="O50" s="1458">
        <v>0</v>
      </c>
    </row>
    <row r="51" spans="1:15">
      <c r="A51" s="1189" t="s">
        <v>203</v>
      </c>
      <c r="B51" s="2072" t="s">
        <v>843</v>
      </c>
      <c r="C51" s="2072"/>
      <c r="D51" s="1167" t="s">
        <v>342</v>
      </c>
      <c r="E51" s="1476">
        <f t="shared" si="0"/>
        <v>22</v>
      </c>
      <c r="F51" s="1450">
        <v>0</v>
      </c>
      <c r="G51" s="1450">
        <v>0</v>
      </c>
      <c r="H51" s="1451">
        <v>0</v>
      </c>
      <c r="I51" s="1450">
        <v>1</v>
      </c>
      <c r="J51" s="1450">
        <v>1</v>
      </c>
      <c r="K51" s="1450">
        <v>20</v>
      </c>
      <c r="L51" s="1450">
        <v>0</v>
      </c>
      <c r="M51" s="1452">
        <v>0</v>
      </c>
      <c r="N51" s="1452">
        <v>0</v>
      </c>
      <c r="O51" s="1453">
        <v>0</v>
      </c>
    </row>
    <row r="52" spans="1:15">
      <c r="A52" s="1186" t="s">
        <v>206</v>
      </c>
      <c r="B52" s="2070" t="s">
        <v>207</v>
      </c>
      <c r="C52" s="2070"/>
      <c r="D52" s="1161" t="s">
        <v>343</v>
      </c>
      <c r="E52" s="1475">
        <f t="shared" si="0"/>
        <v>0</v>
      </c>
      <c r="F52" s="1115">
        <v>0</v>
      </c>
      <c r="G52" s="1115">
        <v>0</v>
      </c>
      <c r="H52" s="1448">
        <v>0</v>
      </c>
      <c r="I52" s="1115">
        <v>0</v>
      </c>
      <c r="J52" s="1115">
        <v>0</v>
      </c>
      <c r="K52" s="1115">
        <v>0</v>
      </c>
      <c r="L52" s="1115">
        <v>0</v>
      </c>
      <c r="M52" s="1102">
        <v>0</v>
      </c>
      <c r="N52" s="1102">
        <v>0</v>
      </c>
      <c r="O52" s="1403">
        <v>0</v>
      </c>
    </row>
    <row r="53" spans="1:15">
      <c r="A53" s="1186"/>
      <c r="C53" s="1193" t="s">
        <v>844</v>
      </c>
      <c r="D53" s="1171" t="s">
        <v>845</v>
      </c>
      <c r="E53" s="1477">
        <f t="shared" si="0"/>
        <v>0</v>
      </c>
      <c r="F53" s="1455">
        <v>0</v>
      </c>
      <c r="G53" s="1455">
        <v>0</v>
      </c>
      <c r="H53" s="1456">
        <v>0</v>
      </c>
      <c r="I53" s="1455">
        <v>0</v>
      </c>
      <c r="J53" s="1455">
        <v>0</v>
      </c>
      <c r="K53" s="1455">
        <v>0</v>
      </c>
      <c r="L53" s="1455">
        <v>0</v>
      </c>
      <c r="M53" s="1457">
        <v>0</v>
      </c>
      <c r="N53" s="1457">
        <v>0</v>
      </c>
      <c r="O53" s="1458">
        <v>0</v>
      </c>
    </row>
    <row r="54" spans="1:15">
      <c r="A54" s="1186" t="s">
        <v>846</v>
      </c>
      <c r="B54" s="2070" t="s">
        <v>847</v>
      </c>
      <c r="C54" s="2070"/>
      <c r="D54" s="1161" t="s">
        <v>848</v>
      </c>
      <c r="E54" s="1475">
        <f t="shared" si="0"/>
        <v>1</v>
      </c>
      <c r="F54" s="1115">
        <v>0</v>
      </c>
      <c r="G54" s="1115">
        <v>0</v>
      </c>
      <c r="H54" s="1448">
        <v>0</v>
      </c>
      <c r="I54" s="1115">
        <v>0</v>
      </c>
      <c r="J54" s="1115">
        <v>0</v>
      </c>
      <c r="K54" s="1115">
        <v>1</v>
      </c>
      <c r="L54" s="1115">
        <v>0</v>
      </c>
      <c r="M54" s="1102">
        <v>0</v>
      </c>
      <c r="N54" s="1102">
        <v>0</v>
      </c>
      <c r="O54" s="1403">
        <v>0</v>
      </c>
    </row>
    <row r="55" spans="1:15" ht="15" customHeight="1">
      <c r="A55" s="1186" t="s">
        <v>849</v>
      </c>
      <c r="B55" s="2070" t="s">
        <v>850</v>
      </c>
      <c r="C55" s="2070"/>
      <c r="D55" s="1161" t="s">
        <v>851</v>
      </c>
      <c r="E55" s="1475">
        <f t="shared" si="0"/>
        <v>0</v>
      </c>
      <c r="F55" s="1115">
        <v>0</v>
      </c>
      <c r="G55" s="1115">
        <v>0</v>
      </c>
      <c r="H55" s="1448">
        <v>0</v>
      </c>
      <c r="I55" s="1115">
        <v>0</v>
      </c>
      <c r="J55" s="1115">
        <v>0</v>
      </c>
      <c r="K55" s="1115">
        <v>0</v>
      </c>
      <c r="L55" s="1115">
        <v>0</v>
      </c>
      <c r="M55" s="1102">
        <v>0</v>
      </c>
      <c r="N55" s="1102">
        <v>0</v>
      </c>
      <c r="O55" s="1403">
        <v>0</v>
      </c>
    </row>
    <row r="56" spans="1:15" ht="16.5" customHeight="1" thickBot="1">
      <c r="A56" s="2074" t="s">
        <v>211</v>
      </c>
      <c r="B56" s="2075"/>
      <c r="C56" s="2076"/>
      <c r="D56" s="2077"/>
      <c r="E56" s="1480">
        <f>SUM(F56:G56,I56:O56)</f>
        <v>55</v>
      </c>
      <c r="F56" s="1481">
        <f t="shared" ref="F56:O56" si="1">SUM(F6:F55)-SUM(F11:F34,F39:F40,F45,F49:F50,F53)</f>
        <v>6</v>
      </c>
      <c r="G56" s="1482">
        <f t="shared" si="1"/>
        <v>3</v>
      </c>
      <c r="H56" s="1482">
        <f t="shared" si="1"/>
        <v>3</v>
      </c>
      <c r="I56" s="1481">
        <f t="shared" si="1"/>
        <v>3</v>
      </c>
      <c r="J56" s="1481">
        <f t="shared" si="1"/>
        <v>1</v>
      </c>
      <c r="K56" s="1481">
        <f t="shared" si="1"/>
        <v>23</v>
      </c>
      <c r="L56" s="1481">
        <f t="shared" si="1"/>
        <v>6</v>
      </c>
      <c r="M56" s="1481">
        <f t="shared" si="1"/>
        <v>13</v>
      </c>
      <c r="N56" s="1481">
        <f t="shared" si="1"/>
        <v>0</v>
      </c>
      <c r="O56" s="1483">
        <f t="shared" si="1"/>
        <v>0</v>
      </c>
    </row>
  </sheetData>
  <mergeCells count="35">
    <mergeCell ref="A56:D56"/>
    <mergeCell ref="B47:C47"/>
    <mergeCell ref="B48:C48"/>
    <mergeCell ref="B51:C51"/>
    <mergeCell ref="B52:C52"/>
    <mergeCell ref="B54:C54"/>
    <mergeCell ref="B55:C55"/>
    <mergeCell ref="B46:C46"/>
    <mergeCell ref="B8:C8"/>
    <mergeCell ref="B9:C9"/>
    <mergeCell ref="B10:C10"/>
    <mergeCell ref="B35:C35"/>
    <mergeCell ref="B36:C36"/>
    <mergeCell ref="B37:C37"/>
    <mergeCell ref="B38:C38"/>
    <mergeCell ref="B41:C41"/>
    <mergeCell ref="B42:C42"/>
    <mergeCell ref="B43:C43"/>
    <mergeCell ref="B44:C44"/>
    <mergeCell ref="B7:C7"/>
    <mergeCell ref="A1:O1"/>
    <mergeCell ref="A2:F2"/>
    <mergeCell ref="D3:D4"/>
    <mergeCell ref="E3:E5"/>
    <mergeCell ref="F3:F5"/>
    <mergeCell ref="G3:G5"/>
    <mergeCell ref="I3:I5"/>
    <mergeCell ref="J3:J5"/>
    <mergeCell ref="K3:K5"/>
    <mergeCell ref="L3:L5"/>
    <mergeCell ref="M3:M5"/>
    <mergeCell ref="N3:N5"/>
    <mergeCell ref="O3:O5"/>
    <mergeCell ref="A4:C5"/>
    <mergeCell ref="B6:C6"/>
  </mergeCells>
  <phoneticPr fontId="3"/>
  <printOptions horizontalCentered="1"/>
  <pageMargins left="0" right="0" top="0.59055118110236227" bottom="0.59055118110236227" header="0.51181102362204722" footer="0.31496062992125984"/>
  <pageSetup paperSize="9" scale="95" orientation="portrait" blackAndWhite="1"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85" zoomScaleSheetLayoutView="100" workbookViewId="0">
      <pane xSplit="1" ySplit="8" topLeftCell="B9" activePane="bottomRight" state="frozen"/>
      <selection sqref="A1:M1"/>
      <selection pane="topRight" sqref="A1:M1"/>
      <selection pane="bottomLeft" sqref="A1:M1"/>
      <selection pane="bottomRight" activeCell="I13" sqref="I13"/>
    </sheetView>
  </sheetViews>
  <sheetFormatPr defaultColWidth="8" defaultRowHeight="13.5"/>
  <cols>
    <col min="1" max="1" width="2.625" style="1090" customWidth="1"/>
    <col min="2" max="2" width="14.875" style="1090" customWidth="1"/>
    <col min="3" max="3" width="11.125" style="1090" customWidth="1"/>
    <col min="4" max="5" width="11.75" style="1090" customWidth="1"/>
    <col min="6" max="6" width="11.125" style="1090" customWidth="1"/>
    <col min="7" max="7" width="11.625" style="1090" customWidth="1"/>
    <col min="8" max="8" width="12.125" style="1090" customWidth="1"/>
    <col min="9" max="9" width="6.375" style="1090" customWidth="1"/>
    <col min="10" max="16384" width="8" style="1090"/>
  </cols>
  <sheetData>
    <row r="1" spans="1:9" ht="35.1" customHeight="1">
      <c r="A1" s="2042" t="s">
        <v>1014</v>
      </c>
      <c r="B1" s="2042"/>
      <c r="C1" s="2042"/>
      <c r="D1" s="2042"/>
      <c r="E1" s="2042"/>
      <c r="F1" s="2042"/>
      <c r="G1" s="2042"/>
      <c r="H1" s="2042"/>
      <c r="I1" s="1400"/>
    </row>
    <row r="2" spans="1:9" ht="18.75" customHeight="1" thickBot="1">
      <c r="A2" s="1484" t="s">
        <v>1015</v>
      </c>
      <c r="H2" s="1232"/>
    </row>
    <row r="3" spans="1:9" ht="15.75" customHeight="1">
      <c r="A3" s="1091"/>
      <c r="B3" s="2101" t="s">
        <v>1016</v>
      </c>
      <c r="C3" s="2058" t="s">
        <v>1017</v>
      </c>
      <c r="D3" s="2078"/>
      <c r="E3" s="2078"/>
      <c r="F3" s="2078"/>
      <c r="G3" s="2078"/>
      <c r="H3" s="2325"/>
    </row>
    <row r="4" spans="1:9" ht="14.25" customHeight="1">
      <c r="A4" s="1093"/>
      <c r="B4" s="2220"/>
      <c r="C4" s="2326" t="s">
        <v>2</v>
      </c>
      <c r="D4" s="1485"/>
      <c r="E4" s="1485"/>
      <c r="F4" s="1485"/>
      <c r="G4" s="1485"/>
      <c r="H4" s="1486"/>
    </row>
    <row r="5" spans="1:9" ht="14.25" customHeight="1">
      <c r="A5" s="1093"/>
      <c r="B5" s="1232"/>
      <c r="C5" s="2049"/>
      <c r="D5" s="2326" t="s">
        <v>1018</v>
      </c>
      <c r="E5" s="2327"/>
      <c r="F5" s="2328" t="s">
        <v>1019</v>
      </c>
      <c r="G5" s="2328" t="s">
        <v>1020</v>
      </c>
      <c r="H5" s="2330" t="s">
        <v>1021</v>
      </c>
    </row>
    <row r="6" spans="1:9" ht="14.25" customHeight="1">
      <c r="A6" s="1487"/>
      <c r="B6" s="1488"/>
      <c r="C6" s="2049"/>
      <c r="D6" s="2257"/>
      <c r="E6" s="2258"/>
      <c r="F6" s="2329"/>
      <c r="G6" s="2329"/>
      <c r="H6" s="2331"/>
    </row>
    <row r="7" spans="1:9" ht="14.25" customHeight="1">
      <c r="A7" s="2333" t="s">
        <v>1022</v>
      </c>
      <c r="B7" s="2334"/>
      <c r="C7" s="2049"/>
      <c r="D7" s="2323" t="s">
        <v>1023</v>
      </c>
      <c r="E7" s="2323" t="s">
        <v>1024</v>
      </c>
      <c r="F7" s="2329"/>
      <c r="G7" s="2329"/>
      <c r="H7" s="2331"/>
    </row>
    <row r="8" spans="1:9" ht="14.25" customHeight="1">
      <c r="A8" s="2335"/>
      <c r="B8" s="2336"/>
      <c r="C8" s="2095"/>
      <c r="D8" s="2324"/>
      <c r="E8" s="2324"/>
      <c r="F8" s="2324"/>
      <c r="G8" s="2324"/>
      <c r="H8" s="2332"/>
    </row>
    <row r="9" spans="1:9" ht="23.25" customHeight="1">
      <c r="A9" s="2038" t="s">
        <v>766</v>
      </c>
      <c r="B9" s="1101" t="s">
        <v>1025</v>
      </c>
      <c r="C9" s="1489">
        <f t="shared" ref="C9:C15" si="0">SUM(D9:H9)</f>
        <v>6936</v>
      </c>
      <c r="D9" s="1115">
        <v>6903</v>
      </c>
      <c r="E9" s="1115">
        <v>26</v>
      </c>
      <c r="F9" s="1115">
        <v>0</v>
      </c>
      <c r="G9" s="1115">
        <v>7</v>
      </c>
      <c r="H9" s="1403">
        <v>0</v>
      </c>
    </row>
    <row r="10" spans="1:9" ht="23.25" customHeight="1">
      <c r="A10" s="2039"/>
      <c r="B10" s="1106">
        <v>29</v>
      </c>
      <c r="C10" s="1354">
        <f>SUM(D10:H10)</f>
        <v>6733</v>
      </c>
      <c r="D10" s="1348">
        <v>6697</v>
      </c>
      <c r="E10" s="1348">
        <v>20</v>
      </c>
      <c r="F10" s="1348">
        <v>0</v>
      </c>
      <c r="G10" s="1348">
        <v>16</v>
      </c>
      <c r="H10" s="1374">
        <v>0</v>
      </c>
    </row>
    <row r="11" spans="1:9" ht="23.25" customHeight="1">
      <c r="A11" s="2039"/>
      <c r="B11" s="1106">
        <v>30</v>
      </c>
      <c r="C11" s="1489">
        <f>SUM(D11:H11)</f>
        <v>6664</v>
      </c>
      <c r="D11" s="1348">
        <v>6623</v>
      </c>
      <c r="E11" s="1348">
        <v>24</v>
      </c>
      <c r="F11" s="1348">
        <v>0</v>
      </c>
      <c r="G11" s="1348">
        <v>17</v>
      </c>
      <c r="H11" s="1374">
        <v>0</v>
      </c>
    </row>
    <row r="12" spans="1:9" ht="23.25" customHeight="1">
      <c r="A12" s="2039"/>
      <c r="B12" s="1106" t="s">
        <v>1026</v>
      </c>
      <c r="C12" s="1354">
        <f>SUM(D12:H12)</f>
        <v>6626</v>
      </c>
      <c r="D12" s="1348">
        <v>6587</v>
      </c>
      <c r="E12" s="1348">
        <v>23</v>
      </c>
      <c r="F12" s="1348">
        <v>0</v>
      </c>
      <c r="G12" s="1348">
        <v>15</v>
      </c>
      <c r="H12" s="1374">
        <v>1</v>
      </c>
    </row>
    <row r="13" spans="1:9" ht="23.25" customHeight="1">
      <c r="A13" s="2040"/>
      <c r="B13" s="1106">
        <v>2</v>
      </c>
      <c r="C13" s="1490">
        <f>SUM(D13:H13)</f>
        <v>6575</v>
      </c>
      <c r="D13" s="1352">
        <f>SUM(D14:D26)</f>
        <v>6539</v>
      </c>
      <c r="E13" s="1352">
        <f>SUM(E14:E26)</f>
        <v>21</v>
      </c>
      <c r="F13" s="1352">
        <f>SUM(F14:F26)</f>
        <v>0</v>
      </c>
      <c r="G13" s="1352">
        <f>SUM(G14:G26)</f>
        <v>15</v>
      </c>
      <c r="H13" s="1375">
        <f>SUM(H14:H26)</f>
        <v>0</v>
      </c>
    </row>
    <row r="14" spans="1:9" ht="23.25" customHeight="1">
      <c r="A14" s="2038" t="s">
        <v>767</v>
      </c>
      <c r="B14" s="1139" t="s">
        <v>742</v>
      </c>
      <c r="C14" s="1426">
        <f>SUM(D14:H14)</f>
        <v>617</v>
      </c>
      <c r="D14" s="1114">
        <v>611</v>
      </c>
      <c r="E14" s="1114">
        <v>2</v>
      </c>
      <c r="F14" s="1114">
        <v>0</v>
      </c>
      <c r="G14" s="1114">
        <v>4</v>
      </c>
      <c r="H14" s="1432">
        <v>0</v>
      </c>
    </row>
    <row r="15" spans="1:9" ht="23.25" customHeight="1">
      <c r="A15" s="2039"/>
      <c r="B15" s="1113" t="s">
        <v>1027</v>
      </c>
      <c r="C15" s="1354">
        <f t="shared" si="0"/>
        <v>869</v>
      </c>
      <c r="D15" s="1115">
        <v>868</v>
      </c>
      <c r="E15" s="1115">
        <v>1</v>
      </c>
      <c r="F15" s="1115">
        <v>0</v>
      </c>
      <c r="G15" s="1115">
        <v>0</v>
      </c>
      <c r="H15" s="1403">
        <v>0</v>
      </c>
    </row>
    <row r="16" spans="1:9" ht="23.25" customHeight="1">
      <c r="A16" s="2039"/>
      <c r="B16" s="1113" t="s">
        <v>744</v>
      </c>
      <c r="C16" s="1354">
        <f t="shared" ref="C16:C26" si="1">SUM(D16:H16)</f>
        <v>609</v>
      </c>
      <c r="D16" s="1115">
        <v>604</v>
      </c>
      <c r="E16" s="1115">
        <v>4</v>
      </c>
      <c r="F16" s="1115">
        <v>0</v>
      </c>
      <c r="G16" s="1115">
        <v>1</v>
      </c>
      <c r="H16" s="1403">
        <v>0</v>
      </c>
    </row>
    <row r="17" spans="1:8" ht="23.25" customHeight="1">
      <c r="A17" s="2039"/>
      <c r="B17" s="1113" t="s">
        <v>745</v>
      </c>
      <c r="C17" s="1354">
        <f t="shared" si="1"/>
        <v>544</v>
      </c>
      <c r="D17" s="1115">
        <v>543</v>
      </c>
      <c r="E17" s="1115">
        <v>1</v>
      </c>
      <c r="F17" s="1115">
        <v>0</v>
      </c>
      <c r="G17" s="1115">
        <v>0</v>
      </c>
      <c r="H17" s="1403">
        <v>0</v>
      </c>
    </row>
    <row r="18" spans="1:8" ht="23.25" customHeight="1">
      <c r="A18" s="2039"/>
      <c r="B18" s="1113" t="s">
        <v>746</v>
      </c>
      <c r="C18" s="1354">
        <f t="shared" si="1"/>
        <v>455</v>
      </c>
      <c r="D18" s="1115">
        <v>454</v>
      </c>
      <c r="E18" s="1115">
        <v>1</v>
      </c>
      <c r="F18" s="1115">
        <v>0</v>
      </c>
      <c r="G18" s="1115">
        <v>0</v>
      </c>
      <c r="H18" s="1403">
        <v>0</v>
      </c>
    </row>
    <row r="19" spans="1:8" ht="23.25" customHeight="1">
      <c r="A19" s="2039"/>
      <c r="B19" s="1113" t="s">
        <v>747</v>
      </c>
      <c r="C19" s="1354">
        <f t="shared" si="1"/>
        <v>552</v>
      </c>
      <c r="D19" s="1115">
        <v>550</v>
      </c>
      <c r="E19" s="1115">
        <v>1</v>
      </c>
      <c r="F19" s="1115">
        <v>0</v>
      </c>
      <c r="G19" s="1115">
        <v>1</v>
      </c>
      <c r="H19" s="1403">
        <v>0</v>
      </c>
    </row>
    <row r="20" spans="1:8" ht="9" customHeight="1">
      <c r="A20" s="2039"/>
      <c r="B20" s="1113"/>
      <c r="C20" s="1354"/>
      <c r="D20" s="1115"/>
      <c r="E20" s="1115"/>
      <c r="F20" s="1115"/>
      <c r="G20" s="1115"/>
      <c r="H20" s="1403"/>
    </row>
    <row r="21" spans="1:8" ht="23.25" customHeight="1">
      <c r="A21" s="2039"/>
      <c r="B21" s="1113" t="s">
        <v>748</v>
      </c>
      <c r="C21" s="1354">
        <f t="shared" si="1"/>
        <v>500</v>
      </c>
      <c r="D21" s="1115">
        <v>495</v>
      </c>
      <c r="E21" s="1115">
        <v>5</v>
      </c>
      <c r="F21" s="1115">
        <v>0</v>
      </c>
      <c r="G21" s="1115">
        <v>0</v>
      </c>
      <c r="H21" s="1403">
        <v>0</v>
      </c>
    </row>
    <row r="22" spans="1:8" ht="23.25" customHeight="1">
      <c r="A22" s="2039"/>
      <c r="B22" s="1113" t="s">
        <v>749</v>
      </c>
      <c r="C22" s="1354">
        <f t="shared" si="1"/>
        <v>483</v>
      </c>
      <c r="D22" s="1115">
        <v>481</v>
      </c>
      <c r="E22" s="1115">
        <v>0</v>
      </c>
      <c r="F22" s="1115">
        <v>0</v>
      </c>
      <c r="G22" s="1115">
        <v>2</v>
      </c>
      <c r="H22" s="1403">
        <v>0</v>
      </c>
    </row>
    <row r="23" spans="1:8" ht="23.25" customHeight="1">
      <c r="A23" s="2039"/>
      <c r="B23" s="1113" t="s">
        <v>750</v>
      </c>
      <c r="C23" s="1354">
        <f t="shared" si="1"/>
        <v>451</v>
      </c>
      <c r="D23" s="1115">
        <v>447</v>
      </c>
      <c r="E23" s="1115">
        <v>1</v>
      </c>
      <c r="F23" s="1115">
        <v>0</v>
      </c>
      <c r="G23" s="1115">
        <v>3</v>
      </c>
      <c r="H23" s="1403">
        <v>0</v>
      </c>
    </row>
    <row r="24" spans="1:8" ht="23.25" customHeight="1">
      <c r="A24" s="2039"/>
      <c r="B24" s="1117" t="s">
        <v>751</v>
      </c>
      <c r="C24" s="1354">
        <f t="shared" si="1"/>
        <v>354</v>
      </c>
      <c r="D24" s="1115">
        <v>353</v>
      </c>
      <c r="E24" s="1115">
        <v>0</v>
      </c>
      <c r="F24" s="1115">
        <v>0</v>
      </c>
      <c r="G24" s="1115">
        <v>1</v>
      </c>
      <c r="H24" s="1403">
        <v>0</v>
      </c>
    </row>
    <row r="25" spans="1:8" ht="23.25" customHeight="1">
      <c r="A25" s="2039"/>
      <c r="B25" s="1113" t="s">
        <v>752</v>
      </c>
      <c r="C25" s="1354">
        <f t="shared" si="1"/>
        <v>613</v>
      </c>
      <c r="D25" s="1115">
        <v>611</v>
      </c>
      <c r="E25" s="1115">
        <v>1</v>
      </c>
      <c r="F25" s="1115">
        <v>0</v>
      </c>
      <c r="G25" s="1115">
        <v>1</v>
      </c>
      <c r="H25" s="1403">
        <v>0</v>
      </c>
    </row>
    <row r="26" spans="1:8" ht="23.25" customHeight="1">
      <c r="A26" s="2040"/>
      <c r="B26" s="1118" t="s">
        <v>753</v>
      </c>
      <c r="C26" s="1354">
        <f t="shared" si="1"/>
        <v>528</v>
      </c>
      <c r="D26" s="1119">
        <v>522</v>
      </c>
      <c r="E26" s="1119">
        <v>4</v>
      </c>
      <c r="F26" s="1115">
        <v>0</v>
      </c>
      <c r="G26" s="1115">
        <v>2</v>
      </c>
      <c r="H26" s="1403">
        <v>0</v>
      </c>
    </row>
    <row r="27" spans="1:8" ht="23.25" customHeight="1">
      <c r="A27" s="2039" t="s">
        <v>722</v>
      </c>
      <c r="B27" s="1120" t="s">
        <v>723</v>
      </c>
      <c r="C27" s="1426">
        <f>SUM(D27:H27)</f>
        <v>3280</v>
      </c>
      <c r="D27" s="1114">
        <v>3255</v>
      </c>
      <c r="E27" s="1114">
        <v>13</v>
      </c>
      <c r="F27" s="1114">
        <v>0</v>
      </c>
      <c r="G27" s="1114">
        <v>12</v>
      </c>
      <c r="H27" s="1432">
        <v>0</v>
      </c>
    </row>
    <row r="28" spans="1:8" ht="23.25" customHeight="1">
      <c r="A28" s="2039"/>
      <c r="B28" s="1121" t="s">
        <v>42</v>
      </c>
      <c r="C28" s="1354">
        <f>SUM(D28:H28)</f>
        <v>514</v>
      </c>
      <c r="D28" s="1115">
        <v>512</v>
      </c>
      <c r="E28" s="1115">
        <v>1</v>
      </c>
      <c r="F28" s="1115">
        <v>0</v>
      </c>
      <c r="G28" s="1115">
        <v>1</v>
      </c>
      <c r="H28" s="1403">
        <v>0</v>
      </c>
    </row>
    <row r="29" spans="1:8" ht="23.25" customHeight="1">
      <c r="A29" s="2039"/>
      <c r="B29" s="1491" t="s">
        <v>1028</v>
      </c>
      <c r="C29" s="1383">
        <f t="shared" ref="C29:C37" si="2">SUM(D29:H29)</f>
        <v>132</v>
      </c>
      <c r="D29" s="1126">
        <v>131</v>
      </c>
      <c r="E29" s="1126">
        <v>1</v>
      </c>
      <c r="F29" s="1126">
        <v>0</v>
      </c>
      <c r="G29" s="1126">
        <v>0</v>
      </c>
      <c r="H29" s="1433">
        <v>0</v>
      </c>
    </row>
    <row r="30" spans="1:8" ht="23.25" customHeight="1">
      <c r="A30" s="2039"/>
      <c r="B30" s="1121" t="s">
        <v>725</v>
      </c>
      <c r="C30" s="1354">
        <f t="shared" si="2"/>
        <v>956</v>
      </c>
      <c r="D30" s="1115">
        <v>949</v>
      </c>
      <c r="E30" s="1115">
        <v>5</v>
      </c>
      <c r="F30" s="1115">
        <v>0</v>
      </c>
      <c r="G30" s="1115">
        <v>2</v>
      </c>
      <c r="H30" s="1403">
        <v>0</v>
      </c>
    </row>
    <row r="31" spans="1:8" ht="23.25" customHeight="1">
      <c r="A31" s="2039"/>
      <c r="B31" s="1121" t="s">
        <v>1029</v>
      </c>
      <c r="C31" s="1354">
        <f t="shared" si="2"/>
        <v>371</v>
      </c>
      <c r="D31" s="1115">
        <v>371</v>
      </c>
      <c r="E31" s="1115">
        <v>0</v>
      </c>
      <c r="F31" s="1115">
        <v>0</v>
      </c>
      <c r="G31" s="1115">
        <v>0</v>
      </c>
      <c r="H31" s="1403">
        <v>0</v>
      </c>
    </row>
    <row r="32" spans="1:8" ht="9" customHeight="1">
      <c r="A32" s="2039"/>
      <c r="B32" s="1121"/>
      <c r="C32" s="1354"/>
      <c r="D32" s="1115"/>
      <c r="E32" s="1115"/>
      <c r="F32" s="1115"/>
      <c r="G32" s="1115"/>
      <c r="H32" s="1403"/>
    </row>
    <row r="33" spans="1:8" ht="23.25" customHeight="1">
      <c r="A33" s="2039"/>
      <c r="B33" s="1121" t="s">
        <v>1030</v>
      </c>
      <c r="C33" s="1354">
        <f>SUM(D33:H33)</f>
        <v>468</v>
      </c>
      <c r="D33" s="1115">
        <v>468</v>
      </c>
      <c r="E33" s="1115">
        <v>0</v>
      </c>
      <c r="F33" s="1115">
        <v>0</v>
      </c>
      <c r="G33" s="1115">
        <v>0</v>
      </c>
      <c r="H33" s="1403">
        <v>0</v>
      </c>
    </row>
    <row r="34" spans="1:8" ht="23.25" customHeight="1">
      <c r="A34" s="2039"/>
      <c r="B34" s="1121" t="s">
        <v>1031</v>
      </c>
      <c r="C34" s="1354">
        <f t="shared" si="2"/>
        <v>388</v>
      </c>
      <c r="D34" s="1115">
        <v>387</v>
      </c>
      <c r="E34" s="1115">
        <v>1</v>
      </c>
      <c r="F34" s="1115">
        <v>0</v>
      </c>
      <c r="G34" s="1115">
        <v>0</v>
      </c>
      <c r="H34" s="1403">
        <v>0</v>
      </c>
    </row>
    <row r="35" spans="1:8" ht="23.25" customHeight="1">
      <c r="A35" s="2039"/>
      <c r="B35" s="1121" t="s">
        <v>1032</v>
      </c>
      <c r="C35" s="1354">
        <f t="shared" si="2"/>
        <v>597</v>
      </c>
      <c r="D35" s="1115">
        <v>596</v>
      </c>
      <c r="E35" s="1115">
        <v>1</v>
      </c>
      <c r="F35" s="1115">
        <v>0</v>
      </c>
      <c r="G35" s="1115">
        <v>0</v>
      </c>
      <c r="H35" s="1403">
        <v>0</v>
      </c>
    </row>
    <row r="36" spans="1:8" ht="26.25" customHeight="1">
      <c r="A36" s="2039"/>
      <c r="B36" s="1492" t="s">
        <v>1033</v>
      </c>
      <c r="C36" s="1354">
        <f t="shared" si="2"/>
        <v>1</v>
      </c>
      <c r="D36" s="1115">
        <v>1</v>
      </c>
      <c r="E36" s="1115">
        <v>0</v>
      </c>
      <c r="F36" s="1115">
        <v>0</v>
      </c>
      <c r="G36" s="1115">
        <v>0</v>
      </c>
      <c r="H36" s="1403">
        <v>0</v>
      </c>
    </row>
    <row r="37" spans="1:8" ht="24.75" customHeight="1" thickBot="1">
      <c r="A37" s="2041"/>
      <c r="B37" s="1493" t="s">
        <v>1034</v>
      </c>
      <c r="C37" s="1386">
        <f t="shared" si="2"/>
        <v>0</v>
      </c>
      <c r="D37" s="1130">
        <v>0</v>
      </c>
      <c r="E37" s="1130">
        <v>0</v>
      </c>
      <c r="F37" s="1130">
        <v>0</v>
      </c>
      <c r="G37" s="1130">
        <v>0</v>
      </c>
      <c r="H37" s="1414">
        <v>0</v>
      </c>
    </row>
    <row r="38" spans="1:8">
      <c r="C38" s="1134"/>
      <c r="D38" s="1134"/>
      <c r="E38" s="1134"/>
      <c r="F38" s="1134"/>
      <c r="G38" s="1134"/>
      <c r="H38" s="1134"/>
    </row>
    <row r="39" spans="1:8">
      <c r="C39" s="1134"/>
      <c r="D39" s="1134"/>
      <c r="E39" s="1134"/>
      <c r="F39" s="1134"/>
      <c r="G39" s="1134"/>
      <c r="H39" s="1134"/>
    </row>
    <row r="40" spans="1:8">
      <c r="C40" s="1134"/>
      <c r="D40" s="1134"/>
      <c r="E40" s="1134"/>
      <c r="F40" s="1134"/>
      <c r="G40" s="1134"/>
      <c r="H40" s="1134"/>
    </row>
  </sheetData>
  <mergeCells count="14">
    <mergeCell ref="E7:E8"/>
    <mergeCell ref="A9:A13"/>
    <mergeCell ref="A14:A26"/>
    <mergeCell ref="A27:A37"/>
    <mergeCell ref="A1:H1"/>
    <mergeCell ref="B3:B4"/>
    <mergeCell ref="C3:H3"/>
    <mergeCell ref="C4:C8"/>
    <mergeCell ref="D5:E6"/>
    <mergeCell ref="F5:F8"/>
    <mergeCell ref="G5:G8"/>
    <mergeCell ref="H5:H8"/>
    <mergeCell ref="A7:B8"/>
    <mergeCell ref="D7:D8"/>
  </mergeCells>
  <phoneticPr fontId="3"/>
  <printOptions horizontalCentered="1"/>
  <pageMargins left="0" right="0" top="0.59055118110236227" bottom="0.39370078740157483" header="0.51181102362204722" footer="0.31496062992125984"/>
  <pageSetup paperSize="9" scale="96" orientation="portrait" blackAndWhite="1" r:id="rId1"/>
  <headerFooter alignWithMargins="0"/>
  <rowBreaks count="1" manualBreakCount="1">
    <brk id="37" max="7" man="1"/>
  </rowBreaks>
  <colBreaks count="1" manualBreakCount="1">
    <brk id="8" max="37" man="1"/>
  </colBreak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Normal="100" zoomScaleSheetLayoutView="100" workbookViewId="0">
      <pane xSplit="1" ySplit="7" topLeftCell="B8" activePane="bottomRight" state="frozen"/>
      <selection sqref="A1:M1"/>
      <selection pane="topRight" sqref="A1:M1"/>
      <selection pane="bottomLeft" sqref="A1:M1"/>
      <selection pane="bottomRight" sqref="A1:M1"/>
    </sheetView>
  </sheetViews>
  <sheetFormatPr defaultColWidth="8" defaultRowHeight="13.5"/>
  <cols>
    <col min="1" max="1" width="3" style="1090" customWidth="1"/>
    <col min="2" max="2" width="10.5" style="1090" customWidth="1"/>
    <col min="3" max="3" width="9.125" style="1090" customWidth="1"/>
    <col min="4" max="4" width="7.25" style="1090" customWidth="1"/>
    <col min="5" max="5" width="6.375" style="1090" customWidth="1"/>
    <col min="6" max="7" width="6.625" style="1090" customWidth="1"/>
    <col min="8" max="8" width="8.75" style="1090" customWidth="1"/>
    <col min="9" max="9" width="6" style="1090" customWidth="1"/>
    <col min="10" max="10" width="5.875" style="1090" customWidth="1"/>
    <col min="11" max="11" width="5.625" style="1090" customWidth="1"/>
    <col min="12" max="12" width="6" style="1090" customWidth="1"/>
    <col min="13" max="13" width="7.5" style="1090" customWidth="1"/>
    <col min="14" max="16384" width="8" style="1090"/>
  </cols>
  <sheetData>
    <row r="1" spans="1:13" ht="35.1" customHeight="1">
      <c r="A1" s="2042" t="s">
        <v>895</v>
      </c>
      <c r="B1" s="2042"/>
      <c r="C1" s="2042"/>
      <c r="D1" s="2042"/>
      <c r="E1" s="2042"/>
      <c r="F1" s="2042"/>
      <c r="G1" s="2042"/>
      <c r="H1" s="2042"/>
      <c r="I1" s="2042"/>
      <c r="J1" s="2042"/>
      <c r="K1" s="2042"/>
      <c r="L1" s="2042"/>
      <c r="M1" s="2042"/>
    </row>
    <row r="2" spans="1:13" ht="18.75" customHeight="1" thickBot="1">
      <c r="A2" s="1484" t="s">
        <v>1035</v>
      </c>
      <c r="M2" s="1345" t="s">
        <v>912</v>
      </c>
    </row>
    <row r="3" spans="1:13" ht="13.5" customHeight="1">
      <c r="A3" s="1091"/>
      <c r="B3" s="2171" t="s">
        <v>1036</v>
      </c>
      <c r="C3" s="2337" t="s">
        <v>1037</v>
      </c>
      <c r="D3" s="2337"/>
      <c r="E3" s="2337"/>
      <c r="F3" s="2337"/>
      <c r="G3" s="2337"/>
      <c r="H3" s="2337"/>
      <c r="I3" s="2337"/>
      <c r="J3" s="2337"/>
      <c r="K3" s="2337"/>
      <c r="L3" s="2337"/>
      <c r="M3" s="2338"/>
    </row>
    <row r="4" spans="1:13" ht="13.5" customHeight="1">
      <c r="A4" s="1093"/>
      <c r="B4" s="2148"/>
      <c r="C4" s="1494" t="s">
        <v>1038</v>
      </c>
      <c r="D4" s="2128" t="s">
        <v>1039</v>
      </c>
      <c r="E4" s="2129"/>
      <c r="F4" s="2129"/>
      <c r="G4" s="2129"/>
      <c r="H4" s="2196"/>
      <c r="I4" s="2339" t="s">
        <v>1040</v>
      </c>
      <c r="J4" s="2340"/>
      <c r="K4" s="2340"/>
      <c r="L4" s="2340"/>
      <c r="M4" s="2341"/>
    </row>
    <row r="5" spans="1:13" ht="13.5" customHeight="1">
      <c r="A5" s="1160"/>
      <c r="B5" s="1495"/>
      <c r="C5" s="2151" t="s">
        <v>920</v>
      </c>
      <c r="D5" s="2224" t="s">
        <v>1041</v>
      </c>
      <c r="E5" s="2224" t="s">
        <v>941</v>
      </c>
      <c r="F5" s="2224" t="s">
        <v>1042</v>
      </c>
      <c r="G5" s="2224" t="s">
        <v>881</v>
      </c>
      <c r="H5" s="2224" t="s">
        <v>920</v>
      </c>
      <c r="I5" s="2342" t="s">
        <v>1041</v>
      </c>
      <c r="J5" s="2224" t="s">
        <v>990</v>
      </c>
      <c r="K5" s="2224" t="s">
        <v>1042</v>
      </c>
      <c r="L5" s="2224" t="s">
        <v>881</v>
      </c>
      <c r="M5" s="2234" t="s">
        <v>1043</v>
      </c>
    </row>
    <row r="6" spans="1:13" ht="13.5" customHeight="1">
      <c r="A6" s="2147" t="s">
        <v>1044</v>
      </c>
      <c r="B6" s="2148"/>
      <c r="C6" s="2193"/>
      <c r="D6" s="2225"/>
      <c r="E6" s="2225"/>
      <c r="F6" s="2225"/>
      <c r="G6" s="2225"/>
      <c r="H6" s="2225"/>
      <c r="I6" s="2343"/>
      <c r="J6" s="2225"/>
      <c r="K6" s="2225"/>
      <c r="L6" s="2225"/>
      <c r="M6" s="2345"/>
    </row>
    <row r="7" spans="1:13" ht="13.5" customHeight="1">
      <c r="A7" s="2149"/>
      <c r="B7" s="2150"/>
      <c r="C7" s="2152"/>
      <c r="D7" s="2226"/>
      <c r="E7" s="2226"/>
      <c r="F7" s="2226"/>
      <c r="G7" s="2226"/>
      <c r="H7" s="2226"/>
      <c r="I7" s="2344"/>
      <c r="J7" s="2226"/>
      <c r="K7" s="2226"/>
      <c r="L7" s="2226"/>
      <c r="M7" s="2346"/>
    </row>
    <row r="8" spans="1:13" ht="23.25" customHeight="1">
      <c r="A8" s="2038" t="s">
        <v>766</v>
      </c>
      <c r="B8" s="1101" t="s">
        <v>1025</v>
      </c>
      <c r="C8" s="1489">
        <f>H8+M8</f>
        <v>913589.03</v>
      </c>
      <c r="D8" s="1115">
        <v>1413</v>
      </c>
      <c r="E8" s="1325">
        <v>917</v>
      </c>
      <c r="F8" s="1115">
        <v>18871</v>
      </c>
      <c r="G8" s="1115">
        <v>36079</v>
      </c>
      <c r="H8" s="1115">
        <v>913589.03</v>
      </c>
      <c r="I8" s="1102">
        <v>0</v>
      </c>
      <c r="J8" s="1115">
        <v>0</v>
      </c>
      <c r="K8" s="1115">
        <v>0</v>
      </c>
      <c r="L8" s="1294">
        <v>0</v>
      </c>
      <c r="M8" s="1373">
        <v>0</v>
      </c>
    </row>
    <row r="9" spans="1:13" ht="23.25" customHeight="1">
      <c r="A9" s="2039"/>
      <c r="B9" s="1106">
        <v>29</v>
      </c>
      <c r="C9" s="1489">
        <f t="shared" ref="C9:C18" si="0">H9+M9</f>
        <v>924062.02100000007</v>
      </c>
      <c r="D9" s="1394">
        <v>1477</v>
      </c>
      <c r="E9" s="1394">
        <v>896</v>
      </c>
      <c r="F9" s="1394">
        <v>18682</v>
      </c>
      <c r="G9" s="1394">
        <v>35616</v>
      </c>
      <c r="H9" s="1348">
        <v>924040.4090000001</v>
      </c>
      <c r="I9" s="1394">
        <v>1</v>
      </c>
      <c r="J9" s="1394">
        <v>1</v>
      </c>
      <c r="K9" s="1394">
        <v>1</v>
      </c>
      <c r="L9" s="1394">
        <v>2</v>
      </c>
      <c r="M9" s="1496">
        <v>21.611999999999998</v>
      </c>
    </row>
    <row r="10" spans="1:13" s="1112" customFormat="1" ht="23.25" customHeight="1">
      <c r="A10" s="2039"/>
      <c r="B10" s="1106">
        <v>30</v>
      </c>
      <c r="C10" s="1489">
        <f t="shared" si="0"/>
        <v>935332.71799999988</v>
      </c>
      <c r="D10" s="1394">
        <v>1441</v>
      </c>
      <c r="E10" s="1394">
        <v>879</v>
      </c>
      <c r="F10" s="1394">
        <v>18516</v>
      </c>
      <c r="G10" s="1394">
        <v>35351</v>
      </c>
      <c r="H10" s="1348">
        <v>935020.6449999999</v>
      </c>
      <c r="I10" s="1394">
        <v>1</v>
      </c>
      <c r="J10" s="1394">
        <v>1</v>
      </c>
      <c r="K10" s="1394">
        <v>10</v>
      </c>
      <c r="L10" s="1394">
        <v>17</v>
      </c>
      <c r="M10" s="1496">
        <v>312.07299999999998</v>
      </c>
    </row>
    <row r="11" spans="1:13" ht="23.25" customHeight="1">
      <c r="A11" s="2039"/>
      <c r="B11" s="1106" t="s">
        <v>1026</v>
      </c>
      <c r="C11" s="1489">
        <f>H11+M11</f>
        <v>923666.43499999982</v>
      </c>
      <c r="D11" s="1394">
        <v>1387</v>
      </c>
      <c r="E11" s="1394">
        <v>861</v>
      </c>
      <c r="F11" s="1394">
        <v>18064</v>
      </c>
      <c r="G11" s="1394">
        <v>34669</v>
      </c>
      <c r="H11" s="1348">
        <v>923642.89699999988</v>
      </c>
      <c r="I11" s="1394">
        <v>0</v>
      </c>
      <c r="J11" s="1394">
        <v>0</v>
      </c>
      <c r="K11" s="1394">
        <v>1</v>
      </c>
      <c r="L11" s="1394">
        <v>1</v>
      </c>
      <c r="M11" s="1496">
        <v>23.538</v>
      </c>
    </row>
    <row r="12" spans="1:13" ht="23.25" customHeight="1">
      <c r="A12" s="2040"/>
      <c r="B12" s="1106">
        <v>2</v>
      </c>
      <c r="C12" s="1489">
        <f>H12+M12</f>
        <v>895774.24199999985</v>
      </c>
      <c r="D12" s="1395">
        <f t="shared" ref="D12:M12" si="1">SUM(D13:D25)</f>
        <v>1259</v>
      </c>
      <c r="E12" s="1395">
        <f t="shared" si="1"/>
        <v>811</v>
      </c>
      <c r="F12" s="1395">
        <f t="shared" si="1"/>
        <v>17473</v>
      </c>
      <c r="G12" s="1395">
        <f t="shared" si="1"/>
        <v>33447</v>
      </c>
      <c r="H12" s="1352">
        <f t="shared" si="1"/>
        <v>895772.38099999982</v>
      </c>
      <c r="I12" s="1395">
        <f t="shared" si="1"/>
        <v>0</v>
      </c>
      <c r="J12" s="1395">
        <f t="shared" si="1"/>
        <v>0</v>
      </c>
      <c r="K12" s="1395">
        <f t="shared" si="1"/>
        <v>0</v>
      </c>
      <c r="L12" s="1395">
        <f t="shared" si="1"/>
        <v>0</v>
      </c>
      <c r="M12" s="1497">
        <f t="shared" si="1"/>
        <v>1.861</v>
      </c>
    </row>
    <row r="13" spans="1:13" ht="23.25" customHeight="1">
      <c r="A13" s="2038" t="s">
        <v>767</v>
      </c>
      <c r="B13" s="1139" t="s">
        <v>742</v>
      </c>
      <c r="C13" s="1426">
        <f t="shared" si="0"/>
        <v>76994.16</v>
      </c>
      <c r="D13" s="1114">
        <v>135</v>
      </c>
      <c r="E13" s="1114">
        <v>56</v>
      </c>
      <c r="F13" s="1114">
        <v>1430</v>
      </c>
      <c r="G13" s="1114">
        <v>2737</v>
      </c>
      <c r="H13" s="1114">
        <v>76994.16</v>
      </c>
      <c r="I13" s="1376">
        <v>0</v>
      </c>
      <c r="J13" s="1114">
        <v>0</v>
      </c>
      <c r="K13" s="1114">
        <v>0</v>
      </c>
      <c r="L13" s="1293">
        <v>0</v>
      </c>
      <c r="M13" s="1377">
        <v>0</v>
      </c>
    </row>
    <row r="14" spans="1:13" ht="23.25" customHeight="1">
      <c r="A14" s="2039"/>
      <c r="B14" s="1113" t="s">
        <v>1027</v>
      </c>
      <c r="C14" s="1354">
        <f t="shared" si="0"/>
        <v>72342.346999999994</v>
      </c>
      <c r="D14" s="1115">
        <v>123</v>
      </c>
      <c r="E14" s="1115">
        <v>97</v>
      </c>
      <c r="F14" s="1115">
        <v>1470</v>
      </c>
      <c r="G14" s="1115">
        <v>2724</v>
      </c>
      <c r="H14" s="1115">
        <v>72342.346999999994</v>
      </c>
      <c r="I14" s="1104">
        <v>0</v>
      </c>
      <c r="J14" s="1115">
        <v>0</v>
      </c>
      <c r="K14" s="1115">
        <v>0</v>
      </c>
      <c r="L14" s="1294">
        <v>0</v>
      </c>
      <c r="M14" s="1373">
        <v>0</v>
      </c>
    </row>
    <row r="15" spans="1:13" ht="23.25" customHeight="1">
      <c r="A15" s="2039"/>
      <c r="B15" s="1113" t="s">
        <v>744</v>
      </c>
      <c r="C15" s="1354">
        <f t="shared" si="0"/>
        <v>79837.347999999998</v>
      </c>
      <c r="D15" s="1115">
        <v>119</v>
      </c>
      <c r="E15" s="1115">
        <v>127</v>
      </c>
      <c r="F15" s="1115">
        <v>1478</v>
      </c>
      <c r="G15" s="1115">
        <v>2815</v>
      </c>
      <c r="H15" s="1115">
        <v>79835.486999999994</v>
      </c>
      <c r="I15" s="1104">
        <v>0</v>
      </c>
      <c r="J15" s="1115">
        <v>0</v>
      </c>
      <c r="K15" s="1115">
        <v>0</v>
      </c>
      <c r="L15" s="1294">
        <v>0</v>
      </c>
      <c r="M15" s="1373">
        <v>1.861</v>
      </c>
    </row>
    <row r="16" spans="1:13" ht="23.25" customHeight="1">
      <c r="A16" s="2039"/>
      <c r="B16" s="1113" t="s">
        <v>745</v>
      </c>
      <c r="C16" s="1354">
        <f t="shared" si="0"/>
        <v>78396.001000000004</v>
      </c>
      <c r="D16" s="1115">
        <v>84</v>
      </c>
      <c r="E16" s="1115">
        <v>109</v>
      </c>
      <c r="F16" s="1115">
        <v>1531</v>
      </c>
      <c r="G16" s="1115">
        <v>2984</v>
      </c>
      <c r="H16" s="1115">
        <v>78396.001000000004</v>
      </c>
      <c r="I16" s="1104">
        <v>0</v>
      </c>
      <c r="J16" s="1115">
        <v>0</v>
      </c>
      <c r="K16" s="1115">
        <v>0</v>
      </c>
      <c r="L16" s="1294">
        <v>0</v>
      </c>
      <c r="M16" s="1373">
        <v>0</v>
      </c>
    </row>
    <row r="17" spans="1:13" ht="23.25" customHeight="1">
      <c r="A17" s="2039"/>
      <c r="B17" s="1113" t="s">
        <v>746</v>
      </c>
      <c r="C17" s="1354">
        <f t="shared" si="0"/>
        <v>75016.207999999999</v>
      </c>
      <c r="D17" s="1115">
        <v>94</v>
      </c>
      <c r="E17" s="1115">
        <v>67</v>
      </c>
      <c r="F17" s="1115">
        <v>1453</v>
      </c>
      <c r="G17" s="1115">
        <v>2790</v>
      </c>
      <c r="H17" s="1115">
        <v>75016.207999999999</v>
      </c>
      <c r="I17" s="1104">
        <v>0</v>
      </c>
      <c r="J17" s="1115">
        <v>0</v>
      </c>
      <c r="K17" s="1115">
        <v>0</v>
      </c>
      <c r="L17" s="1294">
        <v>0</v>
      </c>
      <c r="M17" s="1373">
        <v>0</v>
      </c>
    </row>
    <row r="18" spans="1:13" ht="23.25" customHeight="1">
      <c r="A18" s="2039"/>
      <c r="B18" s="1113" t="s">
        <v>747</v>
      </c>
      <c r="C18" s="1354">
        <f t="shared" si="0"/>
        <v>76598.892999999996</v>
      </c>
      <c r="D18" s="1115">
        <v>92</v>
      </c>
      <c r="E18" s="1115">
        <v>54</v>
      </c>
      <c r="F18" s="1115">
        <v>1558</v>
      </c>
      <c r="G18" s="1115">
        <v>2965</v>
      </c>
      <c r="H18" s="1115">
        <v>76598.892999999996</v>
      </c>
      <c r="I18" s="1104">
        <v>0</v>
      </c>
      <c r="J18" s="1115">
        <v>0</v>
      </c>
      <c r="K18" s="1115">
        <v>0</v>
      </c>
      <c r="L18" s="1294">
        <v>0</v>
      </c>
      <c r="M18" s="1373">
        <v>0</v>
      </c>
    </row>
    <row r="19" spans="1:13" ht="9" customHeight="1">
      <c r="A19" s="2039"/>
      <c r="B19" s="1113"/>
      <c r="C19" s="1354"/>
      <c r="D19" s="1115"/>
      <c r="E19" s="1115"/>
      <c r="F19" s="1115"/>
      <c r="G19" s="1115"/>
      <c r="H19" s="1115"/>
      <c r="I19" s="1104"/>
      <c r="J19" s="1115"/>
      <c r="K19" s="1115"/>
      <c r="L19" s="1294"/>
      <c r="M19" s="1373"/>
    </row>
    <row r="20" spans="1:13" ht="23.25" customHeight="1">
      <c r="A20" s="2039"/>
      <c r="B20" s="1113" t="s">
        <v>748</v>
      </c>
      <c r="C20" s="1354">
        <f t="shared" ref="C20:C32" si="2">H20+M20</f>
        <v>73247.554000000004</v>
      </c>
      <c r="D20" s="1115">
        <v>103</v>
      </c>
      <c r="E20" s="1115">
        <v>43</v>
      </c>
      <c r="F20" s="1115">
        <v>1365</v>
      </c>
      <c r="G20" s="1115">
        <v>2678</v>
      </c>
      <c r="H20" s="1115">
        <v>73247.554000000004</v>
      </c>
      <c r="I20" s="1104">
        <v>0</v>
      </c>
      <c r="J20" s="1115">
        <v>0</v>
      </c>
      <c r="K20" s="1115">
        <v>0</v>
      </c>
      <c r="L20" s="1294">
        <v>0</v>
      </c>
      <c r="M20" s="1373">
        <v>0</v>
      </c>
    </row>
    <row r="21" spans="1:13" ht="23.25" customHeight="1">
      <c r="A21" s="2039"/>
      <c r="B21" s="1113" t="s">
        <v>749</v>
      </c>
      <c r="C21" s="1354">
        <f t="shared" si="2"/>
        <v>74494.332999999999</v>
      </c>
      <c r="D21" s="1115">
        <v>68</v>
      </c>
      <c r="E21" s="1115">
        <v>66</v>
      </c>
      <c r="F21" s="1115">
        <v>1508</v>
      </c>
      <c r="G21" s="1115">
        <v>2888</v>
      </c>
      <c r="H21" s="1115">
        <v>74494.332999999999</v>
      </c>
      <c r="I21" s="1104">
        <v>0</v>
      </c>
      <c r="J21" s="1115">
        <v>0</v>
      </c>
      <c r="K21" s="1115">
        <v>0</v>
      </c>
      <c r="L21" s="1294">
        <v>0</v>
      </c>
      <c r="M21" s="1373">
        <v>0</v>
      </c>
    </row>
    <row r="22" spans="1:13" ht="23.25" customHeight="1">
      <c r="A22" s="2039"/>
      <c r="B22" s="1113" t="s">
        <v>750</v>
      </c>
      <c r="C22" s="1354">
        <f t="shared" si="2"/>
        <v>71344.562000000005</v>
      </c>
      <c r="D22" s="1115">
        <v>88</v>
      </c>
      <c r="E22" s="1115">
        <v>43</v>
      </c>
      <c r="F22" s="1115">
        <v>1336</v>
      </c>
      <c r="G22" s="1115">
        <v>2581</v>
      </c>
      <c r="H22" s="1115">
        <v>71344.562000000005</v>
      </c>
      <c r="I22" s="1104">
        <v>0</v>
      </c>
      <c r="J22" s="1115">
        <v>0</v>
      </c>
      <c r="K22" s="1115">
        <v>0</v>
      </c>
      <c r="L22" s="1294">
        <v>0</v>
      </c>
      <c r="M22" s="1373">
        <v>0</v>
      </c>
    </row>
    <row r="23" spans="1:13" ht="23.25" customHeight="1">
      <c r="A23" s="2039"/>
      <c r="B23" s="1117" t="s">
        <v>751</v>
      </c>
      <c r="C23" s="1354">
        <f t="shared" si="2"/>
        <v>75957.710000000006</v>
      </c>
      <c r="D23" s="1115">
        <v>99</v>
      </c>
      <c r="E23" s="1115">
        <v>54</v>
      </c>
      <c r="F23" s="1115">
        <v>1513</v>
      </c>
      <c r="G23" s="1115">
        <v>2919</v>
      </c>
      <c r="H23" s="1115">
        <v>75957.710000000006</v>
      </c>
      <c r="I23" s="1104">
        <v>0</v>
      </c>
      <c r="J23" s="1115">
        <v>0</v>
      </c>
      <c r="K23" s="1115">
        <v>0</v>
      </c>
      <c r="L23" s="1294">
        <v>0</v>
      </c>
      <c r="M23" s="1373">
        <v>0</v>
      </c>
    </row>
    <row r="24" spans="1:13" ht="23.25" customHeight="1">
      <c r="A24" s="2039"/>
      <c r="B24" s="1113" t="s">
        <v>752</v>
      </c>
      <c r="C24" s="1354">
        <f t="shared" si="2"/>
        <v>67313.33</v>
      </c>
      <c r="D24" s="1115">
        <v>98</v>
      </c>
      <c r="E24" s="1115">
        <v>36</v>
      </c>
      <c r="F24" s="1115">
        <v>1298</v>
      </c>
      <c r="G24" s="1115">
        <v>2466</v>
      </c>
      <c r="H24" s="1115">
        <v>67313.33</v>
      </c>
      <c r="I24" s="1104">
        <v>0</v>
      </c>
      <c r="J24" s="1115">
        <v>0</v>
      </c>
      <c r="K24" s="1115">
        <v>0</v>
      </c>
      <c r="L24" s="1294">
        <v>0</v>
      </c>
      <c r="M24" s="1373">
        <v>0</v>
      </c>
    </row>
    <row r="25" spans="1:13" ht="23.25" customHeight="1">
      <c r="A25" s="2040"/>
      <c r="B25" s="1118" t="s">
        <v>753</v>
      </c>
      <c r="C25" s="1352">
        <f t="shared" si="2"/>
        <v>74231.796000000002</v>
      </c>
      <c r="D25" s="1119">
        <v>156</v>
      </c>
      <c r="E25" s="1119">
        <v>59</v>
      </c>
      <c r="F25" s="1119">
        <v>1533</v>
      </c>
      <c r="G25" s="1119">
        <v>2900</v>
      </c>
      <c r="H25" s="1119">
        <v>74231.796000000002</v>
      </c>
      <c r="I25" s="1110">
        <v>0</v>
      </c>
      <c r="J25" s="1119">
        <v>0</v>
      </c>
      <c r="K25" s="1119">
        <v>0</v>
      </c>
      <c r="L25" s="1295">
        <v>0</v>
      </c>
      <c r="M25" s="1378">
        <v>0</v>
      </c>
    </row>
    <row r="26" spans="1:13" ht="24.75" customHeight="1">
      <c r="A26" s="2038" t="s">
        <v>722</v>
      </c>
      <c r="B26" s="1120" t="s">
        <v>723</v>
      </c>
      <c r="C26" s="1354">
        <f t="shared" si="2"/>
        <v>656420.23100000003</v>
      </c>
      <c r="D26" s="1114">
        <v>854</v>
      </c>
      <c r="E26" s="1114">
        <v>554</v>
      </c>
      <c r="F26" s="1114">
        <v>12332</v>
      </c>
      <c r="G26" s="1114">
        <v>23723</v>
      </c>
      <c r="H26" s="1114">
        <v>656420.23100000003</v>
      </c>
      <c r="I26" s="1438">
        <v>0</v>
      </c>
      <c r="J26" s="1114">
        <v>0</v>
      </c>
      <c r="K26" s="1114">
        <v>0</v>
      </c>
      <c r="L26" s="1293">
        <v>0</v>
      </c>
      <c r="M26" s="1377">
        <v>0</v>
      </c>
    </row>
    <row r="27" spans="1:13" ht="24.75" customHeight="1">
      <c r="A27" s="2039"/>
      <c r="B27" s="1121" t="s">
        <v>42</v>
      </c>
      <c r="C27" s="1354">
        <f>H27+M27</f>
        <v>24627.712</v>
      </c>
      <c r="D27" s="1115">
        <v>67</v>
      </c>
      <c r="E27" s="1115">
        <v>28</v>
      </c>
      <c r="F27" s="1115">
        <v>539</v>
      </c>
      <c r="G27" s="1115">
        <v>1030</v>
      </c>
      <c r="H27" s="1115">
        <v>24627.712</v>
      </c>
      <c r="I27" s="1102">
        <v>0</v>
      </c>
      <c r="J27" s="1115">
        <v>0</v>
      </c>
      <c r="K27" s="1115">
        <v>0</v>
      </c>
      <c r="L27" s="1294">
        <v>0</v>
      </c>
      <c r="M27" s="1373">
        <v>0</v>
      </c>
    </row>
    <row r="28" spans="1:13" ht="24.75" customHeight="1">
      <c r="A28" s="2039"/>
      <c r="B28" s="1498" t="s">
        <v>1045</v>
      </c>
      <c r="C28" s="1383">
        <f t="shared" si="2"/>
        <v>7965.4709999999995</v>
      </c>
      <c r="D28" s="1126">
        <v>38</v>
      </c>
      <c r="E28" s="1126">
        <v>10</v>
      </c>
      <c r="F28" s="1126">
        <v>184</v>
      </c>
      <c r="G28" s="1126">
        <v>345</v>
      </c>
      <c r="H28" s="1126">
        <v>7965.4709999999995</v>
      </c>
      <c r="I28" s="1123">
        <v>0</v>
      </c>
      <c r="J28" s="1126">
        <v>0</v>
      </c>
      <c r="K28" s="1126">
        <v>0</v>
      </c>
      <c r="L28" s="1296">
        <v>0</v>
      </c>
      <c r="M28" s="1396">
        <v>0</v>
      </c>
    </row>
    <row r="29" spans="1:13" ht="24.75" customHeight="1">
      <c r="A29" s="2039"/>
      <c r="B29" s="1121" t="s">
        <v>725</v>
      </c>
      <c r="C29" s="1354">
        <f t="shared" si="2"/>
        <v>58953.290999999997</v>
      </c>
      <c r="D29" s="1115">
        <v>96</v>
      </c>
      <c r="E29" s="1115">
        <v>68</v>
      </c>
      <c r="F29" s="1115">
        <v>1382</v>
      </c>
      <c r="G29" s="1115">
        <v>2599</v>
      </c>
      <c r="H29" s="1115">
        <v>58953.290999999997</v>
      </c>
      <c r="I29" s="1102">
        <v>0</v>
      </c>
      <c r="J29" s="1115">
        <v>0</v>
      </c>
      <c r="K29" s="1115">
        <v>0</v>
      </c>
      <c r="L29" s="1294">
        <v>0</v>
      </c>
      <c r="M29" s="1373">
        <v>0</v>
      </c>
    </row>
    <row r="30" spans="1:13" ht="24.75" customHeight="1">
      <c r="A30" s="2039"/>
      <c r="B30" s="1121" t="s">
        <v>726</v>
      </c>
      <c r="C30" s="1354">
        <f t="shared" si="2"/>
        <v>24068.017</v>
      </c>
      <c r="D30" s="1115">
        <v>43</v>
      </c>
      <c r="E30" s="1115">
        <v>29</v>
      </c>
      <c r="F30" s="1115">
        <v>516</v>
      </c>
      <c r="G30" s="1115">
        <v>974</v>
      </c>
      <c r="H30" s="1115">
        <v>24068.017</v>
      </c>
      <c r="I30" s="1102">
        <v>0</v>
      </c>
      <c r="J30" s="1115">
        <v>0</v>
      </c>
      <c r="K30" s="1115">
        <v>0</v>
      </c>
      <c r="L30" s="1294">
        <v>0</v>
      </c>
      <c r="M30" s="1373">
        <v>0</v>
      </c>
    </row>
    <row r="31" spans="1:13" ht="9" customHeight="1">
      <c r="A31" s="2039"/>
      <c r="B31" s="1121"/>
      <c r="C31" s="1354"/>
      <c r="D31" s="1115"/>
      <c r="E31" s="1115"/>
      <c r="F31" s="1115"/>
      <c r="G31" s="1115"/>
      <c r="H31" s="1115"/>
      <c r="I31" s="1102"/>
      <c r="J31" s="1115"/>
      <c r="K31" s="1115"/>
      <c r="L31" s="1294"/>
      <c r="M31" s="1373"/>
    </row>
    <row r="32" spans="1:13" ht="24.75" customHeight="1">
      <c r="A32" s="2039"/>
      <c r="B32" s="1121" t="s">
        <v>727</v>
      </c>
      <c r="C32" s="1354">
        <f t="shared" si="2"/>
        <v>40428.047999999995</v>
      </c>
      <c r="D32" s="1115">
        <v>57</v>
      </c>
      <c r="E32" s="1115">
        <v>37</v>
      </c>
      <c r="F32" s="1115">
        <v>833</v>
      </c>
      <c r="G32" s="1115">
        <v>1583</v>
      </c>
      <c r="H32" s="1115">
        <v>40426.186999999998</v>
      </c>
      <c r="I32" s="1102">
        <v>0</v>
      </c>
      <c r="J32" s="1115">
        <v>0</v>
      </c>
      <c r="K32" s="1115">
        <v>0</v>
      </c>
      <c r="L32" s="1294">
        <v>0</v>
      </c>
      <c r="M32" s="1373">
        <v>1.861</v>
      </c>
    </row>
    <row r="33" spans="1:13" ht="24.75" customHeight="1">
      <c r="A33" s="2039"/>
      <c r="B33" s="1121" t="s">
        <v>728</v>
      </c>
      <c r="C33" s="1354">
        <f>H33+M33</f>
        <v>52006.576000000001</v>
      </c>
      <c r="D33" s="1115">
        <v>71</v>
      </c>
      <c r="E33" s="1115">
        <v>46</v>
      </c>
      <c r="F33" s="1115">
        <v>1019</v>
      </c>
      <c r="G33" s="1115">
        <v>1953</v>
      </c>
      <c r="H33" s="1115">
        <v>52006.576000000001</v>
      </c>
      <c r="I33" s="1102">
        <v>0</v>
      </c>
      <c r="J33" s="1115">
        <v>0</v>
      </c>
      <c r="K33" s="1115">
        <v>0</v>
      </c>
      <c r="L33" s="1294">
        <v>0</v>
      </c>
      <c r="M33" s="1373">
        <v>0</v>
      </c>
    </row>
    <row r="34" spans="1:13" ht="24.75" customHeight="1">
      <c r="A34" s="2039"/>
      <c r="B34" s="1121" t="s">
        <v>729</v>
      </c>
      <c r="C34" s="1354">
        <f>H34+M34</f>
        <v>39268.506000000001</v>
      </c>
      <c r="D34" s="1115">
        <v>71</v>
      </c>
      <c r="E34" s="1115">
        <v>49</v>
      </c>
      <c r="F34" s="1115">
        <v>852</v>
      </c>
      <c r="G34" s="1115">
        <v>1585</v>
      </c>
      <c r="H34" s="1115">
        <v>39268.506000000001</v>
      </c>
      <c r="I34" s="1102">
        <v>0</v>
      </c>
      <c r="J34" s="1115">
        <v>0</v>
      </c>
      <c r="K34" s="1115">
        <v>0</v>
      </c>
      <c r="L34" s="1294">
        <v>0</v>
      </c>
      <c r="M34" s="1373">
        <v>0</v>
      </c>
    </row>
    <row r="35" spans="1:13" ht="24.75" customHeight="1">
      <c r="A35" s="2039"/>
      <c r="B35" s="1492" t="s">
        <v>891</v>
      </c>
      <c r="C35" s="1354">
        <f>H35+M35</f>
        <v>0</v>
      </c>
      <c r="D35" s="1115">
        <v>0</v>
      </c>
      <c r="E35" s="1115">
        <v>0</v>
      </c>
      <c r="F35" s="1115">
        <v>0</v>
      </c>
      <c r="G35" s="1115">
        <v>0</v>
      </c>
      <c r="H35" s="1115">
        <v>0</v>
      </c>
      <c r="I35" s="1102">
        <v>0</v>
      </c>
      <c r="J35" s="1115">
        <v>0</v>
      </c>
      <c r="K35" s="1115">
        <v>0</v>
      </c>
      <c r="L35" s="1294">
        <v>0</v>
      </c>
      <c r="M35" s="1373">
        <v>0</v>
      </c>
    </row>
    <row r="36" spans="1:13" ht="24.75" customHeight="1" thickBot="1">
      <c r="A36" s="2041"/>
      <c r="B36" s="1499" t="s">
        <v>892</v>
      </c>
      <c r="C36" s="1386">
        <f>H36+M36</f>
        <v>0</v>
      </c>
      <c r="D36" s="1130">
        <v>0</v>
      </c>
      <c r="E36" s="1130">
        <v>0</v>
      </c>
      <c r="F36" s="1130">
        <v>0</v>
      </c>
      <c r="G36" s="1130">
        <v>0</v>
      </c>
      <c r="H36" s="1130">
        <v>0</v>
      </c>
      <c r="I36" s="1128">
        <v>0</v>
      </c>
      <c r="J36" s="1130">
        <v>0</v>
      </c>
      <c r="K36" s="1130">
        <v>0</v>
      </c>
      <c r="L36" s="1397">
        <v>0</v>
      </c>
      <c r="M36" s="1398">
        <v>0</v>
      </c>
    </row>
    <row r="37" spans="1:13">
      <c r="C37" s="1134"/>
      <c r="D37" s="1134"/>
      <c r="E37" s="1134"/>
      <c r="F37" s="1134"/>
      <c r="G37" s="1134"/>
      <c r="H37" s="1134"/>
      <c r="I37" s="1134"/>
      <c r="J37" s="1134"/>
      <c r="K37" s="1134"/>
      <c r="L37" s="1134"/>
      <c r="M37" s="1134"/>
    </row>
    <row r="38" spans="1:13">
      <c r="C38" s="1134"/>
      <c r="D38" s="1134"/>
      <c r="E38" s="1134"/>
      <c r="F38" s="1134"/>
      <c r="G38" s="1134"/>
      <c r="H38" s="1134"/>
      <c r="I38" s="1134"/>
      <c r="J38" s="1134"/>
      <c r="K38" s="1134"/>
      <c r="L38" s="1134"/>
      <c r="M38" s="1134"/>
    </row>
    <row r="39" spans="1:13">
      <c r="C39" s="1134"/>
      <c r="D39" s="1500"/>
      <c r="E39" s="1500"/>
      <c r="F39" s="1500"/>
      <c r="G39" s="1500"/>
      <c r="H39" s="1500"/>
      <c r="I39" s="1500"/>
      <c r="J39" s="1500"/>
      <c r="K39" s="1500"/>
      <c r="L39" s="1500"/>
      <c r="M39" s="1500"/>
    </row>
    <row r="40" spans="1:13">
      <c r="C40" s="1134">
        <f>SUM(C26,C27,C29,C30,C32,C33,C34,C35,C36)</f>
        <v>895772.38099999994</v>
      </c>
      <c r="D40" s="1134">
        <f>SUM(D26,D27,D29,D30,D32,D33,D34,D35,D36)</f>
        <v>1259</v>
      </c>
      <c r="E40" s="1134">
        <f t="shared" ref="E40:M40" si="3">SUM(E26,E27,E29,E30,E32,E33,E34,E35,E36)</f>
        <v>811</v>
      </c>
      <c r="F40" s="1134">
        <f t="shared" si="3"/>
        <v>17473</v>
      </c>
      <c r="G40" s="1134">
        <f t="shared" si="3"/>
        <v>33447</v>
      </c>
      <c r="H40" s="1134">
        <f>SUM(H26,H27,H29,H30,H32,H33,H34,H35,H36)</f>
        <v>895770.52</v>
      </c>
      <c r="I40" s="1134">
        <f t="shared" si="3"/>
        <v>0</v>
      </c>
      <c r="J40" s="1134">
        <f t="shared" si="3"/>
        <v>0</v>
      </c>
      <c r="K40" s="1134">
        <f t="shared" si="3"/>
        <v>0</v>
      </c>
      <c r="L40" s="1134">
        <f t="shared" si="3"/>
        <v>0</v>
      </c>
      <c r="M40" s="1134">
        <f t="shared" si="3"/>
        <v>1.861</v>
      </c>
    </row>
  </sheetData>
  <mergeCells count="20">
    <mergeCell ref="A6:B7"/>
    <mergeCell ref="A8:A12"/>
    <mergeCell ref="A13:A25"/>
    <mergeCell ref="A26:A36"/>
    <mergeCell ref="H5:H7"/>
    <mergeCell ref="C5:C7"/>
    <mergeCell ref="D5:D7"/>
    <mergeCell ref="E5:E7"/>
    <mergeCell ref="F5:F7"/>
    <mergeCell ref="G5:G7"/>
    <mergeCell ref="I5:I7"/>
    <mergeCell ref="J5:J7"/>
    <mergeCell ref="K5:K7"/>
    <mergeCell ref="L5:L7"/>
    <mergeCell ref="M5:M7"/>
    <mergeCell ref="A1:M1"/>
    <mergeCell ref="B3:B4"/>
    <mergeCell ref="C3:M3"/>
    <mergeCell ref="D4:H4"/>
    <mergeCell ref="I4:M4"/>
  </mergeCells>
  <phoneticPr fontId="3"/>
  <printOptions horizontalCentered="1"/>
  <pageMargins left="0" right="0" top="0.59055118110236227" bottom="0.39370078740157483" header="0.51181102362204722" footer="0.31496062992125984"/>
  <pageSetup paperSize="9" scale="98" orientation="portrait" blackAndWhite="1"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Normal="85" zoomScaleSheetLayoutView="100" workbookViewId="0">
      <pane xSplit="1" ySplit="8" topLeftCell="B9" activePane="bottomRight" state="frozen"/>
      <selection sqref="A1:M1"/>
      <selection pane="topRight" sqref="A1:M1"/>
      <selection pane="bottomLeft" sqref="A1:M1"/>
      <selection pane="bottomRight" activeCell="K15" sqref="K15"/>
    </sheetView>
  </sheetViews>
  <sheetFormatPr defaultColWidth="8" defaultRowHeight="13.5"/>
  <cols>
    <col min="1" max="1" width="3" style="1090" customWidth="1"/>
    <col min="2" max="2" width="12.875" style="1090" customWidth="1"/>
    <col min="3" max="3" width="10.5" style="1090" customWidth="1"/>
    <col min="4" max="5" width="11.75" style="1090" customWidth="1"/>
    <col min="6" max="9" width="10" style="1090" customWidth="1"/>
    <col min="10" max="16384" width="8" style="1090"/>
  </cols>
  <sheetData>
    <row r="1" spans="1:9" ht="35.1" customHeight="1">
      <c r="A1" s="2042" t="s">
        <v>895</v>
      </c>
      <c r="B1" s="2042"/>
      <c r="C1" s="2042"/>
      <c r="D1" s="2042"/>
      <c r="E1" s="2042"/>
      <c r="F1" s="2042"/>
      <c r="G1" s="2042"/>
      <c r="H1" s="2042"/>
      <c r="I1" s="2042"/>
    </row>
    <row r="2" spans="1:9" ht="18.75" customHeight="1" thickBot="1">
      <c r="A2" s="1484" t="s">
        <v>1046</v>
      </c>
      <c r="I2" s="1345" t="s">
        <v>912</v>
      </c>
    </row>
    <row r="3" spans="1:9" ht="13.5" customHeight="1">
      <c r="A3" s="1091"/>
      <c r="B3" s="2101" t="s">
        <v>1047</v>
      </c>
      <c r="C3" s="2347" t="s">
        <v>1048</v>
      </c>
      <c r="D3" s="2348"/>
      <c r="E3" s="2348"/>
      <c r="F3" s="2348"/>
      <c r="G3" s="2348"/>
      <c r="H3" s="2348"/>
      <c r="I3" s="2259"/>
    </row>
    <row r="4" spans="1:9" ht="13.5" customHeight="1">
      <c r="A4" s="1093"/>
      <c r="B4" s="2220"/>
      <c r="C4" s="2257"/>
      <c r="D4" s="2349"/>
      <c r="E4" s="2349"/>
      <c r="F4" s="2349"/>
      <c r="G4" s="2349"/>
      <c r="H4" s="2349"/>
      <c r="I4" s="2261"/>
    </row>
    <row r="5" spans="1:9" ht="13.5" customHeight="1">
      <c r="A5" s="1093"/>
      <c r="B5" s="1232"/>
      <c r="C5" s="2049" t="s">
        <v>1049</v>
      </c>
      <c r="D5" s="2350"/>
      <c r="E5" s="2350"/>
      <c r="F5" s="2350"/>
      <c r="G5" s="2256"/>
      <c r="H5" s="2049" t="s">
        <v>1050</v>
      </c>
      <c r="I5" s="2260"/>
    </row>
    <row r="6" spans="1:9" ht="13.5" customHeight="1">
      <c r="A6" s="2177" t="s">
        <v>916</v>
      </c>
      <c r="B6" s="2351"/>
      <c r="C6" s="2257"/>
      <c r="D6" s="2349"/>
      <c r="E6" s="2349"/>
      <c r="F6" s="2349"/>
      <c r="G6" s="2258"/>
      <c r="H6" s="2257"/>
      <c r="I6" s="2261"/>
    </row>
    <row r="7" spans="1:9" ht="13.5" customHeight="1">
      <c r="A7" s="2179"/>
      <c r="B7" s="2351"/>
      <c r="C7" s="2328" t="s">
        <v>1051</v>
      </c>
      <c r="D7" s="2328" t="s">
        <v>941</v>
      </c>
      <c r="E7" s="2323" t="s">
        <v>1052</v>
      </c>
      <c r="F7" s="2328" t="s">
        <v>1053</v>
      </c>
      <c r="G7" s="2323" t="s">
        <v>920</v>
      </c>
      <c r="H7" s="2323" t="s">
        <v>1052</v>
      </c>
      <c r="I7" s="2354" t="s">
        <v>920</v>
      </c>
    </row>
    <row r="8" spans="1:9" ht="13.5" customHeight="1">
      <c r="A8" s="2180"/>
      <c r="B8" s="2352"/>
      <c r="C8" s="2353"/>
      <c r="D8" s="2353"/>
      <c r="E8" s="2324"/>
      <c r="F8" s="2353"/>
      <c r="G8" s="2324"/>
      <c r="H8" s="2324"/>
      <c r="I8" s="2332"/>
    </row>
    <row r="9" spans="1:9" ht="23.25" customHeight="1">
      <c r="A9" s="2038" t="s">
        <v>766</v>
      </c>
      <c r="B9" s="1101" t="s">
        <v>1025</v>
      </c>
      <c r="C9" s="1115">
        <v>1356</v>
      </c>
      <c r="D9" s="1115">
        <v>1364</v>
      </c>
      <c r="E9" s="1115">
        <v>6991</v>
      </c>
      <c r="F9" s="1115">
        <v>14344</v>
      </c>
      <c r="G9" s="1115">
        <v>1728363.7609999999</v>
      </c>
      <c r="H9" s="1115">
        <v>0</v>
      </c>
      <c r="I9" s="1403">
        <v>0</v>
      </c>
    </row>
    <row r="10" spans="1:9" ht="23.25" customHeight="1">
      <c r="A10" s="2039"/>
      <c r="B10" s="1106">
        <v>29</v>
      </c>
      <c r="C10" s="1501">
        <v>1462</v>
      </c>
      <c r="D10" s="1348">
        <v>1469</v>
      </c>
      <c r="E10" s="1348">
        <v>7587</v>
      </c>
      <c r="F10" s="1348">
        <v>14973</v>
      </c>
      <c r="G10" s="1348">
        <v>1812217.6140000001</v>
      </c>
      <c r="H10" s="1348">
        <v>0</v>
      </c>
      <c r="I10" s="1374">
        <v>0</v>
      </c>
    </row>
    <row r="11" spans="1:9" ht="23.25" customHeight="1">
      <c r="A11" s="2039"/>
      <c r="B11" s="1106">
        <v>30</v>
      </c>
      <c r="C11" s="1501">
        <v>1545</v>
      </c>
      <c r="D11" s="1348">
        <v>1539</v>
      </c>
      <c r="E11" s="1348">
        <v>8829</v>
      </c>
      <c r="F11" s="1348">
        <v>17312</v>
      </c>
      <c r="G11" s="1348">
        <v>2085092.875</v>
      </c>
      <c r="H11" s="1348">
        <v>0</v>
      </c>
      <c r="I11" s="1374">
        <v>0</v>
      </c>
    </row>
    <row r="12" spans="1:9" ht="23.25" customHeight="1">
      <c r="A12" s="2039"/>
      <c r="B12" s="1106" t="s">
        <v>1026</v>
      </c>
      <c r="C12" s="1501">
        <v>1657</v>
      </c>
      <c r="D12" s="1348">
        <v>1658</v>
      </c>
      <c r="E12" s="1348">
        <v>9493</v>
      </c>
      <c r="F12" s="1348">
        <v>18488</v>
      </c>
      <c r="G12" s="1348">
        <v>2215425.7000000002</v>
      </c>
      <c r="H12" s="1348">
        <v>0</v>
      </c>
      <c r="I12" s="1374">
        <v>0</v>
      </c>
    </row>
    <row r="13" spans="1:9" ht="23.25" customHeight="1">
      <c r="A13" s="2040"/>
      <c r="B13" s="1106">
        <v>2</v>
      </c>
      <c r="C13" s="1502">
        <f t="shared" ref="C13:I13" si="0">SUM(C14:C26)</f>
        <v>1803</v>
      </c>
      <c r="D13" s="1352">
        <f t="shared" si="0"/>
        <v>1828</v>
      </c>
      <c r="E13" s="1352">
        <f t="shared" si="0"/>
        <v>10792</v>
      </c>
      <c r="F13" s="1352">
        <f t="shared" si="0"/>
        <v>20738</v>
      </c>
      <c r="G13" s="1352">
        <f t="shared" si="0"/>
        <v>2514765.727</v>
      </c>
      <c r="H13" s="1352">
        <f t="shared" si="0"/>
        <v>0</v>
      </c>
      <c r="I13" s="1375">
        <f t="shared" si="0"/>
        <v>0</v>
      </c>
    </row>
    <row r="14" spans="1:9" ht="24" customHeight="1">
      <c r="A14" s="2038" t="s">
        <v>767</v>
      </c>
      <c r="B14" s="1139" t="s">
        <v>742</v>
      </c>
      <c r="C14" s="1114">
        <v>157</v>
      </c>
      <c r="D14" s="1114">
        <v>149</v>
      </c>
      <c r="E14" s="1114">
        <v>909</v>
      </c>
      <c r="F14" s="1114">
        <v>1781</v>
      </c>
      <c r="G14" s="1114">
        <v>207631.68299999999</v>
      </c>
      <c r="H14" s="1114">
        <v>0</v>
      </c>
      <c r="I14" s="1377">
        <v>0</v>
      </c>
    </row>
    <row r="15" spans="1:9" ht="24" customHeight="1">
      <c r="A15" s="2039"/>
      <c r="B15" s="1113" t="s">
        <v>1027</v>
      </c>
      <c r="C15" s="1115">
        <v>151</v>
      </c>
      <c r="D15" s="1115">
        <v>159</v>
      </c>
      <c r="E15" s="1115">
        <v>987</v>
      </c>
      <c r="F15" s="1115">
        <v>1897</v>
      </c>
      <c r="G15" s="1115">
        <v>221698.81099999999</v>
      </c>
      <c r="H15" s="1115">
        <v>0</v>
      </c>
      <c r="I15" s="1373">
        <v>0</v>
      </c>
    </row>
    <row r="16" spans="1:9" ht="24" customHeight="1">
      <c r="A16" s="2039"/>
      <c r="B16" s="1113" t="s">
        <v>744</v>
      </c>
      <c r="C16" s="1115">
        <v>158</v>
      </c>
      <c r="D16" s="1115">
        <v>145</v>
      </c>
      <c r="E16" s="1115">
        <v>838</v>
      </c>
      <c r="F16" s="1115">
        <v>1583</v>
      </c>
      <c r="G16" s="1115">
        <v>190954.152</v>
      </c>
      <c r="H16" s="1115">
        <v>0</v>
      </c>
      <c r="I16" s="1373">
        <v>0</v>
      </c>
    </row>
    <row r="17" spans="1:9" ht="24" customHeight="1">
      <c r="A17" s="2039"/>
      <c r="B17" s="1113" t="s">
        <v>745</v>
      </c>
      <c r="C17" s="1115">
        <v>154</v>
      </c>
      <c r="D17" s="1115">
        <v>166</v>
      </c>
      <c r="E17" s="1115">
        <v>912</v>
      </c>
      <c r="F17" s="1115">
        <v>1763</v>
      </c>
      <c r="G17" s="1115">
        <v>215928.92199999999</v>
      </c>
      <c r="H17" s="1115">
        <v>0</v>
      </c>
      <c r="I17" s="1373">
        <v>0</v>
      </c>
    </row>
    <row r="18" spans="1:9" ht="24" customHeight="1">
      <c r="A18" s="2039"/>
      <c r="B18" s="1113" t="s">
        <v>746</v>
      </c>
      <c r="C18" s="1115">
        <v>146</v>
      </c>
      <c r="D18" s="1115">
        <v>141</v>
      </c>
      <c r="E18" s="1115">
        <v>760</v>
      </c>
      <c r="F18" s="1115">
        <v>1448</v>
      </c>
      <c r="G18" s="1115">
        <v>182051.53200000001</v>
      </c>
      <c r="H18" s="1115">
        <v>0</v>
      </c>
      <c r="I18" s="1373">
        <v>0</v>
      </c>
    </row>
    <row r="19" spans="1:9" ht="24" customHeight="1">
      <c r="A19" s="2039"/>
      <c r="B19" s="1113" t="s">
        <v>747</v>
      </c>
      <c r="C19" s="1115">
        <v>139</v>
      </c>
      <c r="D19" s="1115">
        <v>164</v>
      </c>
      <c r="E19" s="1115">
        <v>876</v>
      </c>
      <c r="F19" s="1115">
        <v>1695</v>
      </c>
      <c r="G19" s="1115">
        <v>212323.38399999999</v>
      </c>
      <c r="H19" s="1115">
        <v>0</v>
      </c>
      <c r="I19" s="1373">
        <v>0</v>
      </c>
    </row>
    <row r="20" spans="1:9" ht="9" customHeight="1">
      <c r="A20" s="2039"/>
      <c r="B20" s="1113"/>
      <c r="C20" s="1115"/>
      <c r="D20" s="1115"/>
      <c r="E20" s="1115"/>
      <c r="F20" s="1115"/>
      <c r="G20" s="1115"/>
      <c r="H20" s="1115"/>
      <c r="I20" s="1373"/>
    </row>
    <row r="21" spans="1:9" ht="24" customHeight="1">
      <c r="A21" s="2039"/>
      <c r="B21" s="1113" t="s">
        <v>748</v>
      </c>
      <c r="C21" s="1115">
        <v>156</v>
      </c>
      <c r="D21" s="1115">
        <v>156</v>
      </c>
      <c r="E21" s="1115">
        <v>873</v>
      </c>
      <c r="F21" s="1115">
        <v>1684</v>
      </c>
      <c r="G21" s="1115">
        <v>206517.25599999999</v>
      </c>
      <c r="H21" s="1115">
        <v>0</v>
      </c>
      <c r="I21" s="1373">
        <v>0</v>
      </c>
    </row>
    <row r="22" spans="1:9" ht="24" customHeight="1">
      <c r="A22" s="2039"/>
      <c r="B22" s="1113" t="s">
        <v>749</v>
      </c>
      <c r="C22" s="1115">
        <v>134</v>
      </c>
      <c r="D22" s="1115">
        <v>124</v>
      </c>
      <c r="E22" s="1115">
        <v>848</v>
      </c>
      <c r="F22" s="1115">
        <v>1613</v>
      </c>
      <c r="G22" s="1115">
        <v>192764.53899999999</v>
      </c>
      <c r="H22" s="1115">
        <v>0</v>
      </c>
      <c r="I22" s="1373">
        <v>0</v>
      </c>
    </row>
    <row r="23" spans="1:9" ht="24" customHeight="1">
      <c r="A23" s="2039"/>
      <c r="B23" s="1113" t="s">
        <v>750</v>
      </c>
      <c r="C23" s="1115">
        <v>153</v>
      </c>
      <c r="D23" s="1115">
        <v>149</v>
      </c>
      <c r="E23" s="1115">
        <v>860</v>
      </c>
      <c r="F23" s="1115">
        <v>1635</v>
      </c>
      <c r="G23" s="1115">
        <v>201488.86</v>
      </c>
      <c r="H23" s="1115">
        <v>0</v>
      </c>
      <c r="I23" s="1373">
        <v>0</v>
      </c>
    </row>
    <row r="24" spans="1:9" ht="24" customHeight="1">
      <c r="A24" s="2039"/>
      <c r="B24" s="1117" t="s">
        <v>751</v>
      </c>
      <c r="C24" s="1115">
        <v>175</v>
      </c>
      <c r="D24" s="1115">
        <v>184</v>
      </c>
      <c r="E24" s="1115">
        <v>986</v>
      </c>
      <c r="F24" s="1115">
        <v>1882</v>
      </c>
      <c r="G24" s="1115">
        <v>230343.34099999999</v>
      </c>
      <c r="H24" s="1115">
        <v>0</v>
      </c>
      <c r="I24" s="1373">
        <v>0</v>
      </c>
    </row>
    <row r="25" spans="1:9" ht="24" customHeight="1">
      <c r="A25" s="2039"/>
      <c r="B25" s="1113" t="s">
        <v>752</v>
      </c>
      <c r="C25" s="1115">
        <v>121</v>
      </c>
      <c r="D25" s="1115">
        <v>128</v>
      </c>
      <c r="E25" s="1115">
        <v>837</v>
      </c>
      <c r="F25" s="1115">
        <v>1575</v>
      </c>
      <c r="G25" s="1115">
        <v>193163.62700000001</v>
      </c>
      <c r="H25" s="1115">
        <v>0</v>
      </c>
      <c r="I25" s="1373">
        <v>0</v>
      </c>
    </row>
    <row r="26" spans="1:9" ht="24" customHeight="1">
      <c r="A26" s="2040"/>
      <c r="B26" s="1118" t="s">
        <v>753</v>
      </c>
      <c r="C26" s="1119">
        <v>159</v>
      </c>
      <c r="D26" s="1119">
        <v>163</v>
      </c>
      <c r="E26" s="1119">
        <v>1106</v>
      </c>
      <c r="F26" s="1119">
        <v>2182</v>
      </c>
      <c r="G26" s="1119">
        <v>259899.62</v>
      </c>
      <c r="H26" s="1119">
        <v>0</v>
      </c>
      <c r="I26" s="1378">
        <v>0</v>
      </c>
    </row>
    <row r="27" spans="1:9" ht="24" customHeight="1">
      <c r="A27" s="2039" t="s">
        <v>722</v>
      </c>
      <c r="B27" s="1120" t="s">
        <v>723</v>
      </c>
      <c r="C27" s="1114">
        <v>1162</v>
      </c>
      <c r="D27" s="1114">
        <v>1177</v>
      </c>
      <c r="E27" s="1114">
        <v>6859</v>
      </c>
      <c r="F27" s="1114">
        <v>13462</v>
      </c>
      <c r="G27" s="1114">
        <v>1705274.4029999999</v>
      </c>
      <c r="H27" s="1114">
        <v>0</v>
      </c>
      <c r="I27" s="1432">
        <v>0</v>
      </c>
    </row>
    <row r="28" spans="1:9" ht="24" customHeight="1">
      <c r="A28" s="2039"/>
      <c r="B28" s="1121" t="s">
        <v>42</v>
      </c>
      <c r="C28" s="1115">
        <v>66</v>
      </c>
      <c r="D28" s="1115">
        <v>64</v>
      </c>
      <c r="E28" s="1115">
        <v>424</v>
      </c>
      <c r="F28" s="1115">
        <v>779</v>
      </c>
      <c r="G28" s="1115">
        <v>84764.596000000005</v>
      </c>
      <c r="H28" s="1115">
        <v>0</v>
      </c>
      <c r="I28" s="1403">
        <v>0</v>
      </c>
    </row>
    <row r="29" spans="1:9" ht="24" customHeight="1">
      <c r="A29" s="2039"/>
      <c r="B29" s="1498" t="s">
        <v>1045</v>
      </c>
      <c r="C29" s="1126">
        <v>11</v>
      </c>
      <c r="D29" s="1126">
        <v>12</v>
      </c>
      <c r="E29" s="1126">
        <v>87</v>
      </c>
      <c r="F29" s="1126">
        <v>128</v>
      </c>
      <c r="G29" s="1126">
        <v>11547.709000000001</v>
      </c>
      <c r="H29" s="1126">
        <v>0</v>
      </c>
      <c r="I29" s="1433">
        <v>0</v>
      </c>
    </row>
    <row r="30" spans="1:9" ht="24" customHeight="1">
      <c r="A30" s="2039"/>
      <c r="B30" s="1121" t="s">
        <v>725</v>
      </c>
      <c r="C30" s="1115">
        <v>185</v>
      </c>
      <c r="D30" s="1115">
        <v>194</v>
      </c>
      <c r="E30" s="1115">
        <v>1241</v>
      </c>
      <c r="F30" s="1115">
        <v>2167</v>
      </c>
      <c r="G30" s="1115">
        <v>243494.802</v>
      </c>
      <c r="H30" s="1115">
        <v>0</v>
      </c>
      <c r="I30" s="1403">
        <v>0</v>
      </c>
    </row>
    <row r="31" spans="1:9" ht="24" customHeight="1">
      <c r="A31" s="2039"/>
      <c r="B31" s="1121" t="s">
        <v>726</v>
      </c>
      <c r="C31" s="1115">
        <v>90</v>
      </c>
      <c r="D31" s="1115">
        <v>89</v>
      </c>
      <c r="E31" s="1115">
        <v>489</v>
      </c>
      <c r="F31" s="1115">
        <v>902</v>
      </c>
      <c r="G31" s="1115">
        <v>101058.617</v>
      </c>
      <c r="H31" s="1115">
        <v>0</v>
      </c>
      <c r="I31" s="1403">
        <v>0</v>
      </c>
    </row>
    <row r="32" spans="1:9" ht="9" customHeight="1">
      <c r="A32" s="2039"/>
      <c r="B32" s="1121"/>
      <c r="C32" s="1115"/>
      <c r="D32" s="1115"/>
      <c r="E32" s="1115"/>
      <c r="F32" s="1115"/>
      <c r="G32" s="1115"/>
      <c r="H32" s="1115"/>
      <c r="I32" s="1403"/>
    </row>
    <row r="33" spans="1:9" ht="24" customHeight="1">
      <c r="A33" s="2039"/>
      <c r="B33" s="1121" t="s">
        <v>727</v>
      </c>
      <c r="C33" s="1115">
        <v>107</v>
      </c>
      <c r="D33" s="1115">
        <v>110</v>
      </c>
      <c r="E33" s="1115">
        <v>576</v>
      </c>
      <c r="F33" s="1115">
        <v>1123</v>
      </c>
      <c r="G33" s="1115">
        <v>116544.27099999999</v>
      </c>
      <c r="H33" s="1115">
        <v>0</v>
      </c>
      <c r="I33" s="1403">
        <v>0</v>
      </c>
    </row>
    <row r="34" spans="1:9" ht="24" customHeight="1">
      <c r="A34" s="2039"/>
      <c r="B34" s="1121" t="s">
        <v>728</v>
      </c>
      <c r="C34" s="1115">
        <v>89</v>
      </c>
      <c r="D34" s="1115">
        <v>86</v>
      </c>
      <c r="E34" s="1115">
        <v>498</v>
      </c>
      <c r="F34" s="1115">
        <v>1014</v>
      </c>
      <c r="G34" s="1115">
        <v>111721.31</v>
      </c>
      <c r="H34" s="1115">
        <v>0</v>
      </c>
      <c r="I34" s="1403">
        <v>0</v>
      </c>
    </row>
    <row r="35" spans="1:9" ht="24" customHeight="1">
      <c r="A35" s="2039"/>
      <c r="B35" s="1121" t="s">
        <v>729</v>
      </c>
      <c r="C35" s="1115">
        <v>104</v>
      </c>
      <c r="D35" s="1115">
        <v>108</v>
      </c>
      <c r="E35" s="1115">
        <v>705</v>
      </c>
      <c r="F35" s="1115">
        <v>1291</v>
      </c>
      <c r="G35" s="1115">
        <v>151907.728</v>
      </c>
      <c r="H35" s="1115">
        <v>0</v>
      </c>
      <c r="I35" s="1403">
        <v>0</v>
      </c>
    </row>
    <row r="36" spans="1:9" ht="24" customHeight="1">
      <c r="A36" s="2039"/>
      <c r="B36" s="1492" t="s">
        <v>891</v>
      </c>
      <c r="C36" s="1115">
        <v>0</v>
      </c>
      <c r="D36" s="1115">
        <v>0</v>
      </c>
      <c r="E36" s="1115">
        <v>0</v>
      </c>
      <c r="F36" s="1115">
        <v>0</v>
      </c>
      <c r="G36" s="1115">
        <v>0</v>
      </c>
      <c r="H36" s="1115">
        <v>0</v>
      </c>
      <c r="I36" s="1403">
        <v>0</v>
      </c>
    </row>
    <row r="37" spans="1:9" ht="24" customHeight="1" thickBot="1">
      <c r="A37" s="2041"/>
      <c r="B37" s="1499" t="s">
        <v>892</v>
      </c>
      <c r="C37" s="1130">
        <v>0</v>
      </c>
      <c r="D37" s="1130">
        <v>0</v>
      </c>
      <c r="E37" s="1130">
        <v>0</v>
      </c>
      <c r="F37" s="1130">
        <v>0</v>
      </c>
      <c r="G37" s="1130">
        <v>0</v>
      </c>
      <c r="H37" s="1130">
        <v>0</v>
      </c>
      <c r="I37" s="1414">
        <v>0</v>
      </c>
    </row>
    <row r="38" spans="1:9">
      <c r="C38" s="1134"/>
      <c r="D38" s="1134"/>
      <c r="E38" s="1134"/>
      <c r="F38" s="1134"/>
      <c r="G38" s="1134"/>
      <c r="H38" s="1134"/>
      <c r="I38" s="1134"/>
    </row>
    <row r="39" spans="1:9">
      <c r="C39" s="1134"/>
      <c r="D39" s="1134"/>
      <c r="E39" s="1134"/>
      <c r="F39" s="1134"/>
      <c r="G39" s="1134"/>
      <c r="H39" s="1134"/>
      <c r="I39" s="1134"/>
    </row>
    <row r="40" spans="1:9">
      <c r="C40" s="1134"/>
      <c r="D40" s="1134"/>
      <c r="E40" s="1134"/>
      <c r="F40" s="1134"/>
      <c r="G40" s="1134"/>
      <c r="H40" s="1134"/>
      <c r="I40" s="1134"/>
    </row>
    <row r="41" spans="1:9">
      <c r="C41" s="1134"/>
      <c r="D41" s="1134"/>
      <c r="E41" s="1134"/>
      <c r="F41" s="1134"/>
      <c r="G41" s="1134"/>
      <c r="H41" s="1134"/>
      <c r="I41" s="1134"/>
    </row>
  </sheetData>
  <mergeCells count="16">
    <mergeCell ref="A27:A37"/>
    <mergeCell ref="A1:I1"/>
    <mergeCell ref="B3:B4"/>
    <mergeCell ref="C3:I4"/>
    <mergeCell ref="C5:G6"/>
    <mergeCell ref="H5:I6"/>
    <mergeCell ref="A6:B8"/>
    <mergeCell ref="C7:C8"/>
    <mergeCell ref="D7:D8"/>
    <mergeCell ref="E7:E8"/>
    <mergeCell ref="F7:F8"/>
    <mergeCell ref="G7:G8"/>
    <mergeCell ref="H7:H8"/>
    <mergeCell ref="I7:I8"/>
    <mergeCell ref="A9:A13"/>
    <mergeCell ref="A14:A26"/>
  </mergeCells>
  <phoneticPr fontId="3"/>
  <printOptions horizontalCentered="1"/>
  <pageMargins left="0" right="0" top="0.59055118110236227" bottom="0.51181102362204722" header="0.51181102362204722" footer="0.31496062992125984"/>
  <pageSetup paperSize="9" scale="96" orientation="portrait" blackAndWhite="1"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Normal="85" zoomScaleSheetLayoutView="100" workbookViewId="0">
      <pane xSplit="1" ySplit="8" topLeftCell="B9" activePane="bottomRight" state="frozen"/>
      <selection sqref="A1:M1"/>
      <selection pane="topRight" sqref="A1:M1"/>
      <selection pane="bottomLeft" sqref="A1:M1"/>
      <selection pane="bottomRight" activeCell="J14" sqref="J14"/>
    </sheetView>
  </sheetViews>
  <sheetFormatPr defaultColWidth="8" defaultRowHeight="13.5"/>
  <cols>
    <col min="1" max="1" width="3" style="1504" customWidth="1"/>
    <col min="2" max="2" width="10.25" style="1504" customWidth="1"/>
    <col min="3" max="3" width="11.125" style="1504" customWidth="1"/>
    <col min="4" max="5" width="11.75" style="1504" customWidth="1"/>
    <col min="6" max="9" width="10" style="1504" customWidth="1"/>
    <col min="10" max="16384" width="8" style="1504"/>
  </cols>
  <sheetData>
    <row r="1" spans="1:9" ht="35.1" customHeight="1">
      <c r="A1" s="2355" t="s">
        <v>895</v>
      </c>
      <c r="B1" s="2355"/>
      <c r="C1" s="2355"/>
      <c r="D1" s="2355"/>
      <c r="E1" s="2355"/>
      <c r="F1" s="2355"/>
      <c r="G1" s="2355"/>
      <c r="H1" s="2355"/>
      <c r="I1" s="2355"/>
    </row>
    <row r="2" spans="1:9" ht="18.75" customHeight="1" thickBot="1">
      <c r="A2" s="1505" t="s">
        <v>1054</v>
      </c>
      <c r="I2" s="1506" t="s">
        <v>912</v>
      </c>
    </row>
    <row r="3" spans="1:9" ht="13.5" customHeight="1">
      <c r="A3" s="1507"/>
      <c r="B3" s="2356" t="s">
        <v>1055</v>
      </c>
      <c r="C3" s="2358" t="s">
        <v>1056</v>
      </c>
      <c r="D3" s="2359"/>
      <c r="E3" s="2359"/>
      <c r="F3" s="2359"/>
      <c r="G3" s="2359"/>
      <c r="H3" s="2359"/>
      <c r="I3" s="2360"/>
    </row>
    <row r="4" spans="1:9" ht="13.5" customHeight="1">
      <c r="A4" s="1508"/>
      <c r="B4" s="2357"/>
      <c r="C4" s="2361"/>
      <c r="D4" s="2362"/>
      <c r="E4" s="2362"/>
      <c r="F4" s="2362"/>
      <c r="G4" s="2362"/>
      <c r="H4" s="2362"/>
      <c r="I4" s="2363"/>
    </row>
    <row r="5" spans="1:9" ht="13.5" customHeight="1">
      <c r="A5" s="1508"/>
      <c r="B5" s="1509"/>
      <c r="C5" s="2364" t="s">
        <v>1057</v>
      </c>
      <c r="D5" s="2365"/>
      <c r="E5" s="2366"/>
      <c r="F5" s="2370" t="s">
        <v>1058</v>
      </c>
      <c r="G5" s="2364" t="s">
        <v>1059</v>
      </c>
      <c r="H5" s="2365"/>
      <c r="I5" s="2372"/>
    </row>
    <row r="6" spans="1:9" ht="13.5" customHeight="1">
      <c r="A6" s="2374" t="s">
        <v>916</v>
      </c>
      <c r="B6" s="2375"/>
      <c r="C6" s="2367"/>
      <c r="D6" s="2368"/>
      <c r="E6" s="2369"/>
      <c r="F6" s="2371"/>
      <c r="G6" s="2367"/>
      <c r="H6" s="2368"/>
      <c r="I6" s="2373"/>
    </row>
    <row r="7" spans="1:9" ht="13.5" customHeight="1">
      <c r="A7" s="2376"/>
      <c r="B7" s="2375"/>
      <c r="C7" s="2379" t="s">
        <v>399</v>
      </c>
      <c r="D7" s="2379" t="s">
        <v>1060</v>
      </c>
      <c r="E7" s="2379" t="s">
        <v>1061</v>
      </c>
      <c r="F7" s="2379" t="s">
        <v>399</v>
      </c>
      <c r="G7" s="2379" t="s">
        <v>399</v>
      </c>
      <c r="H7" s="2379" t="s">
        <v>1060</v>
      </c>
      <c r="I7" s="2382" t="s">
        <v>1061</v>
      </c>
    </row>
    <row r="8" spans="1:9" ht="13.5" customHeight="1">
      <c r="A8" s="2377"/>
      <c r="B8" s="2378"/>
      <c r="C8" s="2371"/>
      <c r="D8" s="2371"/>
      <c r="E8" s="2371"/>
      <c r="F8" s="2371"/>
      <c r="G8" s="2371"/>
      <c r="H8" s="2371"/>
      <c r="I8" s="2383"/>
    </row>
    <row r="9" spans="1:9" ht="24" customHeight="1">
      <c r="A9" s="2384" t="s">
        <v>766</v>
      </c>
      <c r="B9" s="1101" t="s">
        <v>1025</v>
      </c>
      <c r="C9" s="1510">
        <f>SUM(D9:E9)</f>
        <v>58</v>
      </c>
      <c r="D9" s="1501">
        <v>12</v>
      </c>
      <c r="E9" s="1501">
        <v>46</v>
      </c>
      <c r="F9" s="1501">
        <v>123</v>
      </c>
      <c r="G9" s="1510">
        <f t="shared" ref="G9" si="0">SUM(H9:I9)</f>
        <v>11249.742999999999</v>
      </c>
      <c r="H9" s="1501">
        <v>2560.88</v>
      </c>
      <c r="I9" s="1511">
        <v>8688.8629999999994</v>
      </c>
    </row>
    <row r="10" spans="1:9" ht="24" customHeight="1">
      <c r="A10" s="2380"/>
      <c r="B10" s="1106">
        <v>29</v>
      </c>
      <c r="C10" s="1510">
        <f>SUM(D10:E10)</f>
        <v>87</v>
      </c>
      <c r="D10" s="1501">
        <v>20</v>
      </c>
      <c r="E10" s="1501">
        <v>67</v>
      </c>
      <c r="F10" s="1501">
        <v>169</v>
      </c>
      <c r="G10" s="1510">
        <f>SUM(H10:I10)</f>
        <v>22265.719000000005</v>
      </c>
      <c r="H10" s="1501">
        <v>7316.7750000000015</v>
      </c>
      <c r="I10" s="1511">
        <v>14948.944000000001</v>
      </c>
    </row>
    <row r="11" spans="1:9" ht="24" customHeight="1">
      <c r="A11" s="2380"/>
      <c r="B11" s="1106">
        <v>30</v>
      </c>
      <c r="C11" s="1510">
        <f>SUM(D11:E11)</f>
        <v>88</v>
      </c>
      <c r="D11" s="1501">
        <v>11</v>
      </c>
      <c r="E11" s="1501">
        <v>77</v>
      </c>
      <c r="F11" s="1501">
        <v>189</v>
      </c>
      <c r="G11" s="1510">
        <f>SUM(H11:I11)</f>
        <v>24789.772000000004</v>
      </c>
      <c r="H11" s="1501">
        <v>4631.1500000000005</v>
      </c>
      <c r="I11" s="1511">
        <v>20158.622000000003</v>
      </c>
    </row>
    <row r="12" spans="1:9" ht="24" customHeight="1">
      <c r="A12" s="2380"/>
      <c r="B12" s="1106" t="s">
        <v>1026</v>
      </c>
      <c r="C12" s="1510">
        <f>SUM(D12:E12)</f>
        <v>95</v>
      </c>
      <c r="D12" s="1501">
        <v>18</v>
      </c>
      <c r="E12" s="1501">
        <v>77</v>
      </c>
      <c r="F12" s="1501">
        <v>190</v>
      </c>
      <c r="G12" s="1510">
        <f>SUM(H12:I12)</f>
        <v>24823.123000000003</v>
      </c>
      <c r="H12" s="1501">
        <v>6304.9870000000001</v>
      </c>
      <c r="I12" s="1511">
        <v>18518.136000000002</v>
      </c>
    </row>
    <row r="13" spans="1:9" ht="24" customHeight="1">
      <c r="A13" s="2385"/>
      <c r="B13" s="1106">
        <v>2</v>
      </c>
      <c r="C13" s="1502">
        <f>SUM(D13:E13)</f>
        <v>95</v>
      </c>
      <c r="D13" s="1502">
        <f>SUM(D14:D19,D21:D26)</f>
        <v>19</v>
      </c>
      <c r="E13" s="1502">
        <f>SUM(E14:E19,E21:E26)</f>
        <v>76</v>
      </c>
      <c r="F13" s="1502">
        <f>SUM(F14:F19,F21:F26)</f>
        <v>201</v>
      </c>
      <c r="G13" s="1502">
        <f>SUM(H13:I13)</f>
        <v>25497.888000000003</v>
      </c>
      <c r="H13" s="1502">
        <f>SUM(H14:H19,H21:H26)</f>
        <v>7144.4190000000008</v>
      </c>
      <c r="I13" s="1512">
        <f>SUM(I14:I19,I21:I26)</f>
        <v>18353.469000000001</v>
      </c>
    </row>
    <row r="14" spans="1:9" ht="23.25" customHeight="1">
      <c r="A14" s="2384" t="s">
        <v>767</v>
      </c>
      <c r="B14" s="1139" t="s">
        <v>742</v>
      </c>
      <c r="C14" s="1510">
        <f t="shared" ref="C14:C19" si="1">D14+E14</f>
        <v>2</v>
      </c>
      <c r="D14" s="1513">
        <v>1</v>
      </c>
      <c r="E14" s="1513">
        <v>1</v>
      </c>
      <c r="F14" s="1513">
        <v>4</v>
      </c>
      <c r="G14" s="1510">
        <f>H14+I14</f>
        <v>843.54599999999994</v>
      </c>
      <c r="H14" s="1513">
        <v>717.31399999999996</v>
      </c>
      <c r="I14" s="1514">
        <v>126.232</v>
      </c>
    </row>
    <row r="15" spans="1:9" ht="23.25" customHeight="1">
      <c r="A15" s="2380"/>
      <c r="B15" s="1113" t="s">
        <v>1027</v>
      </c>
      <c r="C15" s="1510">
        <f t="shared" si="1"/>
        <v>7</v>
      </c>
      <c r="D15" s="1501">
        <v>1</v>
      </c>
      <c r="E15" s="1501">
        <v>6</v>
      </c>
      <c r="F15" s="1501">
        <v>16</v>
      </c>
      <c r="G15" s="1510">
        <f t="shared" ref="G15:G19" si="2">H15+I15</f>
        <v>1845.6980000000001</v>
      </c>
      <c r="H15" s="1501">
        <v>385.46899999999999</v>
      </c>
      <c r="I15" s="1515">
        <v>1460.229</v>
      </c>
    </row>
    <row r="16" spans="1:9" ht="23.25" customHeight="1">
      <c r="A16" s="2380"/>
      <c r="B16" s="1113" t="s">
        <v>744</v>
      </c>
      <c r="C16" s="1510">
        <f t="shared" si="1"/>
        <v>5</v>
      </c>
      <c r="D16" s="1501">
        <v>3</v>
      </c>
      <c r="E16" s="1501">
        <v>2</v>
      </c>
      <c r="F16" s="1501">
        <v>11</v>
      </c>
      <c r="G16" s="1510">
        <f t="shared" si="2"/>
        <v>1512.1189999999999</v>
      </c>
      <c r="H16" s="1501">
        <v>1269.9059999999999</v>
      </c>
      <c r="I16" s="1515">
        <v>242.21299999999999</v>
      </c>
    </row>
    <row r="17" spans="1:9" ht="23.25" customHeight="1">
      <c r="A17" s="2380"/>
      <c r="B17" s="1113" t="s">
        <v>745</v>
      </c>
      <c r="C17" s="1510">
        <f t="shared" si="1"/>
        <v>6</v>
      </c>
      <c r="D17" s="1501">
        <v>1</v>
      </c>
      <c r="E17" s="1501">
        <v>5</v>
      </c>
      <c r="F17" s="1501">
        <v>10</v>
      </c>
      <c r="G17" s="1510">
        <f t="shared" si="2"/>
        <v>1423.5619999999999</v>
      </c>
      <c r="H17" s="1501">
        <v>205.965</v>
      </c>
      <c r="I17" s="1515">
        <v>1217.597</v>
      </c>
    </row>
    <row r="18" spans="1:9" ht="23.25" customHeight="1">
      <c r="A18" s="2380"/>
      <c r="B18" s="1113" t="s">
        <v>746</v>
      </c>
      <c r="C18" s="1510">
        <f t="shared" si="1"/>
        <v>8</v>
      </c>
      <c r="D18" s="1501">
        <v>0</v>
      </c>
      <c r="E18" s="1501">
        <v>8</v>
      </c>
      <c r="F18" s="1501">
        <v>15</v>
      </c>
      <c r="G18" s="1510">
        <f t="shared" si="2"/>
        <v>1630.5630000000001</v>
      </c>
      <c r="H18" s="1501">
        <v>0</v>
      </c>
      <c r="I18" s="1515">
        <v>1630.5630000000001</v>
      </c>
    </row>
    <row r="19" spans="1:9" ht="23.25" customHeight="1">
      <c r="A19" s="2380"/>
      <c r="B19" s="1113" t="s">
        <v>747</v>
      </c>
      <c r="C19" s="1510">
        <f t="shared" si="1"/>
        <v>6</v>
      </c>
      <c r="D19" s="1501">
        <v>0</v>
      </c>
      <c r="E19" s="1501">
        <v>6</v>
      </c>
      <c r="F19" s="1501">
        <v>13</v>
      </c>
      <c r="G19" s="1510">
        <f t="shared" si="2"/>
        <v>1677.095</v>
      </c>
      <c r="H19" s="1501">
        <v>0</v>
      </c>
      <c r="I19" s="1515">
        <v>1677.095</v>
      </c>
    </row>
    <row r="20" spans="1:9" ht="9" customHeight="1">
      <c r="A20" s="2380"/>
      <c r="B20" s="1113"/>
      <c r="C20" s="1510"/>
      <c r="D20" s="1501"/>
      <c r="E20" s="1501"/>
      <c r="F20" s="1501"/>
      <c r="G20" s="1510"/>
      <c r="H20" s="1501"/>
      <c r="I20" s="1515"/>
    </row>
    <row r="21" spans="1:9" ht="23.25" customHeight="1">
      <c r="A21" s="2380"/>
      <c r="B21" s="1113" t="s">
        <v>748</v>
      </c>
      <c r="C21" s="1510">
        <f t="shared" ref="C21:C33" si="3">D21+E21</f>
        <v>11</v>
      </c>
      <c r="D21" s="1501">
        <v>2</v>
      </c>
      <c r="E21" s="1501">
        <v>9</v>
      </c>
      <c r="F21" s="1501">
        <v>22</v>
      </c>
      <c r="G21" s="1510">
        <f t="shared" ref="G21:G26" si="4">H21+I21</f>
        <v>2049.7350000000001</v>
      </c>
      <c r="H21" s="1501">
        <v>401.791</v>
      </c>
      <c r="I21" s="1515">
        <v>1647.944</v>
      </c>
    </row>
    <row r="22" spans="1:9" ht="23.25" customHeight="1">
      <c r="A22" s="2380"/>
      <c r="B22" s="1113" t="s">
        <v>749</v>
      </c>
      <c r="C22" s="1510">
        <f t="shared" si="3"/>
        <v>5</v>
      </c>
      <c r="D22" s="1501">
        <v>0</v>
      </c>
      <c r="E22" s="1501">
        <v>5</v>
      </c>
      <c r="F22" s="1501">
        <v>9</v>
      </c>
      <c r="G22" s="1510">
        <f t="shared" si="4"/>
        <v>741.82500000000005</v>
      </c>
      <c r="H22" s="1501">
        <v>0</v>
      </c>
      <c r="I22" s="1515">
        <v>741.82500000000005</v>
      </c>
    </row>
    <row r="23" spans="1:9" ht="23.25" customHeight="1">
      <c r="A23" s="2380"/>
      <c r="B23" s="1113" t="s">
        <v>750</v>
      </c>
      <c r="C23" s="1510">
        <f t="shared" si="3"/>
        <v>5</v>
      </c>
      <c r="D23" s="1501">
        <v>0</v>
      </c>
      <c r="E23" s="1501">
        <v>5</v>
      </c>
      <c r="F23" s="1501">
        <v>11</v>
      </c>
      <c r="G23" s="1510">
        <f t="shared" si="4"/>
        <v>1608.6379999999999</v>
      </c>
      <c r="H23" s="1501">
        <v>0.436</v>
      </c>
      <c r="I23" s="1515">
        <v>1608.202</v>
      </c>
    </row>
    <row r="24" spans="1:9" ht="23.25" customHeight="1">
      <c r="A24" s="2380"/>
      <c r="B24" s="1117" t="s">
        <v>751</v>
      </c>
      <c r="C24" s="1510">
        <f t="shared" si="3"/>
        <v>13</v>
      </c>
      <c r="D24" s="1501">
        <v>3</v>
      </c>
      <c r="E24" s="1501">
        <v>10</v>
      </c>
      <c r="F24" s="1501">
        <v>24</v>
      </c>
      <c r="G24" s="1510">
        <f t="shared" si="4"/>
        <v>3436.6869999999999</v>
      </c>
      <c r="H24" s="1501">
        <v>1091.8309999999999</v>
      </c>
      <c r="I24" s="1515">
        <v>2344.8560000000002</v>
      </c>
    </row>
    <row r="25" spans="1:9" ht="23.25" customHeight="1">
      <c r="A25" s="2380"/>
      <c r="B25" s="1113" t="s">
        <v>752</v>
      </c>
      <c r="C25" s="1510">
        <f t="shared" si="3"/>
        <v>11</v>
      </c>
      <c r="D25" s="1501">
        <v>4</v>
      </c>
      <c r="E25" s="1501">
        <v>7</v>
      </c>
      <c r="F25" s="1501">
        <v>26</v>
      </c>
      <c r="G25" s="1510">
        <f t="shared" si="4"/>
        <v>3280.5550000000003</v>
      </c>
      <c r="H25" s="1501">
        <v>1340.742</v>
      </c>
      <c r="I25" s="1515">
        <v>1939.8130000000001</v>
      </c>
    </row>
    <row r="26" spans="1:9" ht="23.25" customHeight="1">
      <c r="A26" s="2385"/>
      <c r="B26" s="1118" t="s">
        <v>753</v>
      </c>
      <c r="C26" s="1502">
        <f t="shared" si="3"/>
        <v>16</v>
      </c>
      <c r="D26" s="1516">
        <v>4</v>
      </c>
      <c r="E26" s="1516">
        <v>12</v>
      </c>
      <c r="F26" s="1516">
        <v>40</v>
      </c>
      <c r="G26" s="1502">
        <f t="shared" si="4"/>
        <v>5447.8649999999998</v>
      </c>
      <c r="H26" s="1516">
        <v>1730.9649999999999</v>
      </c>
      <c r="I26" s="1517">
        <v>3716.9</v>
      </c>
    </row>
    <row r="27" spans="1:9" ht="23.25" customHeight="1">
      <c r="A27" s="2380" t="s">
        <v>722</v>
      </c>
      <c r="B27" s="1120" t="s">
        <v>723</v>
      </c>
      <c r="C27" s="1510">
        <f t="shared" si="3"/>
        <v>41</v>
      </c>
      <c r="D27" s="1513">
        <v>10</v>
      </c>
      <c r="E27" s="1513">
        <v>31</v>
      </c>
      <c r="F27" s="1513">
        <v>94</v>
      </c>
      <c r="G27" s="1510">
        <f>H27+I27</f>
        <v>13179.122000000001</v>
      </c>
      <c r="H27" s="1513">
        <v>4674.4480000000003</v>
      </c>
      <c r="I27" s="1518">
        <v>8504.6740000000009</v>
      </c>
    </row>
    <row r="28" spans="1:9" ht="23.25" customHeight="1">
      <c r="A28" s="2380"/>
      <c r="B28" s="1121" t="s">
        <v>42</v>
      </c>
      <c r="C28" s="1510">
        <f t="shared" si="3"/>
        <v>9</v>
      </c>
      <c r="D28" s="1501">
        <v>2</v>
      </c>
      <c r="E28" s="1501">
        <v>7</v>
      </c>
      <c r="F28" s="1501">
        <v>18</v>
      </c>
      <c r="G28" s="1510">
        <f t="shared" ref="G28:G37" si="5">H28+I28</f>
        <v>1998.8210000000001</v>
      </c>
      <c r="H28" s="1501">
        <v>564.51</v>
      </c>
      <c r="I28" s="1511">
        <v>1434.3110000000001</v>
      </c>
    </row>
    <row r="29" spans="1:9" ht="23.25" customHeight="1">
      <c r="A29" s="2380"/>
      <c r="B29" s="1498" t="s">
        <v>1045</v>
      </c>
      <c r="C29" s="1519">
        <f t="shared" si="3"/>
        <v>5</v>
      </c>
      <c r="D29" s="1520">
        <v>2</v>
      </c>
      <c r="E29" s="1520">
        <v>3</v>
      </c>
      <c r="F29" s="1520">
        <v>9</v>
      </c>
      <c r="G29" s="1519">
        <f t="shared" si="5"/>
        <v>1132.479</v>
      </c>
      <c r="H29" s="1520">
        <v>564.51</v>
      </c>
      <c r="I29" s="1521">
        <v>567.96900000000005</v>
      </c>
    </row>
    <row r="30" spans="1:9" ht="23.25" customHeight="1">
      <c r="A30" s="2380"/>
      <c r="B30" s="1121" t="s">
        <v>725</v>
      </c>
      <c r="C30" s="1510">
        <f t="shared" si="3"/>
        <v>17</v>
      </c>
      <c r="D30" s="1501">
        <v>2</v>
      </c>
      <c r="E30" s="1501">
        <v>15</v>
      </c>
      <c r="F30" s="1501">
        <v>33</v>
      </c>
      <c r="G30" s="1510">
        <f t="shared" si="5"/>
        <v>3161.9780000000001</v>
      </c>
      <c r="H30" s="1501">
        <v>226.16399999999999</v>
      </c>
      <c r="I30" s="1511">
        <v>2935.8139999999999</v>
      </c>
    </row>
    <row r="31" spans="1:9" ht="23.25" customHeight="1">
      <c r="A31" s="2380"/>
      <c r="B31" s="1121" t="s">
        <v>726</v>
      </c>
      <c r="C31" s="1510">
        <f t="shared" si="3"/>
        <v>10</v>
      </c>
      <c r="D31" s="1501">
        <v>2</v>
      </c>
      <c r="E31" s="1501">
        <v>8</v>
      </c>
      <c r="F31" s="1501">
        <v>19</v>
      </c>
      <c r="G31" s="1510">
        <f t="shared" si="5"/>
        <v>2963.616</v>
      </c>
      <c r="H31" s="1501">
        <v>1017.165</v>
      </c>
      <c r="I31" s="1511">
        <v>1946.451</v>
      </c>
    </row>
    <row r="32" spans="1:9" ht="9" customHeight="1">
      <c r="A32" s="2380"/>
      <c r="B32" s="1121"/>
      <c r="C32" s="1510"/>
      <c r="D32" s="1501"/>
      <c r="E32" s="1501"/>
      <c r="F32" s="1501"/>
      <c r="G32" s="1510"/>
      <c r="H32" s="1501"/>
      <c r="I32" s="1511"/>
    </row>
    <row r="33" spans="1:9" ht="23.25" customHeight="1">
      <c r="A33" s="2380"/>
      <c r="B33" s="1121" t="s">
        <v>727</v>
      </c>
      <c r="C33" s="1510">
        <f t="shared" si="3"/>
        <v>7</v>
      </c>
      <c r="D33" s="1501">
        <v>0</v>
      </c>
      <c r="E33" s="1501">
        <v>7</v>
      </c>
      <c r="F33" s="1501">
        <v>13</v>
      </c>
      <c r="G33" s="1510">
        <f t="shared" si="5"/>
        <v>2112.58</v>
      </c>
      <c r="H33" s="1501">
        <v>0</v>
      </c>
      <c r="I33" s="1511">
        <v>2112.58</v>
      </c>
    </row>
    <row r="34" spans="1:9" ht="23.25" customHeight="1">
      <c r="A34" s="2380"/>
      <c r="B34" s="1121" t="s">
        <v>728</v>
      </c>
      <c r="C34" s="1510">
        <f>D34+E34</f>
        <v>5</v>
      </c>
      <c r="D34" s="1501">
        <v>2</v>
      </c>
      <c r="E34" s="1501">
        <v>3</v>
      </c>
      <c r="F34" s="1501">
        <v>12</v>
      </c>
      <c r="G34" s="1510">
        <f t="shared" si="5"/>
        <v>1277.0340000000001</v>
      </c>
      <c r="H34" s="1501">
        <v>594.62400000000002</v>
      </c>
      <c r="I34" s="1511">
        <v>682.41</v>
      </c>
    </row>
    <row r="35" spans="1:9" ht="23.25" customHeight="1">
      <c r="A35" s="2380"/>
      <c r="B35" s="1121" t="s">
        <v>729</v>
      </c>
      <c r="C35" s="1510">
        <f>D35+E35</f>
        <v>6</v>
      </c>
      <c r="D35" s="1501">
        <v>1</v>
      </c>
      <c r="E35" s="1501">
        <v>5</v>
      </c>
      <c r="F35" s="1501">
        <v>12</v>
      </c>
      <c r="G35" s="1510">
        <f t="shared" si="5"/>
        <v>804.81700000000001</v>
      </c>
      <c r="H35" s="1501">
        <v>67.587999999999994</v>
      </c>
      <c r="I35" s="1511">
        <v>737.22900000000004</v>
      </c>
    </row>
    <row r="36" spans="1:9" ht="23.25" customHeight="1">
      <c r="A36" s="2380"/>
      <c r="B36" s="1492" t="s">
        <v>891</v>
      </c>
      <c r="C36" s="1510">
        <f>D36+E36</f>
        <v>0</v>
      </c>
      <c r="D36" s="1501">
        <v>0</v>
      </c>
      <c r="E36" s="1501">
        <v>0</v>
      </c>
      <c r="F36" s="1501">
        <v>0</v>
      </c>
      <c r="G36" s="1510">
        <f t="shared" si="5"/>
        <v>0</v>
      </c>
      <c r="H36" s="1501">
        <v>0</v>
      </c>
      <c r="I36" s="1511">
        <v>0</v>
      </c>
    </row>
    <row r="37" spans="1:9" ht="23.25" customHeight="1" thickBot="1">
      <c r="A37" s="2381"/>
      <c r="B37" s="1499" t="s">
        <v>892</v>
      </c>
      <c r="C37" s="1522">
        <f>D37+E37</f>
        <v>0</v>
      </c>
      <c r="D37" s="1523">
        <v>0</v>
      </c>
      <c r="E37" s="1523">
        <v>0</v>
      </c>
      <c r="F37" s="1523">
        <v>0</v>
      </c>
      <c r="G37" s="1522">
        <f t="shared" si="5"/>
        <v>0</v>
      </c>
      <c r="H37" s="1523">
        <v>0</v>
      </c>
      <c r="I37" s="1524">
        <v>0</v>
      </c>
    </row>
    <row r="38" spans="1:9" ht="19.5" customHeight="1">
      <c r="A38" s="1525" t="s">
        <v>1062</v>
      </c>
    </row>
    <row r="39" spans="1:9">
      <c r="C39" s="1503"/>
      <c r="D39" s="1503"/>
      <c r="E39" s="1503"/>
      <c r="F39" s="1503"/>
      <c r="G39" s="1503"/>
      <c r="H39" s="1503"/>
      <c r="I39" s="1503"/>
    </row>
    <row r="40" spans="1:9">
      <c r="C40" s="1503"/>
      <c r="D40" s="1503"/>
      <c r="E40" s="1503"/>
      <c r="F40" s="1503"/>
      <c r="G40" s="1503"/>
      <c r="H40" s="1503"/>
      <c r="I40" s="1503"/>
    </row>
    <row r="41" spans="1:9">
      <c r="C41" s="1503"/>
      <c r="D41" s="1503"/>
      <c r="E41" s="1503"/>
      <c r="F41" s="1503"/>
      <c r="G41" s="1503"/>
      <c r="H41" s="1503"/>
      <c r="I41" s="1503"/>
    </row>
  </sheetData>
  <mergeCells count="17">
    <mergeCell ref="A27:A37"/>
    <mergeCell ref="F7:F8"/>
    <mergeCell ref="G7:G8"/>
    <mergeCell ref="H7:H8"/>
    <mergeCell ref="I7:I8"/>
    <mergeCell ref="A9:A13"/>
    <mergeCell ref="A14:A26"/>
    <mergeCell ref="A1:I1"/>
    <mergeCell ref="B3:B4"/>
    <mergeCell ref="C3:I4"/>
    <mergeCell ref="C5:E6"/>
    <mergeCell ref="F5:F6"/>
    <mergeCell ref="G5:I6"/>
    <mergeCell ref="A6:B8"/>
    <mergeCell ref="C7:C8"/>
    <mergeCell ref="D7:D8"/>
    <mergeCell ref="E7:E8"/>
  </mergeCells>
  <phoneticPr fontId="3"/>
  <printOptions horizontalCentered="1"/>
  <pageMargins left="0" right="0" top="0.59055118110236227" bottom="0.39370078740157483" header="0.51181102362204722" footer="0.31496062992125984"/>
  <pageSetup paperSize="9" scale="96" orientation="portrait" blackAndWhite="1"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zoomScaleNormal="85" zoomScaleSheetLayoutView="100" workbookViewId="0">
      <pane xSplit="2" ySplit="8" topLeftCell="C9" activePane="bottomRight" state="frozen"/>
      <selection sqref="A1:M1"/>
      <selection pane="topRight" sqref="A1:M1"/>
      <selection pane="bottomLeft" sqref="A1:M1"/>
      <selection pane="bottomRight" activeCell="R9" sqref="R9"/>
    </sheetView>
  </sheetViews>
  <sheetFormatPr defaultColWidth="8" defaultRowHeight="13.5"/>
  <cols>
    <col min="1" max="1" width="3" style="1504" customWidth="1"/>
    <col min="2" max="2" width="8.5" style="1504" customWidth="1"/>
    <col min="3" max="4" width="6.75" style="1504" customWidth="1"/>
    <col min="5" max="5" width="6.625" style="1504" customWidth="1"/>
    <col min="6" max="6" width="8.125" style="1504" customWidth="1"/>
    <col min="7" max="9" width="5.125" style="1504" customWidth="1"/>
    <col min="10" max="10" width="8" style="1504"/>
    <col min="11" max="11" width="5.5" style="1504" customWidth="1"/>
    <col min="12" max="12" width="5.25" style="1504" customWidth="1"/>
    <col min="13" max="13" width="5" style="1504" customWidth="1"/>
    <col min="14" max="14" width="8.5" style="1504" customWidth="1"/>
    <col min="15" max="15" width="5" style="1504" customWidth="1"/>
    <col min="16" max="16" width="6.75" style="1504" customWidth="1"/>
    <col min="17" max="16384" width="8" style="1504"/>
  </cols>
  <sheetData>
    <row r="1" spans="1:16" ht="35.1" customHeight="1">
      <c r="A1" s="2355" t="s">
        <v>895</v>
      </c>
      <c r="B1" s="2355"/>
      <c r="C1" s="2355"/>
      <c r="D1" s="2355"/>
      <c r="E1" s="2355"/>
      <c r="F1" s="2355"/>
      <c r="G1" s="2355"/>
      <c r="H1" s="2355"/>
      <c r="I1" s="2355"/>
      <c r="J1" s="2355"/>
      <c r="K1" s="2355"/>
      <c r="L1" s="2355"/>
      <c r="M1" s="2355"/>
      <c r="N1" s="2355"/>
      <c r="O1" s="2355"/>
      <c r="P1" s="2355"/>
    </row>
    <row r="2" spans="1:16" ht="18.75" customHeight="1" thickBot="1">
      <c r="A2" s="1505" t="s">
        <v>1063</v>
      </c>
      <c r="L2" s="1509"/>
      <c r="O2" s="1506"/>
      <c r="P2" s="1506" t="s">
        <v>912</v>
      </c>
    </row>
    <row r="3" spans="1:16" ht="13.5" customHeight="1">
      <c r="A3" s="1507"/>
      <c r="B3" s="2356" t="s">
        <v>1064</v>
      </c>
      <c r="C3" s="2358" t="s">
        <v>1065</v>
      </c>
      <c r="D3" s="2395"/>
      <c r="E3" s="2395"/>
      <c r="F3" s="2395"/>
      <c r="G3" s="2395"/>
      <c r="H3" s="2395"/>
      <c r="I3" s="2395"/>
      <c r="J3" s="2395"/>
      <c r="K3" s="2395"/>
      <c r="L3" s="2395"/>
      <c r="M3" s="2395"/>
      <c r="N3" s="2395"/>
      <c r="O3" s="2396" t="s">
        <v>1066</v>
      </c>
      <c r="P3" s="2397"/>
    </row>
    <row r="4" spans="1:16" ht="13.5" customHeight="1">
      <c r="A4" s="1508"/>
      <c r="B4" s="2357"/>
      <c r="C4" s="2400" t="s">
        <v>1067</v>
      </c>
      <c r="D4" s="2401"/>
      <c r="E4" s="2401"/>
      <c r="F4" s="2402"/>
      <c r="G4" s="2400" t="s">
        <v>1068</v>
      </c>
      <c r="H4" s="2401"/>
      <c r="I4" s="2401"/>
      <c r="J4" s="2402"/>
      <c r="K4" s="2400" t="s">
        <v>1069</v>
      </c>
      <c r="L4" s="2401"/>
      <c r="M4" s="2401"/>
      <c r="N4" s="2401"/>
      <c r="O4" s="2398"/>
      <c r="P4" s="2399"/>
    </row>
    <row r="5" spans="1:16" ht="13.5" customHeight="1">
      <c r="A5" s="1508"/>
      <c r="B5" s="1509"/>
      <c r="C5" s="2388" t="s">
        <v>1070</v>
      </c>
      <c r="D5" s="2389"/>
      <c r="E5" s="2390"/>
      <c r="F5" s="2386" t="s">
        <v>920</v>
      </c>
      <c r="G5" s="2388" t="s">
        <v>1070</v>
      </c>
      <c r="H5" s="2389"/>
      <c r="I5" s="2390"/>
      <c r="J5" s="2386" t="s">
        <v>920</v>
      </c>
      <c r="K5" s="2388" t="s">
        <v>1070</v>
      </c>
      <c r="L5" s="2389"/>
      <c r="M5" s="2390"/>
      <c r="N5" s="2388" t="s">
        <v>920</v>
      </c>
      <c r="O5" s="2405" t="s">
        <v>1071</v>
      </c>
      <c r="P5" s="2406" t="s">
        <v>1043</v>
      </c>
    </row>
    <row r="6" spans="1:16" ht="13.5" customHeight="1">
      <c r="A6" s="2374" t="s">
        <v>916</v>
      </c>
      <c r="B6" s="2375"/>
      <c r="C6" s="2391"/>
      <c r="D6" s="2392"/>
      <c r="E6" s="2393"/>
      <c r="F6" s="2387"/>
      <c r="G6" s="2391"/>
      <c r="H6" s="2392"/>
      <c r="I6" s="2393"/>
      <c r="J6" s="2387"/>
      <c r="K6" s="2391"/>
      <c r="L6" s="2392"/>
      <c r="M6" s="2393"/>
      <c r="N6" s="2394"/>
      <c r="O6" s="2405"/>
      <c r="P6" s="2406"/>
    </row>
    <row r="7" spans="1:16" ht="13.5" customHeight="1">
      <c r="A7" s="2376"/>
      <c r="B7" s="2375"/>
      <c r="C7" s="2379" t="s">
        <v>1072</v>
      </c>
      <c r="D7" s="2379" t="s">
        <v>1073</v>
      </c>
      <c r="E7" s="2379" t="s">
        <v>1074</v>
      </c>
      <c r="F7" s="2379" t="s">
        <v>1072</v>
      </c>
      <c r="G7" s="2379" t="s">
        <v>1072</v>
      </c>
      <c r="H7" s="2379" t="s">
        <v>1073</v>
      </c>
      <c r="I7" s="2379" t="s">
        <v>1074</v>
      </c>
      <c r="J7" s="2379" t="s">
        <v>1072</v>
      </c>
      <c r="K7" s="2379" t="s">
        <v>1072</v>
      </c>
      <c r="L7" s="2379" t="s">
        <v>1073</v>
      </c>
      <c r="M7" s="2379" t="s">
        <v>1074</v>
      </c>
      <c r="N7" s="2403" t="s">
        <v>1072</v>
      </c>
      <c r="O7" s="2405"/>
      <c r="P7" s="2406"/>
    </row>
    <row r="8" spans="1:16" ht="13.5" customHeight="1">
      <c r="A8" s="2377"/>
      <c r="B8" s="2378"/>
      <c r="C8" s="2371"/>
      <c r="D8" s="2371"/>
      <c r="E8" s="2371"/>
      <c r="F8" s="2371"/>
      <c r="G8" s="2371"/>
      <c r="H8" s="2371"/>
      <c r="I8" s="2371"/>
      <c r="J8" s="2371"/>
      <c r="K8" s="2371"/>
      <c r="L8" s="2371"/>
      <c r="M8" s="2371"/>
      <c r="N8" s="2404"/>
      <c r="O8" s="2405"/>
      <c r="P8" s="2406"/>
    </row>
    <row r="9" spans="1:16" ht="24" customHeight="1">
      <c r="A9" s="2384" t="s">
        <v>766</v>
      </c>
      <c r="B9" s="1527" t="s">
        <v>1025</v>
      </c>
      <c r="C9" s="1528">
        <f>D9+E9</f>
        <v>400</v>
      </c>
      <c r="D9" s="1501">
        <v>317</v>
      </c>
      <c r="E9" s="1501">
        <v>83</v>
      </c>
      <c r="F9" s="1501">
        <v>17164.555</v>
      </c>
      <c r="G9" s="1528">
        <f>H9+I9</f>
        <v>468</v>
      </c>
      <c r="H9" s="1501">
        <v>148</v>
      </c>
      <c r="I9" s="1501">
        <v>320</v>
      </c>
      <c r="J9" s="1501">
        <v>10182.688</v>
      </c>
      <c r="K9" s="1528">
        <f>C9+G9</f>
        <v>868</v>
      </c>
      <c r="L9" s="1501">
        <v>465</v>
      </c>
      <c r="M9" s="1501">
        <v>403</v>
      </c>
      <c r="N9" s="1529">
        <v>27347.243000000002</v>
      </c>
      <c r="O9" s="1530" t="s">
        <v>604</v>
      </c>
      <c r="P9" s="1518" t="s">
        <v>604</v>
      </c>
    </row>
    <row r="10" spans="1:16" ht="24" customHeight="1">
      <c r="A10" s="2380"/>
      <c r="B10" s="1106">
        <v>29</v>
      </c>
      <c r="C10" s="1528">
        <f>D10+E10</f>
        <v>386</v>
      </c>
      <c r="D10" s="1501">
        <v>302</v>
      </c>
      <c r="E10" s="1501">
        <v>84</v>
      </c>
      <c r="F10" s="1501">
        <v>17279.136999999999</v>
      </c>
      <c r="G10" s="1531">
        <f>H10+I10</f>
        <v>412</v>
      </c>
      <c r="H10" s="1501">
        <v>125</v>
      </c>
      <c r="I10" s="1501">
        <v>287</v>
      </c>
      <c r="J10" s="1501">
        <v>9358.6649999999991</v>
      </c>
      <c r="K10" s="1531">
        <f>C10+G10</f>
        <v>798</v>
      </c>
      <c r="L10" s="1501">
        <v>427</v>
      </c>
      <c r="M10" s="1501">
        <v>371</v>
      </c>
      <c r="N10" s="1529">
        <v>26637.801999999996</v>
      </c>
      <c r="O10" s="1532" t="s">
        <v>604</v>
      </c>
      <c r="P10" s="1511" t="s">
        <v>604</v>
      </c>
    </row>
    <row r="11" spans="1:16" ht="24" customHeight="1">
      <c r="A11" s="2380"/>
      <c r="B11" s="1106">
        <v>30</v>
      </c>
      <c r="C11" s="1528">
        <f>D11+E11</f>
        <v>396</v>
      </c>
      <c r="D11" s="1501">
        <v>323</v>
      </c>
      <c r="E11" s="1501">
        <v>73</v>
      </c>
      <c r="F11" s="1501">
        <v>17923.758999999998</v>
      </c>
      <c r="G11" s="1531">
        <f>H11+I11</f>
        <v>259</v>
      </c>
      <c r="H11" s="1501">
        <v>56</v>
      </c>
      <c r="I11" s="1501">
        <v>203</v>
      </c>
      <c r="J11" s="1501">
        <v>4818.6130000000003</v>
      </c>
      <c r="K11" s="1531">
        <f>C11+G11</f>
        <v>655</v>
      </c>
      <c r="L11" s="1501">
        <f>D11+H11</f>
        <v>379</v>
      </c>
      <c r="M11" s="1501">
        <f>E11+I11</f>
        <v>276</v>
      </c>
      <c r="N11" s="1529">
        <f>F11+J11</f>
        <v>22742.371999999999</v>
      </c>
      <c r="O11" s="1532" t="s">
        <v>604</v>
      </c>
      <c r="P11" s="1511" t="s">
        <v>604</v>
      </c>
    </row>
    <row r="12" spans="1:16" ht="24" customHeight="1">
      <c r="A12" s="2380"/>
      <c r="B12" s="1534" t="s">
        <v>1026</v>
      </c>
      <c r="C12" s="1528">
        <f>D12+E12</f>
        <v>403</v>
      </c>
      <c r="D12" s="1501">
        <v>332</v>
      </c>
      <c r="E12" s="1501">
        <v>71</v>
      </c>
      <c r="F12" s="1501">
        <v>17266.017</v>
      </c>
      <c r="G12" s="1531">
        <f>H12+I12</f>
        <v>274</v>
      </c>
      <c r="H12" s="1501">
        <v>85</v>
      </c>
      <c r="I12" s="1501">
        <v>189</v>
      </c>
      <c r="J12" s="1501">
        <v>5596.241</v>
      </c>
      <c r="K12" s="1531">
        <f>C12+G12</f>
        <v>677</v>
      </c>
      <c r="L12" s="1501">
        <f>D12+H12</f>
        <v>417</v>
      </c>
      <c r="M12" s="1501">
        <f t="shared" ref="M12:N12" si="0">E12+I12</f>
        <v>260</v>
      </c>
      <c r="N12" s="1529">
        <f t="shared" si="0"/>
        <v>22862.258000000002</v>
      </c>
      <c r="O12" s="1501">
        <v>0</v>
      </c>
      <c r="P12" s="1511">
        <v>0</v>
      </c>
    </row>
    <row r="13" spans="1:16" ht="24" customHeight="1">
      <c r="A13" s="2385"/>
      <c r="B13" s="1106">
        <v>2</v>
      </c>
      <c r="C13" s="1535">
        <f>D13+E13</f>
        <v>339</v>
      </c>
      <c r="D13" s="1536">
        <f>SUM(D14:D26)</f>
        <v>279</v>
      </c>
      <c r="E13" s="1536">
        <f>SUM(E14:E26)</f>
        <v>60</v>
      </c>
      <c r="F13" s="1536">
        <f>SUM(F14:F26)</f>
        <v>15915.896999999999</v>
      </c>
      <c r="G13" s="1536">
        <f>H13+I13</f>
        <v>256</v>
      </c>
      <c r="H13" s="1536">
        <f>SUM(H14:H26)</f>
        <v>75</v>
      </c>
      <c r="I13" s="1536">
        <f>SUM(I14:I26)</f>
        <v>181</v>
      </c>
      <c r="J13" s="1536">
        <f>SUM(J14:J26)</f>
        <v>5293.8969999999999</v>
      </c>
      <c r="K13" s="1531">
        <f>C13+G13</f>
        <v>595</v>
      </c>
      <c r="L13" s="1531">
        <f>D13+H13</f>
        <v>354</v>
      </c>
      <c r="M13" s="1531">
        <f>E13+I13</f>
        <v>241</v>
      </c>
      <c r="N13" s="1537">
        <f>F13+J13</f>
        <v>21209.793999999998</v>
      </c>
      <c r="O13" s="1536">
        <f>SUM(O14:O26)</f>
        <v>2</v>
      </c>
      <c r="P13" s="1538">
        <f>SUM(P14:P26)</f>
        <v>106.91999999999999</v>
      </c>
    </row>
    <row r="14" spans="1:16" ht="23.25" customHeight="1">
      <c r="A14" s="2384" t="s">
        <v>767</v>
      </c>
      <c r="B14" s="1139" t="s">
        <v>742</v>
      </c>
      <c r="C14" s="1539">
        <f>SUM(D14:E14)</f>
        <v>37</v>
      </c>
      <c r="D14" s="1513">
        <v>31</v>
      </c>
      <c r="E14" s="1513">
        <v>6</v>
      </c>
      <c r="F14" s="1513">
        <v>1990.0319999999999</v>
      </c>
      <c r="G14" s="1539">
        <f t="shared" ref="G14:G19" si="1">SUM(H14:I14)</f>
        <v>9</v>
      </c>
      <c r="H14" s="1513">
        <v>2</v>
      </c>
      <c r="I14" s="1513">
        <v>7</v>
      </c>
      <c r="J14" s="1540">
        <v>180.32</v>
      </c>
      <c r="K14" s="1539">
        <f t="shared" ref="K14:N19" si="2">C14+G14</f>
        <v>46</v>
      </c>
      <c r="L14" s="1539">
        <f t="shared" si="2"/>
        <v>33</v>
      </c>
      <c r="M14" s="1539">
        <f t="shared" si="2"/>
        <v>13</v>
      </c>
      <c r="N14" s="1541">
        <f t="shared" si="2"/>
        <v>2170.3519999999999</v>
      </c>
      <c r="O14" s="1513">
        <v>1</v>
      </c>
      <c r="P14" s="1518">
        <v>80.52</v>
      </c>
    </row>
    <row r="15" spans="1:16" ht="23.25" customHeight="1">
      <c r="A15" s="2380"/>
      <c r="B15" s="1113" t="s">
        <v>1027</v>
      </c>
      <c r="C15" s="1528">
        <f t="shared" ref="C15:C19" si="3">SUM(D15:E15)</f>
        <v>24</v>
      </c>
      <c r="D15" s="1501">
        <v>22</v>
      </c>
      <c r="E15" s="1501">
        <v>2</v>
      </c>
      <c r="F15" s="1501">
        <v>1034.798</v>
      </c>
      <c r="G15" s="1528">
        <f t="shared" si="1"/>
        <v>10</v>
      </c>
      <c r="H15" s="1501">
        <v>1</v>
      </c>
      <c r="I15" s="1501">
        <v>9</v>
      </c>
      <c r="J15" s="1533">
        <v>125.21599999999999</v>
      </c>
      <c r="K15" s="1528">
        <f t="shared" si="2"/>
        <v>34</v>
      </c>
      <c r="L15" s="1528">
        <f t="shared" si="2"/>
        <v>23</v>
      </c>
      <c r="M15" s="1528">
        <f t="shared" si="2"/>
        <v>11</v>
      </c>
      <c r="N15" s="1542">
        <f t="shared" si="2"/>
        <v>1160.0139999999999</v>
      </c>
      <c r="O15" s="1501">
        <v>0</v>
      </c>
      <c r="P15" s="1511">
        <v>0</v>
      </c>
    </row>
    <row r="16" spans="1:16" ht="23.25" customHeight="1">
      <c r="A16" s="2380"/>
      <c r="B16" s="1113" t="s">
        <v>744</v>
      </c>
      <c r="C16" s="1528">
        <f t="shared" si="3"/>
        <v>29</v>
      </c>
      <c r="D16" s="1501">
        <v>25</v>
      </c>
      <c r="E16" s="1501">
        <v>4</v>
      </c>
      <c r="F16" s="1501">
        <v>1045.2570000000001</v>
      </c>
      <c r="G16" s="1528">
        <f t="shared" si="1"/>
        <v>7</v>
      </c>
      <c r="H16" s="1501">
        <v>0</v>
      </c>
      <c r="I16" s="1501">
        <v>7</v>
      </c>
      <c r="J16" s="1533">
        <v>73.888000000000005</v>
      </c>
      <c r="K16" s="1528">
        <f t="shared" si="2"/>
        <v>36</v>
      </c>
      <c r="L16" s="1528">
        <f t="shared" si="2"/>
        <v>25</v>
      </c>
      <c r="M16" s="1528">
        <f t="shared" si="2"/>
        <v>11</v>
      </c>
      <c r="N16" s="1542">
        <f t="shared" si="2"/>
        <v>1119.145</v>
      </c>
      <c r="O16" s="1501">
        <v>0</v>
      </c>
      <c r="P16" s="1511">
        <v>0</v>
      </c>
    </row>
    <row r="17" spans="1:16" ht="23.25" customHeight="1">
      <c r="A17" s="2380"/>
      <c r="B17" s="1113" t="s">
        <v>745</v>
      </c>
      <c r="C17" s="1528">
        <f t="shared" si="3"/>
        <v>43</v>
      </c>
      <c r="D17" s="1501">
        <v>34</v>
      </c>
      <c r="E17" s="1501">
        <v>9</v>
      </c>
      <c r="F17" s="1501">
        <v>2179.962</v>
      </c>
      <c r="G17" s="1528">
        <f t="shared" si="1"/>
        <v>11</v>
      </c>
      <c r="H17" s="1501">
        <v>2</v>
      </c>
      <c r="I17" s="1501">
        <v>9</v>
      </c>
      <c r="J17" s="1533">
        <v>128.53299999999999</v>
      </c>
      <c r="K17" s="1528">
        <f t="shared" si="2"/>
        <v>54</v>
      </c>
      <c r="L17" s="1528">
        <f t="shared" si="2"/>
        <v>36</v>
      </c>
      <c r="M17" s="1528">
        <f t="shared" si="2"/>
        <v>18</v>
      </c>
      <c r="N17" s="1542">
        <f t="shared" si="2"/>
        <v>2308.4949999999999</v>
      </c>
      <c r="O17" s="1501">
        <v>0</v>
      </c>
      <c r="P17" s="1511">
        <v>0</v>
      </c>
    </row>
    <row r="18" spans="1:16" ht="23.25" customHeight="1">
      <c r="A18" s="2380"/>
      <c r="B18" s="1113" t="s">
        <v>746</v>
      </c>
      <c r="C18" s="1528">
        <f t="shared" si="3"/>
        <v>33</v>
      </c>
      <c r="D18" s="1501">
        <v>26</v>
      </c>
      <c r="E18" s="1501">
        <v>7</v>
      </c>
      <c r="F18" s="1501">
        <v>1595.0740000000001</v>
      </c>
      <c r="G18" s="1528">
        <f t="shared" si="1"/>
        <v>10</v>
      </c>
      <c r="H18" s="1501">
        <v>1</v>
      </c>
      <c r="I18" s="1501">
        <v>9</v>
      </c>
      <c r="J18" s="1533">
        <v>257.43400000000003</v>
      </c>
      <c r="K18" s="1528">
        <f t="shared" si="2"/>
        <v>43</v>
      </c>
      <c r="L18" s="1528">
        <f t="shared" si="2"/>
        <v>27</v>
      </c>
      <c r="M18" s="1528">
        <f t="shared" si="2"/>
        <v>16</v>
      </c>
      <c r="N18" s="1542">
        <f t="shared" si="2"/>
        <v>1852.508</v>
      </c>
      <c r="O18" s="1501">
        <v>0</v>
      </c>
      <c r="P18" s="1511">
        <v>0</v>
      </c>
    </row>
    <row r="19" spans="1:16" ht="23.25" customHeight="1">
      <c r="A19" s="2380"/>
      <c r="B19" s="1113" t="s">
        <v>747</v>
      </c>
      <c r="C19" s="1528">
        <f t="shared" si="3"/>
        <v>18</v>
      </c>
      <c r="D19" s="1501">
        <v>14</v>
      </c>
      <c r="E19" s="1501">
        <v>4</v>
      </c>
      <c r="F19" s="1501">
        <v>809.274</v>
      </c>
      <c r="G19" s="1528">
        <f t="shared" si="1"/>
        <v>28</v>
      </c>
      <c r="H19" s="1501">
        <v>8</v>
      </c>
      <c r="I19" s="1501">
        <v>20</v>
      </c>
      <c r="J19" s="1533">
        <v>439.93599999999998</v>
      </c>
      <c r="K19" s="1528">
        <f t="shared" si="2"/>
        <v>46</v>
      </c>
      <c r="L19" s="1528">
        <f t="shared" si="2"/>
        <v>22</v>
      </c>
      <c r="M19" s="1528">
        <f t="shared" si="2"/>
        <v>24</v>
      </c>
      <c r="N19" s="1542">
        <f t="shared" si="2"/>
        <v>1249.21</v>
      </c>
      <c r="O19" s="1501">
        <v>0</v>
      </c>
      <c r="P19" s="1511">
        <v>0</v>
      </c>
    </row>
    <row r="20" spans="1:16" ht="9" customHeight="1">
      <c r="A20" s="2380"/>
      <c r="B20" s="1113"/>
      <c r="C20" s="1528"/>
      <c r="D20" s="1501"/>
      <c r="E20" s="1501"/>
      <c r="F20" s="1501"/>
      <c r="G20" s="1528"/>
      <c r="H20" s="1501"/>
      <c r="I20" s="1501"/>
      <c r="J20" s="1533"/>
      <c r="K20" s="1528"/>
      <c r="L20" s="1528"/>
      <c r="M20" s="1528"/>
      <c r="N20" s="1542"/>
      <c r="O20" s="1501"/>
      <c r="P20" s="1511"/>
    </row>
    <row r="21" spans="1:16" ht="23.25" customHeight="1">
      <c r="A21" s="2380"/>
      <c r="B21" s="1113" t="s">
        <v>748</v>
      </c>
      <c r="C21" s="1528">
        <f t="shared" ref="C21:C37" si="4">SUM(D21:E21)</f>
        <v>42</v>
      </c>
      <c r="D21" s="1501">
        <v>33</v>
      </c>
      <c r="E21" s="1501">
        <v>9</v>
      </c>
      <c r="F21" s="1501">
        <v>2134.73</v>
      </c>
      <c r="G21" s="1528">
        <f t="shared" ref="G21:G37" si="5">SUM(H21:I21)</f>
        <v>32</v>
      </c>
      <c r="H21" s="1501">
        <v>17</v>
      </c>
      <c r="I21" s="1501">
        <v>15</v>
      </c>
      <c r="J21" s="1533">
        <v>899.399</v>
      </c>
      <c r="K21" s="1528">
        <f t="shared" ref="K21:N37" si="6">C21+G21</f>
        <v>74</v>
      </c>
      <c r="L21" s="1528">
        <f t="shared" si="6"/>
        <v>50</v>
      </c>
      <c r="M21" s="1528">
        <f t="shared" si="6"/>
        <v>24</v>
      </c>
      <c r="N21" s="1542">
        <f t="shared" si="6"/>
        <v>3034.1289999999999</v>
      </c>
      <c r="O21" s="1501">
        <v>0</v>
      </c>
      <c r="P21" s="1511">
        <v>0</v>
      </c>
    </row>
    <row r="22" spans="1:16" ht="23.25" customHeight="1">
      <c r="A22" s="2380"/>
      <c r="B22" s="1113" t="s">
        <v>749</v>
      </c>
      <c r="C22" s="1528">
        <f t="shared" si="4"/>
        <v>28</v>
      </c>
      <c r="D22" s="1501">
        <v>21</v>
      </c>
      <c r="E22" s="1501">
        <v>7</v>
      </c>
      <c r="F22" s="1501">
        <v>1101.232</v>
      </c>
      <c r="G22" s="1528">
        <f t="shared" si="5"/>
        <v>39</v>
      </c>
      <c r="H22" s="1501">
        <v>9</v>
      </c>
      <c r="I22" s="1501">
        <v>30</v>
      </c>
      <c r="J22" s="1533">
        <v>815.88400000000001</v>
      </c>
      <c r="K22" s="1528">
        <f t="shared" si="6"/>
        <v>67</v>
      </c>
      <c r="L22" s="1528">
        <f t="shared" si="6"/>
        <v>30</v>
      </c>
      <c r="M22" s="1528">
        <f t="shared" si="6"/>
        <v>37</v>
      </c>
      <c r="N22" s="1542">
        <f t="shared" si="6"/>
        <v>1917.116</v>
      </c>
      <c r="O22" s="1501">
        <v>0</v>
      </c>
      <c r="P22" s="1511">
        <v>0</v>
      </c>
    </row>
    <row r="23" spans="1:16" ht="23.25" customHeight="1">
      <c r="A23" s="2380"/>
      <c r="B23" s="1113" t="s">
        <v>750</v>
      </c>
      <c r="C23" s="1528">
        <f t="shared" si="4"/>
        <v>26</v>
      </c>
      <c r="D23" s="1501">
        <v>22</v>
      </c>
      <c r="E23" s="1501">
        <v>4</v>
      </c>
      <c r="F23" s="1501">
        <v>1362.539</v>
      </c>
      <c r="G23" s="1528">
        <f t="shared" si="5"/>
        <v>35</v>
      </c>
      <c r="H23" s="1501">
        <v>12</v>
      </c>
      <c r="I23" s="1501">
        <v>23</v>
      </c>
      <c r="J23" s="1533">
        <v>802.54300000000001</v>
      </c>
      <c r="K23" s="1528">
        <f t="shared" si="6"/>
        <v>61</v>
      </c>
      <c r="L23" s="1528">
        <f t="shared" si="6"/>
        <v>34</v>
      </c>
      <c r="M23" s="1528">
        <f t="shared" si="6"/>
        <v>27</v>
      </c>
      <c r="N23" s="1542">
        <f t="shared" si="6"/>
        <v>2165.0819999999999</v>
      </c>
      <c r="O23" s="1501">
        <v>1</v>
      </c>
      <c r="P23" s="1511">
        <v>26.4</v>
      </c>
    </row>
    <row r="24" spans="1:16" ht="23.25" customHeight="1">
      <c r="A24" s="2380"/>
      <c r="B24" s="1117" t="s">
        <v>751</v>
      </c>
      <c r="C24" s="1528">
        <f t="shared" si="4"/>
        <v>8</v>
      </c>
      <c r="D24" s="1501">
        <v>7</v>
      </c>
      <c r="E24" s="1501">
        <v>1</v>
      </c>
      <c r="F24" s="1501">
        <v>439.11900000000003</v>
      </c>
      <c r="G24" s="1528">
        <f t="shared" si="5"/>
        <v>35</v>
      </c>
      <c r="H24" s="1501">
        <v>16</v>
      </c>
      <c r="I24" s="1501">
        <v>19</v>
      </c>
      <c r="J24" s="1533">
        <v>752.98699999999997</v>
      </c>
      <c r="K24" s="1528">
        <f t="shared" si="6"/>
        <v>43</v>
      </c>
      <c r="L24" s="1528">
        <f t="shared" si="6"/>
        <v>23</v>
      </c>
      <c r="M24" s="1528">
        <f t="shared" si="6"/>
        <v>20</v>
      </c>
      <c r="N24" s="1542">
        <f t="shared" si="6"/>
        <v>1192.106</v>
      </c>
      <c r="O24" s="1501">
        <v>0</v>
      </c>
      <c r="P24" s="1511">
        <v>0</v>
      </c>
    </row>
    <row r="25" spans="1:16" ht="23.25" customHeight="1">
      <c r="A25" s="2380"/>
      <c r="B25" s="1113" t="s">
        <v>752</v>
      </c>
      <c r="C25" s="1528">
        <f t="shared" si="4"/>
        <v>18</v>
      </c>
      <c r="D25" s="1501">
        <v>17</v>
      </c>
      <c r="E25" s="1501">
        <v>1</v>
      </c>
      <c r="F25" s="1501">
        <v>779.39800000000002</v>
      </c>
      <c r="G25" s="1528">
        <f t="shared" si="5"/>
        <v>18</v>
      </c>
      <c r="H25" s="1501">
        <v>3</v>
      </c>
      <c r="I25" s="1501">
        <v>15</v>
      </c>
      <c r="J25" s="1533">
        <v>379.82499999999999</v>
      </c>
      <c r="K25" s="1528">
        <f t="shared" si="6"/>
        <v>36</v>
      </c>
      <c r="L25" s="1528">
        <f t="shared" si="6"/>
        <v>20</v>
      </c>
      <c r="M25" s="1528">
        <f t="shared" si="6"/>
        <v>16</v>
      </c>
      <c r="N25" s="1542">
        <f t="shared" si="6"/>
        <v>1159.223</v>
      </c>
      <c r="O25" s="1501">
        <v>0</v>
      </c>
      <c r="P25" s="1511">
        <v>0</v>
      </c>
    </row>
    <row r="26" spans="1:16" ht="23.25" customHeight="1">
      <c r="A26" s="2385"/>
      <c r="B26" s="1118" t="s">
        <v>753</v>
      </c>
      <c r="C26" s="1528">
        <f t="shared" si="4"/>
        <v>33</v>
      </c>
      <c r="D26" s="1516">
        <v>27</v>
      </c>
      <c r="E26" s="1516">
        <v>6</v>
      </c>
      <c r="F26" s="1516">
        <v>1444.482</v>
      </c>
      <c r="G26" s="1528">
        <f t="shared" si="5"/>
        <v>22</v>
      </c>
      <c r="H26" s="1516">
        <v>4</v>
      </c>
      <c r="I26" s="1516">
        <v>18</v>
      </c>
      <c r="J26" s="1543">
        <v>437.93200000000002</v>
      </c>
      <c r="K26" s="1535">
        <f t="shared" si="6"/>
        <v>55</v>
      </c>
      <c r="L26" s="1535">
        <f t="shared" si="6"/>
        <v>31</v>
      </c>
      <c r="M26" s="1535">
        <f t="shared" si="6"/>
        <v>24</v>
      </c>
      <c r="N26" s="1544">
        <f t="shared" si="6"/>
        <v>1882.414</v>
      </c>
      <c r="O26" s="1516">
        <v>0</v>
      </c>
      <c r="P26" s="1545">
        <v>0</v>
      </c>
    </row>
    <row r="27" spans="1:16" ht="23.25" customHeight="1">
      <c r="A27" s="2380" t="s">
        <v>722</v>
      </c>
      <c r="B27" s="1120" t="s">
        <v>723</v>
      </c>
      <c r="C27" s="1539">
        <f t="shared" si="4"/>
        <v>214</v>
      </c>
      <c r="D27" s="1546">
        <v>175</v>
      </c>
      <c r="E27" s="1513">
        <v>39</v>
      </c>
      <c r="F27" s="1513">
        <v>10745.126</v>
      </c>
      <c r="G27" s="1539">
        <f t="shared" si="5"/>
        <v>97</v>
      </c>
      <c r="H27" s="1513">
        <v>26</v>
      </c>
      <c r="I27" s="1513">
        <v>71</v>
      </c>
      <c r="J27" s="1533">
        <v>1662.75</v>
      </c>
      <c r="K27" s="1528">
        <f t="shared" si="6"/>
        <v>311</v>
      </c>
      <c r="L27" s="1528">
        <f t="shared" si="6"/>
        <v>201</v>
      </c>
      <c r="M27" s="1528">
        <f t="shared" si="6"/>
        <v>110</v>
      </c>
      <c r="N27" s="1542">
        <f t="shared" si="6"/>
        <v>12407.876</v>
      </c>
      <c r="O27" s="1501">
        <v>1</v>
      </c>
      <c r="P27" s="1511">
        <v>80.52</v>
      </c>
    </row>
    <row r="28" spans="1:16" ht="23.25" customHeight="1">
      <c r="A28" s="2380"/>
      <c r="B28" s="1121" t="s">
        <v>42</v>
      </c>
      <c r="C28" s="1528">
        <f t="shared" si="4"/>
        <v>21</v>
      </c>
      <c r="D28" s="1547">
        <v>17</v>
      </c>
      <c r="E28" s="1501">
        <v>4</v>
      </c>
      <c r="F28" s="1501">
        <v>585.80999999999995</v>
      </c>
      <c r="G28" s="1528">
        <f t="shared" si="5"/>
        <v>32</v>
      </c>
      <c r="H28" s="1501">
        <v>11</v>
      </c>
      <c r="I28" s="1501">
        <v>21</v>
      </c>
      <c r="J28" s="1533">
        <v>610.88200000000006</v>
      </c>
      <c r="K28" s="1528">
        <f t="shared" si="6"/>
        <v>53</v>
      </c>
      <c r="L28" s="1528">
        <f>D28+H28</f>
        <v>28</v>
      </c>
      <c r="M28" s="1528">
        <f t="shared" si="6"/>
        <v>25</v>
      </c>
      <c r="N28" s="1542">
        <f t="shared" si="6"/>
        <v>1196.692</v>
      </c>
      <c r="O28" s="1501">
        <v>1</v>
      </c>
      <c r="P28" s="1511">
        <v>26.4</v>
      </c>
    </row>
    <row r="29" spans="1:16" ht="23.25" customHeight="1">
      <c r="A29" s="2380"/>
      <c r="B29" s="1498" t="s">
        <v>1045</v>
      </c>
      <c r="C29" s="1548">
        <f t="shared" si="4"/>
        <v>4</v>
      </c>
      <c r="D29" s="1549">
        <v>3</v>
      </c>
      <c r="E29" s="1520">
        <v>1</v>
      </c>
      <c r="F29" s="1520">
        <v>60.401000000000003</v>
      </c>
      <c r="G29" s="1548">
        <f t="shared" si="5"/>
        <v>8</v>
      </c>
      <c r="H29" s="1520">
        <v>2</v>
      </c>
      <c r="I29" s="1520">
        <v>6</v>
      </c>
      <c r="J29" s="1550">
        <v>189.81800000000001</v>
      </c>
      <c r="K29" s="1548">
        <f t="shared" si="6"/>
        <v>12</v>
      </c>
      <c r="L29" s="1548">
        <f t="shared" si="6"/>
        <v>5</v>
      </c>
      <c r="M29" s="1548">
        <f t="shared" si="6"/>
        <v>7</v>
      </c>
      <c r="N29" s="1551">
        <f t="shared" si="6"/>
        <v>250.21900000000002</v>
      </c>
      <c r="O29" s="1520">
        <v>0</v>
      </c>
      <c r="P29" s="1521">
        <v>0</v>
      </c>
    </row>
    <row r="30" spans="1:16" ht="23.25" customHeight="1">
      <c r="A30" s="2380"/>
      <c r="B30" s="1121" t="s">
        <v>725</v>
      </c>
      <c r="C30" s="1528">
        <f t="shared" si="4"/>
        <v>40</v>
      </c>
      <c r="D30" s="1547">
        <v>35</v>
      </c>
      <c r="E30" s="1501">
        <v>5</v>
      </c>
      <c r="F30" s="1501">
        <v>1702.9690000000001</v>
      </c>
      <c r="G30" s="1528">
        <f t="shared" si="5"/>
        <v>47</v>
      </c>
      <c r="H30" s="1501">
        <v>12</v>
      </c>
      <c r="I30" s="1501">
        <v>35</v>
      </c>
      <c r="J30" s="1533">
        <v>1158.423</v>
      </c>
      <c r="K30" s="1528">
        <f t="shared" si="6"/>
        <v>87</v>
      </c>
      <c r="L30" s="1528">
        <f t="shared" si="6"/>
        <v>47</v>
      </c>
      <c r="M30" s="1528">
        <f t="shared" si="6"/>
        <v>40</v>
      </c>
      <c r="N30" s="1542">
        <f t="shared" si="6"/>
        <v>2861.3919999999998</v>
      </c>
      <c r="O30" s="1501">
        <v>0</v>
      </c>
      <c r="P30" s="1511">
        <v>0</v>
      </c>
    </row>
    <row r="31" spans="1:16" ht="23.25" customHeight="1">
      <c r="A31" s="2380"/>
      <c r="B31" s="1121" t="s">
        <v>726</v>
      </c>
      <c r="C31" s="1528">
        <f t="shared" si="4"/>
        <v>17</v>
      </c>
      <c r="D31" s="1547">
        <v>15</v>
      </c>
      <c r="E31" s="1501">
        <v>2</v>
      </c>
      <c r="F31" s="1501">
        <v>757.84400000000005</v>
      </c>
      <c r="G31" s="1528">
        <f t="shared" si="5"/>
        <v>19</v>
      </c>
      <c r="H31" s="1501">
        <v>6</v>
      </c>
      <c r="I31" s="1501">
        <v>13</v>
      </c>
      <c r="J31" s="1533">
        <v>369.14499999999998</v>
      </c>
      <c r="K31" s="1528">
        <f t="shared" si="6"/>
        <v>36</v>
      </c>
      <c r="L31" s="1528">
        <f t="shared" si="6"/>
        <v>21</v>
      </c>
      <c r="M31" s="1528">
        <f t="shared" si="6"/>
        <v>15</v>
      </c>
      <c r="N31" s="1542">
        <f t="shared" si="6"/>
        <v>1126.989</v>
      </c>
      <c r="O31" s="1501">
        <v>0</v>
      </c>
      <c r="P31" s="1511">
        <v>0</v>
      </c>
    </row>
    <row r="32" spans="1:16" ht="9" customHeight="1">
      <c r="A32" s="2380"/>
      <c r="B32" s="1121"/>
      <c r="C32" s="1528"/>
      <c r="D32" s="1547"/>
      <c r="E32" s="1501"/>
      <c r="F32" s="1501"/>
      <c r="G32" s="1528"/>
      <c r="H32" s="1501"/>
      <c r="I32" s="1501"/>
      <c r="J32" s="1533"/>
      <c r="K32" s="1528"/>
      <c r="L32" s="1528"/>
      <c r="M32" s="1528"/>
      <c r="N32" s="1542"/>
      <c r="O32" s="1501"/>
      <c r="P32" s="1511"/>
    </row>
    <row r="33" spans="1:16" ht="23.25" customHeight="1">
      <c r="A33" s="2380"/>
      <c r="B33" s="1121" t="s">
        <v>727</v>
      </c>
      <c r="C33" s="1528">
        <f t="shared" si="4"/>
        <v>16</v>
      </c>
      <c r="D33" s="1547">
        <v>12</v>
      </c>
      <c r="E33" s="1501">
        <v>4</v>
      </c>
      <c r="F33" s="1501">
        <v>751.08299999999997</v>
      </c>
      <c r="G33" s="1528">
        <f t="shared" si="5"/>
        <v>13</v>
      </c>
      <c r="H33" s="1501">
        <v>3</v>
      </c>
      <c r="I33" s="1501">
        <v>10</v>
      </c>
      <c r="J33" s="1533">
        <v>364.52</v>
      </c>
      <c r="K33" s="1528">
        <f t="shared" si="6"/>
        <v>29</v>
      </c>
      <c r="L33" s="1528">
        <f t="shared" si="6"/>
        <v>15</v>
      </c>
      <c r="M33" s="1528">
        <f t="shared" si="6"/>
        <v>14</v>
      </c>
      <c r="N33" s="1542">
        <f t="shared" si="6"/>
        <v>1115.6030000000001</v>
      </c>
      <c r="O33" s="1501">
        <v>0</v>
      </c>
      <c r="P33" s="1511">
        <v>0</v>
      </c>
    </row>
    <row r="34" spans="1:16" ht="23.25" customHeight="1">
      <c r="A34" s="2380"/>
      <c r="B34" s="1121" t="s">
        <v>728</v>
      </c>
      <c r="C34" s="1528">
        <f t="shared" si="4"/>
        <v>12</v>
      </c>
      <c r="D34" s="1547">
        <v>11</v>
      </c>
      <c r="E34" s="1501">
        <v>1</v>
      </c>
      <c r="F34" s="1501">
        <v>486.96300000000002</v>
      </c>
      <c r="G34" s="1528">
        <f t="shared" si="5"/>
        <v>17</v>
      </c>
      <c r="H34" s="1501">
        <v>6</v>
      </c>
      <c r="I34" s="1501">
        <v>11</v>
      </c>
      <c r="J34" s="1533">
        <v>480.971</v>
      </c>
      <c r="K34" s="1528">
        <f t="shared" si="6"/>
        <v>29</v>
      </c>
      <c r="L34" s="1528">
        <f t="shared" si="6"/>
        <v>17</v>
      </c>
      <c r="M34" s="1528">
        <f t="shared" si="6"/>
        <v>12</v>
      </c>
      <c r="N34" s="1542">
        <f t="shared" si="6"/>
        <v>967.93399999999997</v>
      </c>
      <c r="O34" s="1501">
        <v>0</v>
      </c>
      <c r="P34" s="1511">
        <v>0</v>
      </c>
    </row>
    <row r="35" spans="1:16" ht="23.25" customHeight="1">
      <c r="A35" s="2380"/>
      <c r="B35" s="1121" t="s">
        <v>729</v>
      </c>
      <c r="C35" s="1528">
        <f t="shared" si="4"/>
        <v>19</v>
      </c>
      <c r="D35" s="1547">
        <v>14</v>
      </c>
      <c r="E35" s="1501">
        <v>5</v>
      </c>
      <c r="F35" s="1501">
        <v>886.10199999999998</v>
      </c>
      <c r="G35" s="1528">
        <f t="shared" si="5"/>
        <v>31</v>
      </c>
      <c r="H35" s="1501">
        <v>11</v>
      </c>
      <c r="I35" s="1501">
        <v>20</v>
      </c>
      <c r="J35" s="1533">
        <v>647.20600000000002</v>
      </c>
      <c r="K35" s="1528">
        <f t="shared" si="6"/>
        <v>50</v>
      </c>
      <c r="L35" s="1528">
        <f t="shared" si="6"/>
        <v>25</v>
      </c>
      <c r="M35" s="1528">
        <f t="shared" si="6"/>
        <v>25</v>
      </c>
      <c r="N35" s="1542">
        <f t="shared" si="6"/>
        <v>1533.308</v>
      </c>
      <c r="O35" s="1501">
        <v>0</v>
      </c>
      <c r="P35" s="1511">
        <v>0</v>
      </c>
    </row>
    <row r="36" spans="1:16" ht="23.25" customHeight="1">
      <c r="A36" s="2380"/>
      <c r="B36" s="1498" t="s">
        <v>891</v>
      </c>
      <c r="C36" s="1528">
        <f t="shared" si="4"/>
        <v>0</v>
      </c>
      <c r="D36" s="1547">
        <v>0</v>
      </c>
      <c r="E36" s="1501">
        <v>0</v>
      </c>
      <c r="F36" s="1501">
        <v>0</v>
      </c>
      <c r="G36" s="1528">
        <f t="shared" si="5"/>
        <v>0</v>
      </c>
      <c r="H36" s="1501">
        <v>0</v>
      </c>
      <c r="I36" s="1501">
        <v>0</v>
      </c>
      <c r="J36" s="1533">
        <v>0</v>
      </c>
      <c r="K36" s="1528">
        <f t="shared" si="6"/>
        <v>0</v>
      </c>
      <c r="L36" s="1528">
        <f t="shared" si="6"/>
        <v>0</v>
      </c>
      <c r="M36" s="1528">
        <f t="shared" si="6"/>
        <v>0</v>
      </c>
      <c r="N36" s="1542">
        <f t="shared" si="6"/>
        <v>0</v>
      </c>
      <c r="O36" s="1501">
        <v>0</v>
      </c>
      <c r="P36" s="1511">
        <v>0</v>
      </c>
    </row>
    <row r="37" spans="1:16" ht="23.25" customHeight="1" thickBot="1">
      <c r="A37" s="2381"/>
      <c r="B37" s="1493" t="s">
        <v>892</v>
      </c>
      <c r="C37" s="1552">
        <f t="shared" si="4"/>
        <v>0</v>
      </c>
      <c r="D37" s="1553">
        <v>0</v>
      </c>
      <c r="E37" s="1523">
        <v>0</v>
      </c>
      <c r="F37" s="1523">
        <v>0</v>
      </c>
      <c r="G37" s="1552">
        <f t="shared" si="5"/>
        <v>0</v>
      </c>
      <c r="H37" s="1523">
        <v>0</v>
      </c>
      <c r="I37" s="1523">
        <v>0</v>
      </c>
      <c r="J37" s="1554">
        <v>0</v>
      </c>
      <c r="K37" s="1552">
        <f t="shared" si="6"/>
        <v>0</v>
      </c>
      <c r="L37" s="1552">
        <f t="shared" si="6"/>
        <v>0</v>
      </c>
      <c r="M37" s="1552">
        <f t="shared" si="6"/>
        <v>0</v>
      </c>
      <c r="N37" s="1555">
        <f t="shared" si="6"/>
        <v>0</v>
      </c>
      <c r="O37" s="1523">
        <v>0</v>
      </c>
      <c r="P37" s="1524">
        <v>0</v>
      </c>
    </row>
    <row r="38" spans="1:16" ht="18" customHeight="1">
      <c r="A38" s="1525" t="s">
        <v>1075</v>
      </c>
    </row>
    <row r="39" spans="1:16">
      <c r="C39" s="1526"/>
      <c r="D39" s="1526"/>
      <c r="E39" s="1526"/>
      <c r="F39" s="1526"/>
      <c r="G39" s="1526"/>
      <c r="H39" s="1526"/>
      <c r="I39" s="1526"/>
      <c r="J39" s="1526"/>
      <c r="K39" s="1526"/>
      <c r="L39" s="1526"/>
      <c r="M39" s="1526"/>
      <c r="N39" s="1526"/>
      <c r="O39" s="1526"/>
      <c r="P39" s="1526"/>
    </row>
    <row r="40" spans="1:16">
      <c r="C40" s="1526"/>
      <c r="D40" s="1526"/>
      <c r="E40" s="1526"/>
      <c r="F40" s="1526"/>
      <c r="G40" s="1526"/>
      <c r="H40" s="1526"/>
      <c r="I40" s="1526"/>
      <c r="J40" s="1526"/>
      <c r="K40" s="1526"/>
      <c r="L40" s="1526"/>
      <c r="M40" s="1526"/>
      <c r="N40" s="1526"/>
      <c r="O40" s="1526"/>
      <c r="P40" s="1526"/>
    </row>
    <row r="41" spans="1:16">
      <c r="C41" s="1526"/>
      <c r="D41" s="1526"/>
      <c r="E41" s="1526"/>
      <c r="F41" s="1526"/>
      <c r="G41" s="1526"/>
      <c r="H41" s="1526"/>
      <c r="I41" s="1526"/>
      <c r="J41" s="1526"/>
      <c r="K41" s="1526"/>
      <c r="L41" s="1526"/>
      <c r="M41" s="1526"/>
      <c r="N41" s="1526"/>
      <c r="O41" s="1526"/>
      <c r="P41" s="1526"/>
    </row>
  </sheetData>
  <mergeCells count="31">
    <mergeCell ref="A14:A26"/>
    <mergeCell ref="A27:A37"/>
    <mergeCell ref="J7:J8"/>
    <mergeCell ref="K7:K8"/>
    <mergeCell ref="L7:L8"/>
    <mergeCell ref="M7:M8"/>
    <mergeCell ref="N7:N8"/>
    <mergeCell ref="A9:A13"/>
    <mergeCell ref="O5:O8"/>
    <mergeCell ref="P5:P8"/>
    <mergeCell ref="A6:B8"/>
    <mergeCell ref="C7:C8"/>
    <mergeCell ref="D7:D8"/>
    <mergeCell ref="E7:E8"/>
    <mergeCell ref="F7:F8"/>
    <mergeCell ref="G7:G8"/>
    <mergeCell ref="H7:H8"/>
    <mergeCell ref="I7:I8"/>
    <mergeCell ref="C5:E6"/>
    <mergeCell ref="F5:F6"/>
    <mergeCell ref="G5:I6"/>
    <mergeCell ref="J5:J6"/>
    <mergeCell ref="K5:M6"/>
    <mergeCell ref="N5:N6"/>
    <mergeCell ref="A1:P1"/>
    <mergeCell ref="B3:B4"/>
    <mergeCell ref="C3:N3"/>
    <mergeCell ref="O3:P4"/>
    <mergeCell ref="C4:F4"/>
    <mergeCell ref="G4:J4"/>
    <mergeCell ref="K4:N4"/>
  </mergeCells>
  <phoneticPr fontId="3"/>
  <printOptions horizontalCentered="1"/>
  <pageMargins left="0.39370078740157483" right="0.39370078740157483" top="0.74803149606299213" bottom="0.39370078740157483" header="0.51181102362204722" footer="0.31496062992125984"/>
  <pageSetup paperSize="9" scale="87" orientation="portrait" blackAndWhite="1"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85" zoomScaleSheetLayoutView="100" workbookViewId="0">
      <pane xSplit="1" ySplit="8" topLeftCell="B9" activePane="bottomRight" state="frozen"/>
      <selection sqref="A1:M1"/>
      <selection pane="topRight" sqref="A1:M1"/>
      <selection pane="bottomLeft" sqref="A1:M1"/>
      <selection pane="bottomRight" activeCell="P12" sqref="P12"/>
    </sheetView>
  </sheetViews>
  <sheetFormatPr defaultColWidth="8" defaultRowHeight="13.5"/>
  <cols>
    <col min="1" max="1" width="3" style="1504" customWidth="1"/>
    <col min="2" max="2" width="9.375" style="1504" customWidth="1"/>
    <col min="3" max="4" width="6.25" style="1504" customWidth="1"/>
    <col min="5" max="5" width="6.375" style="1504" customWidth="1"/>
    <col min="6" max="10" width="6.25" style="1504" customWidth="1"/>
    <col min="11" max="11" width="6.875" style="1504" customWidth="1"/>
    <col min="12" max="12" width="6.25" style="1504" customWidth="1"/>
    <col min="13" max="13" width="6" style="1504" customWidth="1"/>
    <col min="14" max="14" width="8.5" style="1504" customWidth="1"/>
    <col min="15" max="16384" width="8" style="1504"/>
  </cols>
  <sheetData>
    <row r="1" spans="1:14" ht="35.1" customHeight="1">
      <c r="A1" s="2355" t="s">
        <v>895</v>
      </c>
      <c r="B1" s="2355"/>
      <c r="C1" s="2355"/>
      <c r="D1" s="2355"/>
      <c r="E1" s="2355"/>
      <c r="F1" s="2355"/>
      <c r="G1" s="2355"/>
      <c r="H1" s="2355"/>
      <c r="I1" s="2355"/>
      <c r="J1" s="2355"/>
      <c r="K1" s="2355"/>
      <c r="L1" s="2355"/>
      <c r="M1" s="2355"/>
      <c r="N1" s="2355"/>
    </row>
    <row r="2" spans="1:14" ht="18.75" customHeight="1" thickBot="1">
      <c r="A2" s="1505" t="s">
        <v>1076</v>
      </c>
      <c r="N2" s="1506" t="s">
        <v>912</v>
      </c>
    </row>
    <row r="3" spans="1:14" ht="13.5" customHeight="1">
      <c r="A3" s="1507"/>
      <c r="B3" s="2356" t="s">
        <v>1064</v>
      </c>
      <c r="C3" s="2358" t="s">
        <v>1077</v>
      </c>
      <c r="D3" s="2395"/>
      <c r="E3" s="2395"/>
      <c r="F3" s="2395"/>
      <c r="G3" s="2395"/>
      <c r="H3" s="2395"/>
      <c r="I3" s="2395"/>
      <c r="J3" s="2395"/>
      <c r="K3" s="2407"/>
      <c r="L3" s="2358" t="s">
        <v>1078</v>
      </c>
      <c r="M3" s="2359"/>
      <c r="N3" s="2360"/>
    </row>
    <row r="4" spans="1:14" ht="13.5" customHeight="1">
      <c r="A4" s="1508"/>
      <c r="B4" s="2357"/>
      <c r="C4" s="2408"/>
      <c r="D4" s="2409"/>
      <c r="E4" s="2409"/>
      <c r="F4" s="2409"/>
      <c r="G4" s="2409"/>
      <c r="H4" s="2409"/>
      <c r="I4" s="2409"/>
      <c r="J4" s="2409"/>
      <c r="K4" s="2410"/>
      <c r="L4" s="2367"/>
      <c r="M4" s="2368"/>
      <c r="N4" s="2373"/>
    </row>
    <row r="5" spans="1:14" ht="13.5" customHeight="1">
      <c r="A5" s="1508"/>
      <c r="B5" s="1509"/>
      <c r="C5" s="2364" t="s">
        <v>1079</v>
      </c>
      <c r="D5" s="2365"/>
      <c r="E5" s="2366"/>
      <c r="F5" s="2364" t="s">
        <v>1080</v>
      </c>
      <c r="G5" s="2411"/>
      <c r="H5" s="2412"/>
      <c r="I5" s="2411" t="s">
        <v>1081</v>
      </c>
      <c r="J5" s="2411"/>
      <c r="K5" s="2412"/>
      <c r="L5" s="2415" t="s">
        <v>1082</v>
      </c>
      <c r="M5" s="2418" t="s">
        <v>1083</v>
      </c>
      <c r="N5" s="2421" t="s">
        <v>920</v>
      </c>
    </row>
    <row r="6" spans="1:14" ht="13.5" customHeight="1">
      <c r="A6" s="2374" t="s">
        <v>916</v>
      </c>
      <c r="B6" s="2375"/>
      <c r="C6" s="2367"/>
      <c r="D6" s="2368"/>
      <c r="E6" s="2369"/>
      <c r="F6" s="2404"/>
      <c r="G6" s="2413"/>
      <c r="H6" s="2414"/>
      <c r="I6" s="2413"/>
      <c r="J6" s="2413"/>
      <c r="K6" s="2414"/>
      <c r="L6" s="2416"/>
      <c r="M6" s="2419"/>
      <c r="N6" s="2422"/>
    </row>
    <row r="7" spans="1:14" ht="13.5" customHeight="1">
      <c r="A7" s="2376"/>
      <c r="B7" s="2375"/>
      <c r="C7" s="2426" t="s">
        <v>1084</v>
      </c>
      <c r="D7" s="2427" t="s">
        <v>1085</v>
      </c>
      <c r="E7" s="2427" t="s">
        <v>1086</v>
      </c>
      <c r="F7" s="2415" t="s">
        <v>1084</v>
      </c>
      <c r="G7" s="2424" t="s">
        <v>1085</v>
      </c>
      <c r="H7" s="2424" t="s">
        <v>1086</v>
      </c>
      <c r="I7" s="2426" t="s">
        <v>1084</v>
      </c>
      <c r="J7" s="2427" t="s">
        <v>1085</v>
      </c>
      <c r="K7" s="2424" t="s">
        <v>920</v>
      </c>
      <c r="L7" s="2416"/>
      <c r="M7" s="2419"/>
      <c r="N7" s="2422"/>
    </row>
    <row r="8" spans="1:14" ht="13.5" customHeight="1">
      <c r="A8" s="2377"/>
      <c r="B8" s="2378"/>
      <c r="C8" s="2417"/>
      <c r="D8" s="2425"/>
      <c r="E8" s="2425"/>
      <c r="F8" s="2417"/>
      <c r="G8" s="2425"/>
      <c r="H8" s="2425"/>
      <c r="I8" s="2417"/>
      <c r="J8" s="2425"/>
      <c r="K8" s="2425"/>
      <c r="L8" s="2417"/>
      <c r="M8" s="2420"/>
      <c r="N8" s="2423"/>
    </row>
    <row r="9" spans="1:14" ht="24" customHeight="1">
      <c r="A9" s="2384" t="s">
        <v>766</v>
      </c>
      <c r="B9" s="1101" t="s">
        <v>1025</v>
      </c>
      <c r="C9" s="1501">
        <v>14</v>
      </c>
      <c r="D9" s="1501">
        <v>45</v>
      </c>
      <c r="E9" s="1501">
        <v>7106.5510000000004</v>
      </c>
      <c r="F9" s="1501">
        <v>34</v>
      </c>
      <c r="G9" s="1501">
        <v>62</v>
      </c>
      <c r="H9" s="1501">
        <v>4149.902</v>
      </c>
      <c r="I9" s="1501">
        <v>48</v>
      </c>
      <c r="J9" s="1501">
        <v>107</v>
      </c>
      <c r="K9" s="1501">
        <v>11256.453</v>
      </c>
      <c r="L9" s="1501">
        <v>12</v>
      </c>
      <c r="M9" s="1501">
        <v>11</v>
      </c>
      <c r="N9" s="1511">
        <v>18014.96</v>
      </c>
    </row>
    <row r="10" spans="1:14" ht="24" customHeight="1">
      <c r="A10" s="2380"/>
      <c r="B10" s="1106">
        <v>29</v>
      </c>
      <c r="C10" s="1501">
        <v>14</v>
      </c>
      <c r="D10" s="1501">
        <v>68</v>
      </c>
      <c r="E10" s="1501">
        <v>9420.360999999999</v>
      </c>
      <c r="F10" s="1501">
        <v>36</v>
      </c>
      <c r="G10" s="1501">
        <v>109</v>
      </c>
      <c r="H10" s="1501">
        <v>7033.2970000000005</v>
      </c>
      <c r="I10" s="1501">
        <v>50</v>
      </c>
      <c r="J10" s="1501">
        <v>177</v>
      </c>
      <c r="K10" s="1501">
        <v>16453.658000000003</v>
      </c>
      <c r="L10" s="1501">
        <v>7</v>
      </c>
      <c r="M10" s="1501">
        <v>13</v>
      </c>
      <c r="N10" s="1511">
        <v>21081.260000000002</v>
      </c>
    </row>
    <row r="11" spans="1:14" s="1228" customFormat="1" ht="24" customHeight="1">
      <c r="A11" s="2380"/>
      <c r="B11" s="1106">
        <v>30</v>
      </c>
      <c r="C11" s="1556">
        <v>11</v>
      </c>
      <c r="D11" s="1556">
        <v>78</v>
      </c>
      <c r="E11" s="1556">
        <v>13564.186</v>
      </c>
      <c r="F11" s="1556">
        <v>60</v>
      </c>
      <c r="G11" s="1556">
        <v>143</v>
      </c>
      <c r="H11" s="1556">
        <v>13231.793999999998</v>
      </c>
      <c r="I11" s="1556">
        <v>71</v>
      </c>
      <c r="J11" s="1556">
        <v>221</v>
      </c>
      <c r="K11" s="1556">
        <v>26796.384000000002</v>
      </c>
      <c r="L11" s="1556">
        <v>8</v>
      </c>
      <c r="M11" s="1556">
        <v>9.3333333333333339</v>
      </c>
      <c r="N11" s="1557">
        <v>17708.015999999996</v>
      </c>
    </row>
    <row r="12" spans="1:14" ht="24" customHeight="1">
      <c r="A12" s="2380"/>
      <c r="B12" s="1106" t="s">
        <v>1026</v>
      </c>
      <c r="C12" s="1556">
        <v>24</v>
      </c>
      <c r="D12" s="1556">
        <v>80</v>
      </c>
      <c r="E12" s="1556">
        <v>15553.165999999999</v>
      </c>
      <c r="F12" s="1556">
        <v>69</v>
      </c>
      <c r="G12" s="1556">
        <v>201</v>
      </c>
      <c r="H12" s="1556">
        <v>15539.939</v>
      </c>
      <c r="I12" s="1556">
        <v>93</v>
      </c>
      <c r="J12" s="1556">
        <v>281</v>
      </c>
      <c r="K12" s="1556">
        <v>31093.065000000002</v>
      </c>
      <c r="L12" s="1556">
        <v>15</v>
      </c>
      <c r="M12" s="1556">
        <v>9.5833333333333339</v>
      </c>
      <c r="N12" s="1557">
        <v>22572.778000000002</v>
      </c>
    </row>
    <row r="13" spans="1:14" ht="24" customHeight="1">
      <c r="A13" s="2385"/>
      <c r="B13" s="1106">
        <v>2</v>
      </c>
      <c r="C13" s="1558">
        <f t="shared" ref="C13:L13" si="0">SUM(C14:C26)</f>
        <v>25</v>
      </c>
      <c r="D13" s="1558">
        <f t="shared" si="0"/>
        <v>97</v>
      </c>
      <c r="E13" s="1558">
        <f t="shared" si="0"/>
        <v>19097.797999999999</v>
      </c>
      <c r="F13" s="1558">
        <f t="shared" si="0"/>
        <v>117</v>
      </c>
      <c r="G13" s="1558">
        <f t="shared" si="0"/>
        <v>241</v>
      </c>
      <c r="H13" s="1558">
        <f t="shared" si="0"/>
        <v>19243.482</v>
      </c>
      <c r="I13" s="1558">
        <f t="shared" si="0"/>
        <v>142</v>
      </c>
      <c r="J13" s="1558">
        <f t="shared" si="0"/>
        <v>338</v>
      </c>
      <c r="K13" s="1558">
        <f t="shared" si="0"/>
        <v>38341.280000000006</v>
      </c>
      <c r="L13" s="1558">
        <f t="shared" si="0"/>
        <v>15</v>
      </c>
      <c r="M13" s="1558">
        <f>SUM(M14:M26)/12</f>
        <v>11.583333333333334</v>
      </c>
      <c r="N13" s="1559">
        <f>SUM(N14:N26)</f>
        <v>31403.467000000001</v>
      </c>
    </row>
    <row r="14" spans="1:14" ht="23.25" customHeight="1">
      <c r="A14" s="2384" t="s">
        <v>767</v>
      </c>
      <c r="B14" s="1139" t="s">
        <v>742</v>
      </c>
      <c r="C14" s="1513">
        <v>1</v>
      </c>
      <c r="D14" s="1513">
        <v>32</v>
      </c>
      <c r="E14" s="1513">
        <v>4599.3609999999999</v>
      </c>
      <c r="F14" s="1513">
        <v>4</v>
      </c>
      <c r="G14" s="1513">
        <v>50</v>
      </c>
      <c r="H14" s="1513">
        <v>4385.6540000000005</v>
      </c>
      <c r="I14" s="1513">
        <v>5</v>
      </c>
      <c r="J14" s="1513">
        <v>82</v>
      </c>
      <c r="K14" s="1540">
        <v>8985.0149999999994</v>
      </c>
      <c r="L14" s="1513">
        <v>0</v>
      </c>
      <c r="M14" s="1513">
        <v>17</v>
      </c>
      <c r="N14" s="1518">
        <v>3303.9859999999999</v>
      </c>
    </row>
    <row r="15" spans="1:14" ht="23.25" customHeight="1">
      <c r="A15" s="2380"/>
      <c r="B15" s="1113" t="s">
        <v>1027</v>
      </c>
      <c r="C15" s="1501">
        <v>0</v>
      </c>
      <c r="D15" s="1501">
        <v>4</v>
      </c>
      <c r="E15" s="1501">
        <v>742.65</v>
      </c>
      <c r="F15" s="1501">
        <v>1</v>
      </c>
      <c r="G15" s="1501">
        <v>19</v>
      </c>
      <c r="H15" s="1501">
        <v>1191.3430000000001</v>
      </c>
      <c r="I15" s="1501">
        <v>1</v>
      </c>
      <c r="J15" s="1501">
        <v>23</v>
      </c>
      <c r="K15" s="1533">
        <v>1933.9929999999999</v>
      </c>
      <c r="L15" s="1501">
        <v>0</v>
      </c>
      <c r="M15" s="1501">
        <v>5</v>
      </c>
      <c r="N15" s="1511">
        <v>1311.184</v>
      </c>
    </row>
    <row r="16" spans="1:14" ht="23.25" customHeight="1">
      <c r="A16" s="2380"/>
      <c r="B16" s="1113" t="s">
        <v>744</v>
      </c>
      <c r="C16" s="1501">
        <v>0</v>
      </c>
      <c r="D16" s="1501">
        <v>1</v>
      </c>
      <c r="E16" s="1501">
        <v>130</v>
      </c>
      <c r="F16" s="1501">
        <v>2</v>
      </c>
      <c r="G16" s="1501">
        <v>6</v>
      </c>
      <c r="H16" s="1501">
        <v>455.596</v>
      </c>
      <c r="I16" s="1501">
        <v>2</v>
      </c>
      <c r="J16" s="1501">
        <v>7</v>
      </c>
      <c r="K16" s="1533">
        <v>585.596</v>
      </c>
      <c r="L16" s="1501">
        <v>2</v>
      </c>
      <c r="M16" s="1501">
        <v>13</v>
      </c>
      <c r="N16" s="1511">
        <v>2665.4169999999999</v>
      </c>
    </row>
    <row r="17" spans="1:14" ht="23.25" customHeight="1">
      <c r="A17" s="2380"/>
      <c r="B17" s="1113" t="s">
        <v>745</v>
      </c>
      <c r="C17" s="1501">
        <v>0</v>
      </c>
      <c r="D17" s="1501">
        <v>0</v>
      </c>
      <c r="E17" s="1501">
        <v>0</v>
      </c>
      <c r="F17" s="1501">
        <v>6</v>
      </c>
      <c r="G17" s="1501">
        <v>9</v>
      </c>
      <c r="H17" s="1501">
        <v>1041.893</v>
      </c>
      <c r="I17" s="1501">
        <v>6</v>
      </c>
      <c r="J17" s="1501">
        <v>9</v>
      </c>
      <c r="K17" s="1533">
        <v>1041.893</v>
      </c>
      <c r="L17" s="1501">
        <v>0</v>
      </c>
      <c r="M17" s="1501">
        <v>6</v>
      </c>
      <c r="N17" s="1511">
        <v>1640.5920000000001</v>
      </c>
    </row>
    <row r="18" spans="1:14" ht="23.25" customHeight="1">
      <c r="A18" s="2380"/>
      <c r="B18" s="1113" t="s">
        <v>746</v>
      </c>
      <c r="C18" s="1501">
        <v>0</v>
      </c>
      <c r="D18" s="1501">
        <v>0</v>
      </c>
      <c r="E18" s="1501">
        <v>0</v>
      </c>
      <c r="F18" s="1501">
        <v>6</v>
      </c>
      <c r="G18" s="1501">
        <v>6</v>
      </c>
      <c r="H18" s="1501">
        <v>696.37</v>
      </c>
      <c r="I18" s="1501">
        <v>6</v>
      </c>
      <c r="J18" s="1501">
        <v>6</v>
      </c>
      <c r="K18" s="1533">
        <v>696.37</v>
      </c>
      <c r="L18" s="1501">
        <v>0</v>
      </c>
      <c r="M18" s="1501">
        <v>15</v>
      </c>
      <c r="N18" s="1511">
        <v>3479.3850000000002</v>
      </c>
    </row>
    <row r="19" spans="1:14" ht="23.25" customHeight="1">
      <c r="A19" s="2380"/>
      <c r="B19" s="1113" t="s">
        <v>747</v>
      </c>
      <c r="C19" s="1501">
        <v>0</v>
      </c>
      <c r="D19" s="1501">
        <v>1</v>
      </c>
      <c r="E19" s="1501">
        <v>90</v>
      </c>
      <c r="F19" s="1501">
        <v>1</v>
      </c>
      <c r="G19" s="1501">
        <v>1</v>
      </c>
      <c r="H19" s="1501">
        <v>165</v>
      </c>
      <c r="I19" s="1501">
        <v>1</v>
      </c>
      <c r="J19" s="1501">
        <v>2</v>
      </c>
      <c r="K19" s="1533">
        <v>255</v>
      </c>
      <c r="L19" s="1501">
        <v>0</v>
      </c>
      <c r="M19" s="1501">
        <v>4</v>
      </c>
      <c r="N19" s="1511">
        <v>1025.366</v>
      </c>
    </row>
    <row r="20" spans="1:14" ht="9" customHeight="1">
      <c r="A20" s="2380"/>
      <c r="B20" s="1113"/>
      <c r="C20" s="1501"/>
      <c r="D20" s="1501"/>
      <c r="E20" s="1501"/>
      <c r="F20" s="1501"/>
      <c r="G20" s="1501"/>
      <c r="H20" s="1501"/>
      <c r="I20" s="1501"/>
      <c r="J20" s="1501"/>
      <c r="K20" s="1533"/>
      <c r="L20" s="1501"/>
      <c r="M20" s="1501"/>
      <c r="N20" s="1511"/>
    </row>
    <row r="21" spans="1:14" ht="23.25" customHeight="1">
      <c r="A21" s="2380"/>
      <c r="B21" s="1113" t="s">
        <v>748</v>
      </c>
      <c r="C21" s="1501">
        <v>21</v>
      </c>
      <c r="D21" s="1501">
        <v>47</v>
      </c>
      <c r="E21" s="1501">
        <v>11307.883</v>
      </c>
      <c r="F21" s="1501">
        <v>44</v>
      </c>
      <c r="G21" s="1501">
        <v>69</v>
      </c>
      <c r="H21" s="1501">
        <v>6529.0649999999996</v>
      </c>
      <c r="I21" s="1501">
        <v>65</v>
      </c>
      <c r="J21" s="1501">
        <v>116</v>
      </c>
      <c r="K21" s="1533">
        <v>17836.948</v>
      </c>
      <c r="L21" s="1501">
        <v>2</v>
      </c>
      <c r="M21" s="1501">
        <v>19</v>
      </c>
      <c r="N21" s="1511">
        <v>4546.2060000000001</v>
      </c>
    </row>
    <row r="22" spans="1:14" ht="23.25" customHeight="1">
      <c r="A22" s="2380"/>
      <c r="B22" s="1113" t="s">
        <v>749</v>
      </c>
      <c r="C22" s="1501">
        <v>2</v>
      </c>
      <c r="D22" s="1501">
        <v>5</v>
      </c>
      <c r="E22" s="1501">
        <v>853.3</v>
      </c>
      <c r="F22" s="1501">
        <v>19</v>
      </c>
      <c r="G22" s="1501">
        <v>22</v>
      </c>
      <c r="H22" s="1501">
        <v>1082.29</v>
      </c>
      <c r="I22" s="1501">
        <v>21</v>
      </c>
      <c r="J22" s="1501">
        <v>27</v>
      </c>
      <c r="K22" s="1533">
        <v>1935.59</v>
      </c>
      <c r="L22" s="1501">
        <v>0</v>
      </c>
      <c r="M22" s="1501">
        <v>5</v>
      </c>
      <c r="N22" s="1511">
        <v>1052.6990000000001</v>
      </c>
    </row>
    <row r="23" spans="1:14" ht="23.25" customHeight="1">
      <c r="A23" s="2380"/>
      <c r="B23" s="1113" t="s">
        <v>750</v>
      </c>
      <c r="C23" s="1501">
        <v>0</v>
      </c>
      <c r="D23" s="1501">
        <v>0</v>
      </c>
      <c r="E23" s="1501">
        <v>0</v>
      </c>
      <c r="F23" s="1501">
        <v>10</v>
      </c>
      <c r="G23" s="1501">
        <v>10</v>
      </c>
      <c r="H23" s="1501">
        <v>732.18600000000004</v>
      </c>
      <c r="I23" s="1501">
        <v>10</v>
      </c>
      <c r="J23" s="1501">
        <v>10</v>
      </c>
      <c r="K23" s="1533">
        <v>732.18600000000004</v>
      </c>
      <c r="L23" s="1501">
        <v>2</v>
      </c>
      <c r="M23" s="1501">
        <v>18</v>
      </c>
      <c r="N23" s="1511">
        <v>4117.915</v>
      </c>
    </row>
    <row r="24" spans="1:14" ht="23.25" customHeight="1">
      <c r="A24" s="2380"/>
      <c r="B24" s="1117" t="s">
        <v>751</v>
      </c>
      <c r="C24" s="1501">
        <v>0</v>
      </c>
      <c r="D24" s="1501">
        <v>1</v>
      </c>
      <c r="E24" s="1501">
        <v>456.30200000000002</v>
      </c>
      <c r="F24" s="1501">
        <v>16</v>
      </c>
      <c r="G24" s="1501">
        <v>29</v>
      </c>
      <c r="H24" s="1501">
        <v>1702.17</v>
      </c>
      <c r="I24" s="1501">
        <v>16</v>
      </c>
      <c r="J24" s="1501">
        <v>30</v>
      </c>
      <c r="K24" s="1533">
        <v>2158.4720000000002</v>
      </c>
      <c r="L24" s="1501">
        <v>0</v>
      </c>
      <c r="M24" s="1501">
        <v>4</v>
      </c>
      <c r="N24" s="1511">
        <v>939.14400000000001</v>
      </c>
    </row>
    <row r="25" spans="1:14" ht="23.25" customHeight="1">
      <c r="A25" s="2380"/>
      <c r="B25" s="1113" t="s">
        <v>752</v>
      </c>
      <c r="C25" s="1501">
        <v>0</v>
      </c>
      <c r="D25" s="1501">
        <v>0</v>
      </c>
      <c r="E25" s="1501">
        <v>0</v>
      </c>
      <c r="F25" s="1501">
        <v>4</v>
      </c>
      <c r="G25" s="1501">
        <v>10</v>
      </c>
      <c r="H25" s="1501">
        <v>573.31100000000004</v>
      </c>
      <c r="I25" s="1501">
        <v>4</v>
      </c>
      <c r="J25" s="1501">
        <v>10</v>
      </c>
      <c r="K25" s="1533">
        <v>573.31100000000004</v>
      </c>
      <c r="L25" s="1501">
        <v>6</v>
      </c>
      <c r="M25" s="1501">
        <v>20</v>
      </c>
      <c r="N25" s="1511">
        <v>4326.3040000000001</v>
      </c>
    </row>
    <row r="26" spans="1:14" ht="23.25" customHeight="1">
      <c r="A26" s="2385"/>
      <c r="B26" s="1118" t="s">
        <v>753</v>
      </c>
      <c r="C26" s="1501">
        <v>1</v>
      </c>
      <c r="D26" s="1516">
        <v>6</v>
      </c>
      <c r="E26" s="1516">
        <v>918.30200000000002</v>
      </c>
      <c r="F26" s="1516">
        <v>4</v>
      </c>
      <c r="G26" s="1501">
        <v>10</v>
      </c>
      <c r="H26" s="1501">
        <v>688.60400000000004</v>
      </c>
      <c r="I26" s="1516">
        <v>5</v>
      </c>
      <c r="J26" s="1516">
        <v>16</v>
      </c>
      <c r="K26" s="1543">
        <v>1606.9059999999999</v>
      </c>
      <c r="L26" s="1516">
        <v>3</v>
      </c>
      <c r="M26" s="1516">
        <v>13</v>
      </c>
      <c r="N26" s="1545">
        <v>2995.2689999999998</v>
      </c>
    </row>
    <row r="27" spans="1:14" ht="23.25" customHeight="1">
      <c r="A27" s="2380" t="s">
        <v>722</v>
      </c>
      <c r="B27" s="1120" t="s">
        <v>723</v>
      </c>
      <c r="C27" s="1560">
        <v>14</v>
      </c>
      <c r="D27" s="1561">
        <v>43</v>
      </c>
      <c r="E27" s="1560">
        <v>9793.35</v>
      </c>
      <c r="F27" s="1560">
        <v>65</v>
      </c>
      <c r="G27" s="1560">
        <v>134</v>
      </c>
      <c r="H27" s="1560">
        <v>11069.492</v>
      </c>
      <c r="I27" s="1560">
        <v>79</v>
      </c>
      <c r="J27" s="1560">
        <v>177</v>
      </c>
      <c r="K27" s="1562">
        <v>20862.842000000001</v>
      </c>
      <c r="L27" s="1556">
        <v>9</v>
      </c>
      <c r="M27" s="1556">
        <v>5</v>
      </c>
      <c r="N27" s="1557">
        <v>13350.837</v>
      </c>
    </row>
    <row r="28" spans="1:14" ht="23.25" customHeight="1">
      <c r="A28" s="2380"/>
      <c r="B28" s="1121" t="s">
        <v>42</v>
      </c>
      <c r="C28" s="1556">
        <v>0</v>
      </c>
      <c r="D28" s="1563">
        <v>0</v>
      </c>
      <c r="E28" s="1556">
        <v>0</v>
      </c>
      <c r="F28" s="1556">
        <v>8</v>
      </c>
      <c r="G28" s="1556">
        <v>21</v>
      </c>
      <c r="H28" s="1556">
        <v>1883.51</v>
      </c>
      <c r="I28" s="1556">
        <v>8</v>
      </c>
      <c r="J28" s="1556">
        <v>21</v>
      </c>
      <c r="K28" s="1562">
        <v>1883.51</v>
      </c>
      <c r="L28" s="1556">
        <v>0</v>
      </c>
      <c r="M28" s="1556">
        <v>0</v>
      </c>
      <c r="N28" s="1557">
        <v>0</v>
      </c>
    </row>
    <row r="29" spans="1:14" ht="23.25" customHeight="1">
      <c r="A29" s="2380"/>
      <c r="B29" s="1564" t="s">
        <v>1045</v>
      </c>
      <c r="C29" s="1565">
        <v>0</v>
      </c>
      <c r="D29" s="1566">
        <v>0</v>
      </c>
      <c r="E29" s="1565">
        <v>0</v>
      </c>
      <c r="F29" s="1565">
        <v>4</v>
      </c>
      <c r="G29" s="1565">
        <v>9</v>
      </c>
      <c r="H29" s="1565">
        <v>575.61500000000001</v>
      </c>
      <c r="I29" s="1565">
        <v>4</v>
      </c>
      <c r="J29" s="1565">
        <v>9</v>
      </c>
      <c r="K29" s="1567">
        <v>575.61500000000001</v>
      </c>
      <c r="L29" s="1565">
        <v>0</v>
      </c>
      <c r="M29" s="1565">
        <v>0</v>
      </c>
      <c r="N29" s="1568">
        <v>0</v>
      </c>
    </row>
    <row r="30" spans="1:14" ht="23.25" customHeight="1">
      <c r="A30" s="2380"/>
      <c r="B30" s="1121" t="s">
        <v>725</v>
      </c>
      <c r="C30" s="1556">
        <v>1</v>
      </c>
      <c r="D30" s="1563">
        <v>4</v>
      </c>
      <c r="E30" s="1556">
        <v>1554.635</v>
      </c>
      <c r="F30" s="1556">
        <v>14</v>
      </c>
      <c r="G30" s="1556">
        <v>33</v>
      </c>
      <c r="H30" s="1556">
        <v>2101.4740000000002</v>
      </c>
      <c r="I30" s="1556">
        <v>15</v>
      </c>
      <c r="J30" s="1556">
        <v>37</v>
      </c>
      <c r="K30" s="1562">
        <v>3656.1089999999999</v>
      </c>
      <c r="L30" s="1556">
        <v>0</v>
      </c>
      <c r="M30" s="1556">
        <v>0</v>
      </c>
      <c r="N30" s="1557">
        <v>0</v>
      </c>
    </row>
    <row r="31" spans="1:14" ht="23.25" customHeight="1">
      <c r="A31" s="2380"/>
      <c r="B31" s="1121" t="s">
        <v>726</v>
      </c>
      <c r="C31" s="1556">
        <v>3</v>
      </c>
      <c r="D31" s="1563">
        <v>13</v>
      </c>
      <c r="E31" s="1556">
        <v>1450</v>
      </c>
      <c r="F31" s="1556">
        <v>5</v>
      </c>
      <c r="G31" s="1556">
        <v>7</v>
      </c>
      <c r="H31" s="1556">
        <v>728.15099999999995</v>
      </c>
      <c r="I31" s="1556">
        <v>8</v>
      </c>
      <c r="J31" s="1556">
        <v>20</v>
      </c>
      <c r="K31" s="1562">
        <v>2178.1509999999998</v>
      </c>
      <c r="L31" s="1556">
        <v>3</v>
      </c>
      <c r="M31" s="1556">
        <v>2</v>
      </c>
      <c r="N31" s="1557">
        <v>6022.3090000000002</v>
      </c>
    </row>
    <row r="32" spans="1:14" ht="9" customHeight="1">
      <c r="A32" s="2380"/>
      <c r="B32" s="1121"/>
      <c r="C32" s="1556"/>
      <c r="D32" s="1563"/>
      <c r="E32" s="1556"/>
      <c r="F32" s="1556"/>
      <c r="G32" s="1556"/>
      <c r="H32" s="1556"/>
      <c r="I32" s="1556"/>
      <c r="J32" s="1556"/>
      <c r="K32" s="1562"/>
      <c r="L32" s="1556"/>
      <c r="M32" s="1556"/>
      <c r="N32" s="1557"/>
    </row>
    <row r="33" spans="1:14" ht="23.25" customHeight="1">
      <c r="A33" s="2380"/>
      <c r="B33" s="1121" t="s">
        <v>727</v>
      </c>
      <c r="C33" s="1556">
        <v>0</v>
      </c>
      <c r="D33" s="1563">
        <v>9</v>
      </c>
      <c r="E33" s="1556">
        <v>775</v>
      </c>
      <c r="F33" s="1556">
        <v>5</v>
      </c>
      <c r="G33" s="1556">
        <v>10</v>
      </c>
      <c r="H33" s="1556">
        <v>715.83500000000004</v>
      </c>
      <c r="I33" s="1556">
        <v>5</v>
      </c>
      <c r="J33" s="1556">
        <v>19</v>
      </c>
      <c r="K33" s="1562">
        <v>1490.835</v>
      </c>
      <c r="L33" s="1556">
        <v>0</v>
      </c>
      <c r="M33" s="1556">
        <v>2</v>
      </c>
      <c r="N33" s="1557">
        <v>4741.7219999999998</v>
      </c>
    </row>
    <row r="34" spans="1:14" ht="23.25" customHeight="1">
      <c r="A34" s="2380"/>
      <c r="B34" s="1121" t="s">
        <v>728</v>
      </c>
      <c r="C34" s="1556">
        <v>2</v>
      </c>
      <c r="D34" s="1563">
        <v>6</v>
      </c>
      <c r="E34" s="1556">
        <v>939.17700000000002</v>
      </c>
      <c r="F34" s="1556">
        <v>10</v>
      </c>
      <c r="G34" s="1556">
        <v>20</v>
      </c>
      <c r="H34" s="1556">
        <v>1316.039</v>
      </c>
      <c r="I34" s="1556">
        <v>12</v>
      </c>
      <c r="J34" s="1556">
        <v>26</v>
      </c>
      <c r="K34" s="1562">
        <v>2255.2159999999999</v>
      </c>
      <c r="L34" s="1556">
        <v>0</v>
      </c>
      <c r="M34" s="1556">
        <v>0</v>
      </c>
      <c r="N34" s="1557">
        <v>115.212</v>
      </c>
    </row>
    <row r="35" spans="1:14" ht="23.25" customHeight="1">
      <c r="A35" s="2380"/>
      <c r="B35" s="1121" t="s">
        <v>729</v>
      </c>
      <c r="C35" s="1556">
        <v>5</v>
      </c>
      <c r="D35" s="1563">
        <v>22</v>
      </c>
      <c r="E35" s="1556">
        <v>4585.6360000000004</v>
      </c>
      <c r="F35" s="1556">
        <v>10</v>
      </c>
      <c r="G35" s="1556">
        <v>16</v>
      </c>
      <c r="H35" s="1556">
        <v>1428.981</v>
      </c>
      <c r="I35" s="1556">
        <v>15</v>
      </c>
      <c r="J35" s="1556">
        <v>38</v>
      </c>
      <c r="K35" s="1562">
        <v>6014.6170000000002</v>
      </c>
      <c r="L35" s="1556">
        <v>3</v>
      </c>
      <c r="M35" s="1556">
        <v>2</v>
      </c>
      <c r="N35" s="1557">
        <v>7173.3869999999997</v>
      </c>
    </row>
    <row r="36" spans="1:14" ht="23.25" customHeight="1">
      <c r="A36" s="2380"/>
      <c r="B36" s="1498" t="s">
        <v>891</v>
      </c>
      <c r="C36" s="1556">
        <v>0</v>
      </c>
      <c r="D36" s="1556">
        <v>0</v>
      </c>
      <c r="E36" s="1556">
        <v>0</v>
      </c>
      <c r="F36" s="1556">
        <v>0</v>
      </c>
      <c r="G36" s="1556">
        <v>0</v>
      </c>
      <c r="H36" s="1556">
        <v>0</v>
      </c>
      <c r="I36" s="1556">
        <v>0</v>
      </c>
      <c r="J36" s="1556">
        <v>0</v>
      </c>
      <c r="K36" s="1556">
        <v>0</v>
      </c>
      <c r="L36" s="1556">
        <v>0</v>
      </c>
      <c r="M36" s="1556">
        <v>0</v>
      </c>
      <c r="N36" s="1557">
        <v>0</v>
      </c>
    </row>
    <row r="37" spans="1:14" ht="23.25" customHeight="1" thickBot="1">
      <c r="A37" s="2381"/>
      <c r="B37" s="1493" t="s">
        <v>892</v>
      </c>
      <c r="C37" s="1569">
        <v>0</v>
      </c>
      <c r="D37" s="1569">
        <v>0</v>
      </c>
      <c r="E37" s="1569">
        <v>0</v>
      </c>
      <c r="F37" s="1569">
        <v>0</v>
      </c>
      <c r="G37" s="1569">
        <v>0</v>
      </c>
      <c r="H37" s="1569">
        <v>0</v>
      </c>
      <c r="I37" s="1569">
        <v>0</v>
      </c>
      <c r="J37" s="1569">
        <v>0</v>
      </c>
      <c r="K37" s="1569">
        <v>0</v>
      </c>
      <c r="L37" s="1569">
        <v>0</v>
      </c>
      <c r="M37" s="1569">
        <v>0</v>
      </c>
      <c r="N37" s="1570">
        <v>0</v>
      </c>
    </row>
    <row r="38" spans="1:14" ht="18" customHeight="1">
      <c r="A38" s="1525" t="s">
        <v>1087</v>
      </c>
    </row>
    <row r="39" spans="1:14">
      <c r="A39" s="1525" t="s">
        <v>1088</v>
      </c>
      <c r="C39" s="1526"/>
      <c r="D39" s="1526"/>
      <c r="E39" s="1526"/>
      <c r="F39" s="1526"/>
      <c r="G39" s="1526"/>
      <c r="H39" s="1526"/>
      <c r="I39" s="1526"/>
      <c r="J39" s="1526"/>
      <c r="K39" s="1526"/>
      <c r="L39" s="1526"/>
      <c r="M39" s="1526"/>
      <c r="N39" s="1526"/>
    </row>
    <row r="40" spans="1:14">
      <c r="C40" s="1526"/>
      <c r="D40" s="1526"/>
      <c r="E40" s="1526"/>
      <c r="F40" s="1526"/>
      <c r="G40" s="1526"/>
      <c r="H40" s="1526"/>
      <c r="I40" s="1526"/>
      <c r="J40" s="1526"/>
      <c r="K40" s="1526"/>
      <c r="L40" s="1526"/>
      <c r="M40" s="1526"/>
      <c r="N40" s="1526"/>
    </row>
    <row r="41" spans="1:14">
      <c r="C41" s="1526"/>
      <c r="D41" s="1526"/>
      <c r="E41" s="1526"/>
      <c r="F41" s="1526"/>
      <c r="G41" s="1526"/>
      <c r="H41" s="1526"/>
      <c r="I41" s="1526"/>
      <c r="J41" s="1526"/>
      <c r="K41" s="1526"/>
      <c r="L41" s="1526"/>
      <c r="M41" s="1526"/>
      <c r="N41" s="1526"/>
    </row>
  </sheetData>
  <mergeCells count="23">
    <mergeCell ref="A27:A37"/>
    <mergeCell ref="H7:H8"/>
    <mergeCell ref="I7:I8"/>
    <mergeCell ref="J7:J8"/>
    <mergeCell ref="K7:K8"/>
    <mergeCell ref="A9:A13"/>
    <mergeCell ref="A14:A26"/>
    <mergeCell ref="A6:B8"/>
    <mergeCell ref="C7:C8"/>
    <mergeCell ref="D7:D8"/>
    <mergeCell ref="E7:E8"/>
    <mergeCell ref="F7:F8"/>
    <mergeCell ref="G7:G8"/>
    <mergeCell ref="A1:N1"/>
    <mergeCell ref="B3:B4"/>
    <mergeCell ref="C3:K4"/>
    <mergeCell ref="L3:N4"/>
    <mergeCell ref="C5:E6"/>
    <mergeCell ref="F5:H6"/>
    <mergeCell ref="I5:K6"/>
    <mergeCell ref="L5:L8"/>
    <mergeCell ref="M5:M8"/>
    <mergeCell ref="N5:N8"/>
  </mergeCells>
  <phoneticPr fontId="3"/>
  <printOptions horizontalCentered="1"/>
  <pageMargins left="0" right="0" top="0.59055118110236227" bottom="0.39370078740157483" header="0.51181102362204722" footer="0.31496062992125984"/>
  <pageSetup paperSize="9" scale="95" orientation="portrait" blackAndWhite="1"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view="pageBreakPreview" zoomScaleNormal="85" zoomScaleSheetLayoutView="100" workbookViewId="0">
      <pane xSplit="1" ySplit="8" topLeftCell="B9" activePane="bottomRight" state="frozen"/>
      <selection sqref="A1:M1"/>
      <selection pane="topRight" sqref="A1:M1"/>
      <selection pane="bottomLeft" sqref="A1:M1"/>
      <selection pane="bottomRight" sqref="A1:Q1"/>
    </sheetView>
  </sheetViews>
  <sheetFormatPr defaultColWidth="8" defaultRowHeight="13.5"/>
  <cols>
    <col min="1" max="1" width="3" style="1090" customWidth="1"/>
    <col min="2" max="2" width="9.5" style="1090" customWidth="1"/>
    <col min="3" max="3" width="4.625" style="1090" customWidth="1"/>
    <col min="4" max="4" width="6.75" style="1504" customWidth="1"/>
    <col min="5" max="5" width="4.875" style="1090" customWidth="1"/>
    <col min="6" max="6" width="6.75" style="1090" customWidth="1"/>
    <col min="7" max="7" width="4.625" style="1090" customWidth="1"/>
    <col min="8" max="8" width="4.375" style="1090" customWidth="1"/>
    <col min="9" max="9" width="4.25" style="1090" customWidth="1"/>
    <col min="10" max="10" width="5.75" style="1090" customWidth="1"/>
    <col min="11" max="11" width="4" style="1090" customWidth="1"/>
    <col min="12" max="12" width="5.625" style="1090" customWidth="1"/>
    <col min="13" max="13" width="3.375" style="1090" customWidth="1"/>
    <col min="14" max="14" width="6.375" style="1090" customWidth="1"/>
    <col min="15" max="15" width="3.75" style="1090" customWidth="1"/>
    <col min="16" max="17" width="6.375" style="1090" customWidth="1"/>
    <col min="18" max="16384" width="8" style="1090"/>
  </cols>
  <sheetData>
    <row r="1" spans="1:17" ht="35.1" customHeight="1">
      <c r="A1" s="2042" t="s">
        <v>895</v>
      </c>
      <c r="B1" s="2042"/>
      <c r="C1" s="2042"/>
      <c r="D1" s="2042"/>
      <c r="E1" s="2042"/>
      <c r="F1" s="2042"/>
      <c r="G1" s="2042"/>
      <c r="H1" s="2042"/>
      <c r="I1" s="2042"/>
      <c r="J1" s="2042"/>
      <c r="K1" s="2042"/>
      <c r="L1" s="2042"/>
      <c r="M1" s="2042"/>
      <c r="N1" s="2042"/>
      <c r="O1" s="2042"/>
      <c r="P1" s="2042"/>
      <c r="Q1" s="2042"/>
    </row>
    <row r="2" spans="1:17" ht="18.75" customHeight="1" thickBot="1">
      <c r="A2" s="1484" t="s">
        <v>1089</v>
      </c>
      <c r="L2" s="1232"/>
      <c r="Q2" s="1345" t="s">
        <v>912</v>
      </c>
    </row>
    <row r="3" spans="1:17" ht="18.75" customHeight="1">
      <c r="A3" s="1571"/>
      <c r="B3" s="1439" t="s">
        <v>1036</v>
      </c>
      <c r="C3" s="2048" t="s">
        <v>1090</v>
      </c>
      <c r="D3" s="2348"/>
      <c r="E3" s="2348"/>
      <c r="F3" s="2348"/>
      <c r="G3" s="2348"/>
      <c r="H3" s="2348"/>
      <c r="I3" s="2348"/>
      <c r="J3" s="2348"/>
      <c r="K3" s="2348"/>
      <c r="L3" s="2348"/>
      <c r="M3" s="2348"/>
      <c r="N3" s="2348"/>
      <c r="O3" s="2348"/>
      <c r="P3" s="2348"/>
      <c r="Q3" s="2259"/>
    </row>
    <row r="4" spans="1:17" ht="14.25" customHeight="1">
      <c r="A4" s="1093"/>
      <c r="B4" s="1440"/>
      <c r="C4" s="2326" t="s">
        <v>861</v>
      </c>
      <c r="D4" s="2428"/>
      <c r="E4" s="1485"/>
      <c r="F4" s="1485"/>
      <c r="G4" s="1485"/>
      <c r="H4" s="1485"/>
      <c r="I4" s="1572"/>
      <c r="J4" s="1573"/>
      <c r="K4" s="1574"/>
      <c r="L4" s="1575"/>
      <c r="M4" s="2429" t="s">
        <v>1091</v>
      </c>
      <c r="N4" s="2430"/>
      <c r="O4" s="2429" t="s">
        <v>1092</v>
      </c>
      <c r="P4" s="2430"/>
      <c r="Q4" s="2431" t="s">
        <v>1093</v>
      </c>
    </row>
    <row r="5" spans="1:17" ht="14.25" customHeight="1">
      <c r="A5" s="1093"/>
      <c r="B5" s="1232"/>
      <c r="C5" s="2255"/>
      <c r="D5" s="2350"/>
      <c r="E5" s="2153" t="s">
        <v>1094</v>
      </c>
      <c r="F5" s="2195"/>
      <c r="G5" s="2433" t="s">
        <v>1095</v>
      </c>
      <c r="H5" s="2434"/>
      <c r="I5" s="2153" t="s">
        <v>1096</v>
      </c>
      <c r="J5" s="2195"/>
      <c r="K5" s="2153" t="s">
        <v>1097</v>
      </c>
      <c r="L5" s="2195"/>
      <c r="M5" s="2442" t="s">
        <v>1098</v>
      </c>
      <c r="N5" s="2323" t="s">
        <v>1099</v>
      </c>
      <c r="O5" s="2437" t="s">
        <v>1098</v>
      </c>
      <c r="P5" s="2323" t="s">
        <v>1099</v>
      </c>
      <c r="Q5" s="2432"/>
    </row>
    <row r="6" spans="1:17" ht="14.25" customHeight="1">
      <c r="A6" s="2177" t="s">
        <v>916</v>
      </c>
      <c r="B6" s="2351"/>
      <c r="C6" s="2257"/>
      <c r="D6" s="2349"/>
      <c r="E6" s="2128"/>
      <c r="F6" s="2196"/>
      <c r="G6" s="2435"/>
      <c r="H6" s="2436"/>
      <c r="I6" s="2128"/>
      <c r="J6" s="2196"/>
      <c r="K6" s="2128"/>
      <c r="L6" s="2196"/>
      <c r="M6" s="2443"/>
      <c r="N6" s="2329"/>
      <c r="O6" s="2438"/>
      <c r="P6" s="2329"/>
      <c r="Q6" s="2432"/>
    </row>
    <row r="7" spans="1:17" ht="14.25" customHeight="1">
      <c r="A7" s="2179"/>
      <c r="B7" s="2351"/>
      <c r="C7" s="2437" t="s">
        <v>1098</v>
      </c>
      <c r="D7" s="2440" t="s">
        <v>1100</v>
      </c>
      <c r="E7" s="2437" t="s">
        <v>1098</v>
      </c>
      <c r="F7" s="2437" t="s">
        <v>1100</v>
      </c>
      <c r="G7" s="2437" t="s">
        <v>1098</v>
      </c>
      <c r="H7" s="2437" t="s">
        <v>1100</v>
      </c>
      <c r="I7" s="2437" t="s">
        <v>1098</v>
      </c>
      <c r="J7" s="2437" t="s">
        <v>1100</v>
      </c>
      <c r="K7" s="2437" t="s">
        <v>1098</v>
      </c>
      <c r="L7" s="2437" t="s">
        <v>1100</v>
      </c>
      <c r="M7" s="2438"/>
      <c r="N7" s="2329"/>
      <c r="O7" s="2438"/>
      <c r="P7" s="2329"/>
      <c r="Q7" s="1577" t="s">
        <v>1101</v>
      </c>
    </row>
    <row r="8" spans="1:17" ht="14.25" customHeight="1">
      <c r="A8" s="2180"/>
      <c r="B8" s="2352"/>
      <c r="C8" s="2439"/>
      <c r="D8" s="2441"/>
      <c r="E8" s="2439"/>
      <c r="F8" s="2439"/>
      <c r="G8" s="2439"/>
      <c r="H8" s="2439"/>
      <c r="I8" s="2439"/>
      <c r="J8" s="2439"/>
      <c r="K8" s="2439"/>
      <c r="L8" s="2439"/>
      <c r="M8" s="2439"/>
      <c r="N8" s="2324"/>
      <c r="O8" s="2439"/>
      <c r="P8" s="2324"/>
      <c r="Q8" s="1578" t="s">
        <v>1102</v>
      </c>
    </row>
    <row r="9" spans="1:17" ht="24" customHeight="1">
      <c r="A9" s="2038" t="s">
        <v>766</v>
      </c>
      <c r="B9" s="1101" t="s">
        <v>1025</v>
      </c>
      <c r="C9" s="1104">
        <v>25</v>
      </c>
      <c r="D9" s="1501">
        <v>6394.996000000001</v>
      </c>
      <c r="E9" s="1411">
        <v>22</v>
      </c>
      <c r="F9" s="1411">
        <v>5927.3140000000003</v>
      </c>
      <c r="G9" s="1411">
        <v>1</v>
      </c>
      <c r="H9" s="1411">
        <v>76.427999999999997</v>
      </c>
      <c r="I9" s="1411">
        <v>1</v>
      </c>
      <c r="J9" s="1411">
        <v>210.654</v>
      </c>
      <c r="K9" s="1411">
        <v>1</v>
      </c>
      <c r="L9" s="1411">
        <v>180.6</v>
      </c>
      <c r="M9" s="1411">
        <v>1</v>
      </c>
      <c r="N9" s="1411">
        <v>92.213999999999999</v>
      </c>
      <c r="O9" s="1411">
        <v>9</v>
      </c>
      <c r="P9" s="1411">
        <v>880.90700000000004</v>
      </c>
      <c r="Q9" s="1425">
        <v>1725</v>
      </c>
    </row>
    <row r="10" spans="1:17" ht="24" customHeight="1">
      <c r="A10" s="2039"/>
      <c r="B10" s="1106">
        <v>29</v>
      </c>
      <c r="C10" s="1501">
        <v>16</v>
      </c>
      <c r="D10" s="1501">
        <v>4195.6990000000005</v>
      </c>
      <c r="E10" s="1501">
        <v>14</v>
      </c>
      <c r="F10" s="1501">
        <v>3704.5990000000002</v>
      </c>
      <c r="G10" s="1547">
        <v>0</v>
      </c>
      <c r="H10" s="1501">
        <v>0</v>
      </c>
      <c r="I10" s="1501">
        <v>0</v>
      </c>
      <c r="J10" s="1501">
        <v>0</v>
      </c>
      <c r="K10" s="1501">
        <v>2</v>
      </c>
      <c r="L10" s="1501">
        <v>491.09999999999997</v>
      </c>
      <c r="M10" s="1501">
        <v>0</v>
      </c>
      <c r="N10" s="1501">
        <v>0</v>
      </c>
      <c r="O10" s="1501">
        <v>1</v>
      </c>
      <c r="P10" s="1501">
        <v>128.07499999999999</v>
      </c>
      <c r="Q10" s="1511">
        <v>763</v>
      </c>
    </row>
    <row r="11" spans="1:17" s="1112" customFormat="1" ht="24" customHeight="1">
      <c r="A11" s="2039"/>
      <c r="B11" s="1106">
        <v>30</v>
      </c>
      <c r="C11" s="1501">
        <v>13</v>
      </c>
      <c r="D11" s="1501">
        <v>3983.2679999999996</v>
      </c>
      <c r="E11" s="1501">
        <v>11</v>
      </c>
      <c r="F11" s="1501">
        <v>3569.6989999999996</v>
      </c>
      <c r="G11" s="1547">
        <v>0</v>
      </c>
      <c r="H11" s="1501">
        <v>0</v>
      </c>
      <c r="I11" s="1501">
        <v>1</v>
      </c>
      <c r="J11" s="1501">
        <v>161.46899999999999</v>
      </c>
      <c r="K11" s="1501">
        <v>1</v>
      </c>
      <c r="L11" s="1501">
        <v>252.1</v>
      </c>
      <c r="M11" s="1501">
        <v>0</v>
      </c>
      <c r="N11" s="1501">
        <v>0</v>
      </c>
      <c r="O11" s="1501">
        <v>6</v>
      </c>
      <c r="P11" s="1501">
        <v>1388.4570000000001</v>
      </c>
      <c r="Q11" s="1511">
        <v>317</v>
      </c>
    </row>
    <row r="12" spans="1:17" ht="24" customHeight="1">
      <c r="A12" s="2039"/>
      <c r="B12" s="1106" t="s">
        <v>1026</v>
      </c>
      <c r="C12" s="1501">
        <v>7</v>
      </c>
      <c r="D12" s="1501">
        <v>438.95699999999994</v>
      </c>
      <c r="E12" s="1501">
        <v>6</v>
      </c>
      <c r="F12" s="1501">
        <v>322.75699999999995</v>
      </c>
      <c r="G12" s="1547">
        <v>0</v>
      </c>
      <c r="H12" s="1501">
        <v>0</v>
      </c>
      <c r="I12" s="1501">
        <v>0</v>
      </c>
      <c r="J12" s="1501">
        <v>0</v>
      </c>
      <c r="K12" s="1501">
        <v>1</v>
      </c>
      <c r="L12" s="1501">
        <v>116.2</v>
      </c>
      <c r="M12" s="1501">
        <v>0</v>
      </c>
      <c r="N12" s="1501">
        <v>0</v>
      </c>
      <c r="O12" s="1501">
        <v>2</v>
      </c>
      <c r="P12" s="1501">
        <v>299.11699999999996</v>
      </c>
      <c r="Q12" s="1511">
        <v>509</v>
      </c>
    </row>
    <row r="13" spans="1:17" ht="24" customHeight="1">
      <c r="A13" s="2040"/>
      <c r="B13" s="1106">
        <v>2</v>
      </c>
      <c r="C13" s="1535">
        <f>SUM(E13,G13,I13,K13)</f>
        <v>23</v>
      </c>
      <c r="D13" s="1535">
        <f>SUM(F13,H13,J13,L13)</f>
        <v>2787.4869999999996</v>
      </c>
      <c r="E13" s="1535">
        <f>SUM(E14:E19,E21:E26)</f>
        <v>20</v>
      </c>
      <c r="F13" s="1535">
        <f>SUM(F14:F19,F21:F26)</f>
        <v>2067.3339999999998</v>
      </c>
      <c r="G13" s="1579">
        <f>SUM(G14:G19,G21:G26)</f>
        <v>0</v>
      </c>
      <c r="H13" s="1535">
        <f>SUM(H14:H19,H21:H26)</f>
        <v>0</v>
      </c>
      <c r="I13" s="1535">
        <f t="shared" ref="I13:Q13" si="0">SUM(I14:I19,I21:I26)</f>
        <v>1</v>
      </c>
      <c r="J13" s="1535">
        <f t="shared" si="0"/>
        <v>240.90299999999999</v>
      </c>
      <c r="K13" s="1535">
        <f t="shared" si="0"/>
        <v>2</v>
      </c>
      <c r="L13" s="1535">
        <f t="shared" si="0"/>
        <v>479.25</v>
      </c>
      <c r="M13" s="1535">
        <f t="shared" si="0"/>
        <v>0</v>
      </c>
      <c r="N13" s="1535">
        <f t="shared" si="0"/>
        <v>0</v>
      </c>
      <c r="O13" s="1535">
        <f t="shared" si="0"/>
        <v>8</v>
      </c>
      <c r="P13" s="1535">
        <f t="shared" si="0"/>
        <v>469.73099999999999</v>
      </c>
      <c r="Q13" s="1580">
        <f t="shared" si="0"/>
        <v>721</v>
      </c>
    </row>
    <row r="14" spans="1:17" ht="23.25" customHeight="1">
      <c r="A14" s="2038" t="s">
        <v>767</v>
      </c>
      <c r="B14" s="1139" t="s">
        <v>742</v>
      </c>
      <c r="C14" s="1539">
        <f t="shared" ref="C14:D19" si="1">SUM(E14,G14,I14,K14)</f>
        <v>2</v>
      </c>
      <c r="D14" s="1539">
        <f t="shared" si="1"/>
        <v>420.25200000000001</v>
      </c>
      <c r="E14" s="1427">
        <v>2</v>
      </c>
      <c r="F14" s="1427">
        <v>420.25200000000001</v>
      </c>
      <c r="G14" s="1427">
        <v>0</v>
      </c>
      <c r="H14" s="1427">
        <v>0</v>
      </c>
      <c r="I14" s="1427">
        <v>0</v>
      </c>
      <c r="J14" s="1427">
        <v>0</v>
      </c>
      <c r="K14" s="1427">
        <v>0</v>
      </c>
      <c r="L14" s="1427">
        <v>0</v>
      </c>
      <c r="M14" s="1427">
        <v>0</v>
      </c>
      <c r="N14" s="1427">
        <v>0</v>
      </c>
      <c r="O14" s="1427">
        <v>0</v>
      </c>
      <c r="P14" s="1427">
        <v>0</v>
      </c>
      <c r="Q14" s="1428">
        <v>23</v>
      </c>
    </row>
    <row r="15" spans="1:17" ht="23.25" customHeight="1">
      <c r="A15" s="2039"/>
      <c r="B15" s="1113" t="s">
        <v>1027</v>
      </c>
      <c r="C15" s="1528">
        <f t="shared" si="1"/>
        <v>2</v>
      </c>
      <c r="D15" s="1528">
        <f t="shared" si="1"/>
        <v>261.45</v>
      </c>
      <c r="E15" s="1411">
        <v>1</v>
      </c>
      <c r="F15" s="1411">
        <v>0</v>
      </c>
      <c r="G15" s="1411">
        <v>0</v>
      </c>
      <c r="H15" s="1411">
        <v>0</v>
      </c>
      <c r="I15" s="1411">
        <v>0</v>
      </c>
      <c r="J15" s="1411">
        <v>0</v>
      </c>
      <c r="K15" s="1411">
        <v>1</v>
      </c>
      <c r="L15" s="1411">
        <v>261.45</v>
      </c>
      <c r="M15" s="1411">
        <v>0</v>
      </c>
      <c r="N15" s="1411">
        <v>0</v>
      </c>
      <c r="O15" s="1411">
        <v>0</v>
      </c>
      <c r="P15" s="1411">
        <v>0</v>
      </c>
      <c r="Q15" s="1425">
        <v>90</v>
      </c>
    </row>
    <row r="16" spans="1:17" ht="23.25" customHeight="1">
      <c r="A16" s="2039"/>
      <c r="B16" s="1113" t="s">
        <v>744</v>
      </c>
      <c r="C16" s="1528">
        <f t="shared" si="1"/>
        <v>4</v>
      </c>
      <c r="D16" s="1528">
        <f t="shared" si="1"/>
        <v>408.14800000000002</v>
      </c>
      <c r="E16" s="1411">
        <v>3</v>
      </c>
      <c r="F16" s="1411">
        <v>190.34800000000001</v>
      </c>
      <c r="G16" s="1411">
        <v>0</v>
      </c>
      <c r="H16" s="1411">
        <v>0</v>
      </c>
      <c r="I16" s="1411">
        <v>0</v>
      </c>
      <c r="J16" s="1411">
        <v>0</v>
      </c>
      <c r="K16" s="1411">
        <v>1</v>
      </c>
      <c r="L16" s="1411">
        <v>217.8</v>
      </c>
      <c r="M16" s="1411">
        <v>0</v>
      </c>
      <c r="N16" s="1411">
        <v>0</v>
      </c>
      <c r="O16" s="1411">
        <v>2</v>
      </c>
      <c r="P16" s="1411">
        <v>77.192999999999998</v>
      </c>
      <c r="Q16" s="1425">
        <v>132</v>
      </c>
    </row>
    <row r="17" spans="1:17" ht="23.25" customHeight="1">
      <c r="A17" s="2039"/>
      <c r="B17" s="1113" t="s">
        <v>745</v>
      </c>
      <c r="C17" s="1528">
        <f t="shared" si="1"/>
        <v>1</v>
      </c>
      <c r="D17" s="1528">
        <f t="shared" si="1"/>
        <v>34.026000000000003</v>
      </c>
      <c r="E17" s="1411">
        <v>1</v>
      </c>
      <c r="F17" s="1411">
        <v>34.026000000000003</v>
      </c>
      <c r="G17" s="1411">
        <v>0</v>
      </c>
      <c r="H17" s="1411">
        <v>0</v>
      </c>
      <c r="I17" s="1411">
        <v>0</v>
      </c>
      <c r="J17" s="1411">
        <v>0</v>
      </c>
      <c r="K17" s="1411">
        <v>0</v>
      </c>
      <c r="L17" s="1411">
        <v>0</v>
      </c>
      <c r="M17" s="1411">
        <v>0</v>
      </c>
      <c r="N17" s="1411">
        <v>0</v>
      </c>
      <c r="O17" s="1411">
        <v>0</v>
      </c>
      <c r="P17" s="1411">
        <v>0</v>
      </c>
      <c r="Q17" s="1425">
        <v>24</v>
      </c>
    </row>
    <row r="18" spans="1:17" ht="23.25" customHeight="1">
      <c r="A18" s="2039"/>
      <c r="B18" s="1113" t="s">
        <v>746</v>
      </c>
      <c r="C18" s="1528">
        <f t="shared" si="1"/>
        <v>2</v>
      </c>
      <c r="D18" s="1528">
        <f t="shared" si="1"/>
        <v>168.22900000000001</v>
      </c>
      <c r="E18" s="1411">
        <v>2</v>
      </c>
      <c r="F18" s="1411">
        <v>168.22900000000001</v>
      </c>
      <c r="G18" s="1411">
        <v>0</v>
      </c>
      <c r="H18" s="1411">
        <v>0</v>
      </c>
      <c r="I18" s="1411">
        <v>0</v>
      </c>
      <c r="J18" s="1411">
        <v>0</v>
      </c>
      <c r="K18" s="1411">
        <v>0</v>
      </c>
      <c r="L18" s="1411">
        <v>0</v>
      </c>
      <c r="M18" s="1411">
        <v>0</v>
      </c>
      <c r="N18" s="1411">
        <v>0</v>
      </c>
      <c r="O18" s="1411">
        <v>0</v>
      </c>
      <c r="P18" s="1411">
        <v>0</v>
      </c>
      <c r="Q18" s="1425">
        <v>110</v>
      </c>
    </row>
    <row r="19" spans="1:17" ht="23.25" customHeight="1">
      <c r="A19" s="2039"/>
      <c r="B19" s="1113" t="s">
        <v>747</v>
      </c>
      <c r="C19" s="1528">
        <f t="shared" si="1"/>
        <v>1</v>
      </c>
      <c r="D19" s="1528">
        <f t="shared" si="1"/>
        <v>11.678000000000001</v>
      </c>
      <c r="E19" s="1411">
        <v>1</v>
      </c>
      <c r="F19" s="1411">
        <v>11.678000000000001</v>
      </c>
      <c r="G19" s="1411">
        <v>0</v>
      </c>
      <c r="H19" s="1411">
        <v>0</v>
      </c>
      <c r="I19" s="1411">
        <v>0</v>
      </c>
      <c r="J19" s="1411">
        <v>0</v>
      </c>
      <c r="K19" s="1411">
        <v>0</v>
      </c>
      <c r="L19" s="1411">
        <v>0</v>
      </c>
      <c r="M19" s="1411">
        <v>0</v>
      </c>
      <c r="N19" s="1411">
        <v>0</v>
      </c>
      <c r="O19" s="1411">
        <v>1</v>
      </c>
      <c r="P19" s="1411">
        <v>5.8390000000000004</v>
      </c>
      <c r="Q19" s="1425">
        <v>7</v>
      </c>
    </row>
    <row r="20" spans="1:17" ht="9" customHeight="1">
      <c r="A20" s="2039"/>
      <c r="B20" s="1113"/>
      <c r="C20" s="1528"/>
      <c r="D20" s="1528"/>
      <c r="E20" s="1411"/>
      <c r="F20" s="1411"/>
      <c r="G20" s="1411"/>
      <c r="H20" s="1411"/>
      <c r="I20" s="1411"/>
      <c r="J20" s="1411"/>
      <c r="K20" s="1411"/>
      <c r="L20" s="1411"/>
      <c r="M20" s="1411"/>
      <c r="N20" s="1411"/>
      <c r="O20" s="1411"/>
      <c r="P20" s="1411"/>
      <c r="Q20" s="1425"/>
    </row>
    <row r="21" spans="1:17" ht="23.25" customHeight="1">
      <c r="A21" s="2039"/>
      <c r="B21" s="1113" t="s">
        <v>748</v>
      </c>
      <c r="C21" s="1528">
        <f t="shared" ref="C21:D29" si="2">SUM(E21,G21,I21,K21)</f>
        <v>2</v>
      </c>
      <c r="D21" s="1528">
        <f t="shared" si="2"/>
        <v>220.03100000000001</v>
      </c>
      <c r="E21" s="1411">
        <v>2</v>
      </c>
      <c r="F21" s="1411">
        <v>220.03100000000001</v>
      </c>
      <c r="G21" s="1411">
        <v>0</v>
      </c>
      <c r="H21" s="1411">
        <v>0</v>
      </c>
      <c r="I21" s="1411">
        <v>0</v>
      </c>
      <c r="J21" s="1411">
        <v>0</v>
      </c>
      <c r="K21" s="1411">
        <v>0</v>
      </c>
      <c r="L21" s="1411">
        <v>0</v>
      </c>
      <c r="M21" s="1411">
        <v>0</v>
      </c>
      <c r="N21" s="1411">
        <v>0</v>
      </c>
      <c r="O21" s="1411">
        <v>1</v>
      </c>
      <c r="P21" s="1411">
        <v>50.442999999999998</v>
      </c>
      <c r="Q21" s="1425">
        <v>123</v>
      </c>
    </row>
    <row r="22" spans="1:17" ht="23.25" customHeight="1">
      <c r="A22" s="2039"/>
      <c r="B22" s="1113" t="s">
        <v>749</v>
      </c>
      <c r="C22" s="1528">
        <f t="shared" si="2"/>
        <v>3</v>
      </c>
      <c r="D22" s="1528">
        <f t="shared" si="2"/>
        <v>536.94899999999996</v>
      </c>
      <c r="E22" s="1411">
        <v>2</v>
      </c>
      <c r="F22" s="1411">
        <v>296.04599999999999</v>
      </c>
      <c r="G22" s="1411">
        <v>0</v>
      </c>
      <c r="H22" s="1411">
        <v>0</v>
      </c>
      <c r="I22" s="1411">
        <v>1</v>
      </c>
      <c r="J22" s="1411">
        <v>240.90299999999999</v>
      </c>
      <c r="K22" s="1411">
        <v>0</v>
      </c>
      <c r="L22" s="1411">
        <v>0</v>
      </c>
      <c r="M22" s="1411">
        <v>0</v>
      </c>
      <c r="N22" s="1411">
        <v>0</v>
      </c>
      <c r="O22" s="1411">
        <v>1</v>
      </c>
      <c r="P22" s="1411">
        <v>271.47199999999998</v>
      </c>
      <c r="Q22" s="1425">
        <v>76</v>
      </c>
    </row>
    <row r="23" spans="1:17" ht="23.25" customHeight="1">
      <c r="A23" s="2039"/>
      <c r="B23" s="1113" t="s">
        <v>750</v>
      </c>
      <c r="C23" s="1528">
        <f t="shared" si="2"/>
        <v>2</v>
      </c>
      <c r="D23" s="1528">
        <f t="shared" si="2"/>
        <v>45.773000000000003</v>
      </c>
      <c r="E23" s="1411">
        <v>2</v>
      </c>
      <c r="F23" s="1411">
        <v>45.773000000000003</v>
      </c>
      <c r="G23" s="1411">
        <v>0</v>
      </c>
      <c r="H23" s="1411">
        <v>0</v>
      </c>
      <c r="I23" s="1411">
        <v>0</v>
      </c>
      <c r="J23" s="1411">
        <v>0</v>
      </c>
      <c r="K23" s="1411">
        <v>0</v>
      </c>
      <c r="L23" s="1411">
        <v>0</v>
      </c>
      <c r="M23" s="1411">
        <v>0</v>
      </c>
      <c r="N23" s="1411">
        <v>0</v>
      </c>
      <c r="O23" s="1411">
        <v>0</v>
      </c>
      <c r="P23" s="1411">
        <v>0</v>
      </c>
      <c r="Q23" s="1425">
        <v>26</v>
      </c>
    </row>
    <row r="24" spans="1:17" ht="23.25" customHeight="1">
      <c r="A24" s="2039"/>
      <c r="B24" s="1117" t="s">
        <v>751</v>
      </c>
      <c r="C24" s="1528">
        <f t="shared" si="2"/>
        <v>0</v>
      </c>
      <c r="D24" s="1528">
        <f t="shared" si="2"/>
        <v>0</v>
      </c>
      <c r="E24" s="1411">
        <v>0</v>
      </c>
      <c r="F24" s="1411">
        <v>0</v>
      </c>
      <c r="G24" s="1411">
        <v>0</v>
      </c>
      <c r="H24" s="1411">
        <v>0</v>
      </c>
      <c r="I24" s="1411">
        <v>0</v>
      </c>
      <c r="J24" s="1411">
        <v>0</v>
      </c>
      <c r="K24" s="1411">
        <v>0</v>
      </c>
      <c r="L24" s="1411">
        <v>0</v>
      </c>
      <c r="M24" s="1411">
        <v>0</v>
      </c>
      <c r="N24" s="1411">
        <v>0</v>
      </c>
      <c r="O24" s="1411">
        <v>0</v>
      </c>
      <c r="P24" s="1411">
        <v>0</v>
      </c>
      <c r="Q24" s="1425">
        <v>0</v>
      </c>
    </row>
    <row r="25" spans="1:17" ht="23.25" customHeight="1">
      <c r="A25" s="2039"/>
      <c r="B25" s="1113" t="s">
        <v>752</v>
      </c>
      <c r="C25" s="1528">
        <f t="shared" si="2"/>
        <v>3</v>
      </c>
      <c r="D25" s="1528">
        <f t="shared" si="2"/>
        <v>632.33100000000002</v>
      </c>
      <c r="E25" s="1411">
        <v>3</v>
      </c>
      <c r="F25" s="1411">
        <v>632.33100000000002</v>
      </c>
      <c r="G25" s="1411">
        <v>0</v>
      </c>
      <c r="H25" s="1411">
        <v>0</v>
      </c>
      <c r="I25" s="1411">
        <v>0</v>
      </c>
      <c r="J25" s="1411">
        <v>0</v>
      </c>
      <c r="K25" s="1411">
        <v>0</v>
      </c>
      <c r="L25" s="1411">
        <v>0</v>
      </c>
      <c r="M25" s="1411">
        <v>0</v>
      </c>
      <c r="N25" s="1411">
        <v>0</v>
      </c>
      <c r="O25" s="1411">
        <v>2</v>
      </c>
      <c r="P25" s="1411">
        <v>40.473999999999997</v>
      </c>
      <c r="Q25" s="1425">
        <v>92</v>
      </c>
    </row>
    <row r="26" spans="1:17" ht="23.25" customHeight="1">
      <c r="A26" s="2040"/>
      <c r="B26" s="1118" t="s">
        <v>753</v>
      </c>
      <c r="C26" s="1535">
        <f t="shared" si="2"/>
        <v>1</v>
      </c>
      <c r="D26" s="1528">
        <f t="shared" si="2"/>
        <v>48.62</v>
      </c>
      <c r="E26" s="1581">
        <v>1</v>
      </c>
      <c r="F26" s="1581">
        <v>48.62</v>
      </c>
      <c r="G26" s="1581">
        <v>0</v>
      </c>
      <c r="H26" s="1411">
        <v>0</v>
      </c>
      <c r="I26" s="1581">
        <v>0</v>
      </c>
      <c r="J26" s="1581">
        <v>0</v>
      </c>
      <c r="K26" s="1411">
        <v>0</v>
      </c>
      <c r="L26" s="1411">
        <v>0</v>
      </c>
      <c r="M26" s="1581">
        <v>0</v>
      </c>
      <c r="N26" s="1581">
        <v>0</v>
      </c>
      <c r="O26" s="1581">
        <v>1</v>
      </c>
      <c r="P26" s="1581">
        <v>24.31</v>
      </c>
      <c r="Q26" s="1582">
        <v>18</v>
      </c>
    </row>
    <row r="27" spans="1:17" ht="23.25" customHeight="1">
      <c r="A27" s="2038" t="s">
        <v>722</v>
      </c>
      <c r="B27" s="1120" t="s">
        <v>723</v>
      </c>
      <c r="C27" s="1539">
        <f t="shared" si="2"/>
        <v>11</v>
      </c>
      <c r="D27" s="1539">
        <f>SUM(F27,H27,J27,L27)</f>
        <v>1236.422</v>
      </c>
      <c r="E27" s="1427">
        <v>11</v>
      </c>
      <c r="F27" s="1427">
        <v>1236.422</v>
      </c>
      <c r="G27" s="1427">
        <v>0</v>
      </c>
      <c r="H27" s="1427">
        <v>0</v>
      </c>
      <c r="I27" s="1427">
        <v>0</v>
      </c>
      <c r="J27" s="1427">
        <v>0</v>
      </c>
      <c r="K27" s="1427">
        <v>0</v>
      </c>
      <c r="L27" s="1427">
        <v>0</v>
      </c>
      <c r="M27" s="1427">
        <v>0</v>
      </c>
      <c r="N27" s="1427">
        <v>0</v>
      </c>
      <c r="O27" s="1427">
        <v>6</v>
      </c>
      <c r="P27" s="1513">
        <v>409.44200000000001</v>
      </c>
      <c r="Q27" s="1428">
        <v>458</v>
      </c>
    </row>
    <row r="28" spans="1:17" ht="23.25" customHeight="1">
      <c r="A28" s="2039"/>
      <c r="B28" s="1121" t="s">
        <v>42</v>
      </c>
      <c r="C28" s="1528">
        <f t="shared" si="2"/>
        <v>2</v>
      </c>
      <c r="D28" s="1528">
        <f t="shared" si="2"/>
        <v>45.704000000000001</v>
      </c>
      <c r="E28" s="1411">
        <v>2</v>
      </c>
      <c r="F28" s="1411">
        <v>45.704000000000001</v>
      </c>
      <c r="G28" s="1411">
        <v>0</v>
      </c>
      <c r="H28" s="1411">
        <v>0</v>
      </c>
      <c r="I28" s="1411">
        <v>0</v>
      </c>
      <c r="J28" s="1411">
        <v>0</v>
      </c>
      <c r="K28" s="1411">
        <v>0</v>
      </c>
      <c r="L28" s="1411">
        <v>0</v>
      </c>
      <c r="M28" s="1411">
        <v>0</v>
      </c>
      <c r="N28" s="1411">
        <v>0</v>
      </c>
      <c r="O28" s="1411">
        <v>1</v>
      </c>
      <c r="P28" s="1411">
        <v>5.8390000000000004</v>
      </c>
      <c r="Q28" s="1425">
        <v>31</v>
      </c>
    </row>
    <row r="29" spans="1:17" ht="25.5" customHeight="1">
      <c r="A29" s="2039"/>
      <c r="B29" s="1564" t="s">
        <v>1103</v>
      </c>
      <c r="C29" s="1548">
        <f t="shared" si="2"/>
        <v>0</v>
      </c>
      <c r="D29" s="1548">
        <f t="shared" si="2"/>
        <v>0</v>
      </c>
      <c r="E29" s="1520">
        <v>0</v>
      </c>
      <c r="F29" s="1520">
        <v>0</v>
      </c>
      <c r="G29" s="1520">
        <v>0</v>
      </c>
      <c r="H29" s="1520">
        <v>0</v>
      </c>
      <c r="I29" s="1520">
        <v>0</v>
      </c>
      <c r="J29" s="1520">
        <v>0</v>
      </c>
      <c r="K29" s="1520">
        <v>0</v>
      </c>
      <c r="L29" s="1520">
        <v>0</v>
      </c>
      <c r="M29" s="1520">
        <v>0</v>
      </c>
      <c r="N29" s="1520">
        <v>0</v>
      </c>
      <c r="O29" s="1520">
        <v>0</v>
      </c>
      <c r="P29" s="1520">
        <v>0</v>
      </c>
      <c r="Q29" s="1521">
        <v>0</v>
      </c>
    </row>
    <row r="30" spans="1:17" ht="23.25" customHeight="1">
      <c r="A30" s="2039"/>
      <c r="B30" s="1121" t="s">
        <v>725</v>
      </c>
      <c r="C30" s="1528">
        <f>SUM(E30,G30,I30,K30)</f>
        <v>3</v>
      </c>
      <c r="D30" s="1528">
        <f>SUM(F30,H30,J30,H30,L30)</f>
        <v>317.17600000000004</v>
      </c>
      <c r="E30" s="1411">
        <v>2</v>
      </c>
      <c r="F30" s="1411">
        <v>99.376000000000005</v>
      </c>
      <c r="G30" s="1411">
        <v>0</v>
      </c>
      <c r="H30" s="1411">
        <v>0</v>
      </c>
      <c r="I30" s="1411">
        <v>0</v>
      </c>
      <c r="J30" s="1411">
        <v>0</v>
      </c>
      <c r="K30" s="1411">
        <v>1</v>
      </c>
      <c r="L30" s="1411">
        <v>217.8</v>
      </c>
      <c r="M30" s="1411">
        <v>0</v>
      </c>
      <c r="N30" s="1411">
        <v>0</v>
      </c>
      <c r="O30" s="1411">
        <v>1</v>
      </c>
      <c r="P30" s="1411">
        <v>54.45</v>
      </c>
      <c r="Q30" s="1425">
        <v>90</v>
      </c>
    </row>
    <row r="31" spans="1:17" ht="23.25" customHeight="1">
      <c r="A31" s="2039"/>
      <c r="B31" s="1121" t="s">
        <v>726</v>
      </c>
      <c r="C31" s="1528">
        <f>SUM(E31,G31,I31,K31)</f>
        <v>1</v>
      </c>
      <c r="D31" s="1528">
        <f>SUM(F31,H31,J31,H31,L31)</f>
        <v>69.84</v>
      </c>
      <c r="E31" s="1411">
        <v>1</v>
      </c>
      <c r="F31" s="1411">
        <v>69.84</v>
      </c>
      <c r="G31" s="1411">
        <v>0</v>
      </c>
      <c r="H31" s="1411">
        <v>0</v>
      </c>
      <c r="I31" s="1411">
        <v>0</v>
      </c>
      <c r="J31" s="1411">
        <v>0</v>
      </c>
      <c r="K31" s="1411">
        <v>0</v>
      </c>
      <c r="L31" s="1411">
        <v>0</v>
      </c>
      <c r="M31" s="1411">
        <v>0</v>
      </c>
      <c r="N31" s="1411">
        <v>0</v>
      </c>
      <c r="O31" s="1411">
        <v>0</v>
      </c>
      <c r="P31" s="1411">
        <v>0</v>
      </c>
      <c r="Q31" s="1425">
        <v>110</v>
      </c>
    </row>
    <row r="32" spans="1:17" ht="9" customHeight="1">
      <c r="A32" s="2039"/>
      <c r="B32" s="1121"/>
      <c r="C32" s="1528"/>
      <c r="D32" s="1528"/>
      <c r="E32" s="1411"/>
      <c r="F32" s="1411"/>
      <c r="G32" s="1411"/>
      <c r="H32" s="1411"/>
      <c r="I32" s="1411"/>
      <c r="J32" s="1411"/>
      <c r="K32" s="1411"/>
      <c r="L32" s="1411"/>
      <c r="M32" s="1411"/>
      <c r="N32" s="1411"/>
      <c r="O32" s="1411"/>
      <c r="P32" s="1411"/>
      <c r="Q32" s="1425"/>
    </row>
    <row r="33" spans="1:17" ht="23.25" customHeight="1">
      <c r="A33" s="2039"/>
      <c r="B33" s="1121" t="s">
        <v>727</v>
      </c>
      <c r="C33" s="1528">
        <f>SUM(E33,G33,I33,K33)</f>
        <v>2</v>
      </c>
      <c r="D33" s="1528">
        <f>SUM(F33,H33,J33,H33,L33)</f>
        <v>564.65700000000004</v>
      </c>
      <c r="E33" s="1411">
        <v>2</v>
      </c>
      <c r="F33" s="1411">
        <v>564.65700000000004</v>
      </c>
      <c r="G33" s="1411">
        <v>0</v>
      </c>
      <c r="H33" s="1411">
        <v>0</v>
      </c>
      <c r="I33" s="1411">
        <v>0</v>
      </c>
      <c r="J33" s="1411">
        <v>0</v>
      </c>
      <c r="K33" s="1411">
        <v>0</v>
      </c>
      <c r="L33" s="1411">
        <v>0</v>
      </c>
      <c r="M33" s="1411">
        <v>0</v>
      </c>
      <c r="N33" s="1411">
        <v>0</v>
      </c>
      <c r="O33" s="1411">
        <v>0</v>
      </c>
      <c r="P33" s="1411">
        <v>0</v>
      </c>
      <c r="Q33" s="1425">
        <v>0</v>
      </c>
    </row>
    <row r="34" spans="1:17" ht="23.25" customHeight="1">
      <c r="A34" s="2039"/>
      <c r="B34" s="1121" t="s">
        <v>728</v>
      </c>
      <c r="C34" s="1528">
        <f>SUM(E34,G34,I34,K34)</f>
        <v>0</v>
      </c>
      <c r="D34" s="1528">
        <f>SUM(F34,H34,J34,L34)</f>
        <v>0</v>
      </c>
      <c r="E34" s="1411">
        <v>0</v>
      </c>
      <c r="F34" s="1411">
        <v>0</v>
      </c>
      <c r="G34" s="1411">
        <v>0</v>
      </c>
      <c r="H34" s="1411">
        <v>0</v>
      </c>
      <c r="I34" s="1411">
        <v>0</v>
      </c>
      <c r="J34" s="1411">
        <v>0</v>
      </c>
      <c r="K34" s="1411">
        <v>0</v>
      </c>
      <c r="L34" s="1411">
        <v>0</v>
      </c>
      <c r="M34" s="1411">
        <v>0</v>
      </c>
      <c r="N34" s="1411">
        <v>0</v>
      </c>
      <c r="O34" s="1411">
        <v>0</v>
      </c>
      <c r="P34" s="1411">
        <v>0</v>
      </c>
      <c r="Q34" s="1425">
        <v>0</v>
      </c>
    </row>
    <row r="35" spans="1:17" ht="23.25" customHeight="1">
      <c r="A35" s="2039"/>
      <c r="B35" s="1121" t="s">
        <v>729</v>
      </c>
      <c r="C35" s="1528">
        <f t="shared" ref="C35:D37" si="3">SUM(E35,G35,I35,K35)</f>
        <v>4</v>
      </c>
      <c r="D35" s="1528">
        <f t="shared" si="3"/>
        <v>553.68799999999999</v>
      </c>
      <c r="E35" s="1411">
        <v>2</v>
      </c>
      <c r="F35" s="1411">
        <v>51.335000000000001</v>
      </c>
      <c r="G35" s="1411">
        <v>0</v>
      </c>
      <c r="H35" s="1411">
        <v>0</v>
      </c>
      <c r="I35" s="1411">
        <v>1</v>
      </c>
      <c r="J35" s="1411">
        <v>240.90299999999999</v>
      </c>
      <c r="K35" s="1411">
        <v>1</v>
      </c>
      <c r="L35" s="1411">
        <v>261.45</v>
      </c>
      <c r="M35" s="1411">
        <v>0</v>
      </c>
      <c r="N35" s="1411">
        <v>0</v>
      </c>
      <c r="O35" s="1411">
        <v>0</v>
      </c>
      <c r="P35" s="1411">
        <v>0</v>
      </c>
      <c r="Q35" s="1425">
        <v>32</v>
      </c>
    </row>
    <row r="36" spans="1:17" ht="23.25" customHeight="1">
      <c r="A36" s="2039"/>
      <c r="B36" s="1492" t="s">
        <v>891</v>
      </c>
      <c r="C36" s="1528">
        <f t="shared" si="3"/>
        <v>0</v>
      </c>
      <c r="D36" s="1528">
        <f t="shared" si="3"/>
        <v>0</v>
      </c>
      <c r="E36" s="1411">
        <v>0</v>
      </c>
      <c r="F36" s="1411">
        <v>0</v>
      </c>
      <c r="G36" s="1411">
        <v>0</v>
      </c>
      <c r="H36" s="1411">
        <v>0</v>
      </c>
      <c r="I36" s="1411">
        <v>0</v>
      </c>
      <c r="J36" s="1411">
        <v>0</v>
      </c>
      <c r="K36" s="1411">
        <v>0</v>
      </c>
      <c r="L36" s="1411">
        <v>0</v>
      </c>
      <c r="M36" s="1411">
        <v>0</v>
      </c>
      <c r="N36" s="1411">
        <v>0</v>
      </c>
      <c r="O36" s="1411">
        <v>0</v>
      </c>
      <c r="P36" s="1411">
        <v>0</v>
      </c>
      <c r="Q36" s="1425">
        <v>0</v>
      </c>
    </row>
    <row r="37" spans="1:17" ht="23.25" customHeight="1" thickBot="1">
      <c r="A37" s="2041"/>
      <c r="B37" s="1493" t="s">
        <v>892</v>
      </c>
      <c r="C37" s="1552">
        <f t="shared" si="3"/>
        <v>0</v>
      </c>
      <c r="D37" s="1552">
        <f t="shared" si="3"/>
        <v>0</v>
      </c>
      <c r="E37" s="1413">
        <v>0</v>
      </c>
      <c r="F37" s="1413">
        <v>0</v>
      </c>
      <c r="G37" s="1413">
        <v>0</v>
      </c>
      <c r="H37" s="1413">
        <v>0</v>
      </c>
      <c r="I37" s="1413">
        <v>0</v>
      </c>
      <c r="J37" s="1413">
        <v>0</v>
      </c>
      <c r="K37" s="1413">
        <v>0</v>
      </c>
      <c r="L37" s="1413">
        <v>0</v>
      </c>
      <c r="M37" s="1413">
        <v>0</v>
      </c>
      <c r="N37" s="1413">
        <v>0</v>
      </c>
      <c r="O37" s="1413">
        <v>0</v>
      </c>
      <c r="P37" s="1413">
        <v>0</v>
      </c>
      <c r="Q37" s="1583">
        <v>0</v>
      </c>
    </row>
    <row r="39" spans="1:17">
      <c r="C39" s="1134"/>
      <c r="D39" s="1134"/>
      <c r="E39" s="1134"/>
      <c r="F39" s="1134"/>
      <c r="G39" s="1134"/>
      <c r="H39" s="1134"/>
      <c r="I39" s="1134"/>
      <c r="J39" s="1134"/>
      <c r="K39" s="1134"/>
      <c r="L39" s="1134"/>
      <c r="M39" s="1134"/>
      <c r="N39" s="1134"/>
      <c r="O39" s="1134"/>
      <c r="P39" s="1134"/>
      <c r="Q39" s="1134"/>
    </row>
  </sheetData>
  <mergeCells count="28">
    <mergeCell ref="M5:M8"/>
    <mergeCell ref="N5:N8"/>
    <mergeCell ref="A14:A26"/>
    <mergeCell ref="A27:A37"/>
    <mergeCell ref="H7:H8"/>
    <mergeCell ref="I7:I8"/>
    <mergeCell ref="J7:J8"/>
    <mergeCell ref="F7:F8"/>
    <mergeCell ref="G7:G8"/>
    <mergeCell ref="K7:K8"/>
    <mergeCell ref="L7:L8"/>
    <mergeCell ref="A9:A13"/>
    <mergeCell ref="A1:Q1"/>
    <mergeCell ref="C3:Q3"/>
    <mergeCell ref="C4:D6"/>
    <mergeCell ref="M4:N4"/>
    <mergeCell ref="O4:P4"/>
    <mergeCell ref="Q4:Q6"/>
    <mergeCell ref="E5:F6"/>
    <mergeCell ref="G5:H6"/>
    <mergeCell ref="I5:J6"/>
    <mergeCell ref="K5:L6"/>
    <mergeCell ref="O5:O8"/>
    <mergeCell ref="P5:P8"/>
    <mergeCell ref="A6:B8"/>
    <mergeCell ref="C7:C8"/>
    <mergeCell ref="D7:D8"/>
    <mergeCell ref="E7:E8"/>
  </mergeCells>
  <phoneticPr fontId="3"/>
  <printOptions horizontalCentered="1"/>
  <pageMargins left="0" right="0" top="0.59055118110236227" bottom="0.39370078740157483" header="0.51181102362204722" footer="0.31496062992125984"/>
  <pageSetup paperSize="9" scale="96"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sqref="A1:M1"/>
    </sheetView>
  </sheetViews>
  <sheetFormatPr defaultRowHeight="13.5"/>
  <cols>
    <col min="1" max="1" width="4.125" style="55" customWidth="1"/>
    <col min="2" max="2" width="5.875" style="55" customWidth="1"/>
    <col min="3" max="3" width="4.5" style="55" customWidth="1"/>
    <col min="4" max="13" width="7.625" style="55" customWidth="1"/>
    <col min="14" max="251" width="9" style="55"/>
    <col min="252" max="252" width="4.125" style="55" customWidth="1"/>
    <col min="253" max="253" width="5.875" style="55" customWidth="1"/>
    <col min="254" max="254" width="4.5" style="55" customWidth="1"/>
    <col min="255" max="264" width="7.625" style="55" customWidth="1"/>
    <col min="265" max="265" width="3.75" style="55" customWidth="1"/>
    <col min="266" max="266" width="3.25" style="55" customWidth="1"/>
    <col min="267" max="267" width="10" style="55" customWidth="1"/>
    <col min="268" max="268" width="9.25" style="55" bestFit="1" customWidth="1"/>
    <col min="269" max="507" width="9" style="55"/>
    <col min="508" max="508" width="4.125" style="55" customWidth="1"/>
    <col min="509" max="509" width="5.875" style="55" customWidth="1"/>
    <col min="510" max="510" width="4.5" style="55" customWidth="1"/>
    <col min="511" max="520" width="7.625" style="55" customWidth="1"/>
    <col min="521" max="521" width="3.75" style="55" customWidth="1"/>
    <col min="522" max="522" width="3.25" style="55" customWidth="1"/>
    <col min="523" max="523" width="10" style="55" customWidth="1"/>
    <col min="524" max="524" width="9.25" style="55" bestFit="1" customWidth="1"/>
    <col min="525" max="763" width="9" style="55"/>
    <col min="764" max="764" width="4.125" style="55" customWidth="1"/>
    <col min="765" max="765" width="5.875" style="55" customWidth="1"/>
    <col min="766" max="766" width="4.5" style="55" customWidth="1"/>
    <col min="767" max="776" width="7.625" style="55" customWidth="1"/>
    <col min="777" max="777" width="3.75" style="55" customWidth="1"/>
    <col min="778" max="778" width="3.25" style="55" customWidth="1"/>
    <col min="779" max="779" width="10" style="55" customWidth="1"/>
    <col min="780" max="780" width="9.25" style="55" bestFit="1" customWidth="1"/>
    <col min="781" max="1019" width="9" style="55"/>
    <col min="1020" max="1020" width="4.125" style="55" customWidth="1"/>
    <col min="1021" max="1021" width="5.875" style="55" customWidth="1"/>
    <col min="1022" max="1022" width="4.5" style="55" customWidth="1"/>
    <col min="1023" max="1032" width="7.625" style="55" customWidth="1"/>
    <col min="1033" max="1033" width="3.75" style="55" customWidth="1"/>
    <col min="1034" max="1034" width="3.25" style="55" customWidth="1"/>
    <col min="1035" max="1035" width="10" style="55" customWidth="1"/>
    <col min="1036" max="1036" width="9.25" style="55" bestFit="1" customWidth="1"/>
    <col min="1037" max="1275" width="9" style="55"/>
    <col min="1276" max="1276" width="4.125" style="55" customWidth="1"/>
    <col min="1277" max="1277" width="5.875" style="55" customWidth="1"/>
    <col min="1278" max="1278" width="4.5" style="55" customWidth="1"/>
    <col min="1279" max="1288" width="7.625" style="55" customWidth="1"/>
    <col min="1289" max="1289" width="3.75" style="55" customWidth="1"/>
    <col min="1290" max="1290" width="3.25" style="55" customWidth="1"/>
    <col min="1291" max="1291" width="10" style="55" customWidth="1"/>
    <col min="1292" max="1292" width="9.25" style="55" bestFit="1" customWidth="1"/>
    <col min="1293" max="1531" width="9" style="55"/>
    <col min="1532" max="1532" width="4.125" style="55" customWidth="1"/>
    <col min="1533" max="1533" width="5.875" style="55" customWidth="1"/>
    <col min="1534" max="1534" width="4.5" style="55" customWidth="1"/>
    <col min="1535" max="1544" width="7.625" style="55" customWidth="1"/>
    <col min="1545" max="1545" width="3.75" style="55" customWidth="1"/>
    <col min="1546" max="1546" width="3.25" style="55" customWidth="1"/>
    <col min="1547" max="1547" width="10" style="55" customWidth="1"/>
    <col min="1548" max="1548" width="9.25" style="55" bestFit="1" customWidth="1"/>
    <col min="1549" max="1787" width="9" style="55"/>
    <col min="1788" max="1788" width="4.125" style="55" customWidth="1"/>
    <col min="1789" max="1789" width="5.875" style="55" customWidth="1"/>
    <col min="1790" max="1790" width="4.5" style="55" customWidth="1"/>
    <col min="1791" max="1800" width="7.625" style="55" customWidth="1"/>
    <col min="1801" max="1801" width="3.75" style="55" customWidth="1"/>
    <col min="1802" max="1802" width="3.25" style="55" customWidth="1"/>
    <col min="1803" max="1803" width="10" style="55" customWidth="1"/>
    <col min="1804" max="1804" width="9.25" style="55" bestFit="1" customWidth="1"/>
    <col min="1805" max="2043" width="9" style="55"/>
    <col min="2044" max="2044" width="4.125" style="55" customWidth="1"/>
    <col min="2045" max="2045" width="5.875" style="55" customWidth="1"/>
    <col min="2046" max="2046" width="4.5" style="55" customWidth="1"/>
    <col min="2047" max="2056" width="7.625" style="55" customWidth="1"/>
    <col min="2057" max="2057" width="3.75" style="55" customWidth="1"/>
    <col min="2058" max="2058" width="3.25" style="55" customWidth="1"/>
    <col min="2059" max="2059" width="10" style="55" customWidth="1"/>
    <col min="2060" max="2060" width="9.25" style="55" bestFit="1" customWidth="1"/>
    <col min="2061" max="2299" width="9" style="55"/>
    <col min="2300" max="2300" width="4.125" style="55" customWidth="1"/>
    <col min="2301" max="2301" width="5.875" style="55" customWidth="1"/>
    <col min="2302" max="2302" width="4.5" style="55" customWidth="1"/>
    <col min="2303" max="2312" width="7.625" style="55" customWidth="1"/>
    <col min="2313" max="2313" width="3.75" style="55" customWidth="1"/>
    <col min="2314" max="2314" width="3.25" style="55" customWidth="1"/>
    <col min="2315" max="2315" width="10" style="55" customWidth="1"/>
    <col min="2316" max="2316" width="9.25" style="55" bestFit="1" customWidth="1"/>
    <col min="2317" max="2555" width="9" style="55"/>
    <col min="2556" max="2556" width="4.125" style="55" customWidth="1"/>
    <col min="2557" max="2557" width="5.875" style="55" customWidth="1"/>
    <col min="2558" max="2558" width="4.5" style="55" customWidth="1"/>
    <col min="2559" max="2568" width="7.625" style="55" customWidth="1"/>
    <col min="2569" max="2569" width="3.75" style="55" customWidth="1"/>
    <col min="2570" max="2570" width="3.25" style="55" customWidth="1"/>
    <col min="2571" max="2571" width="10" style="55" customWidth="1"/>
    <col min="2572" max="2572" width="9.25" style="55" bestFit="1" customWidth="1"/>
    <col min="2573" max="2811" width="9" style="55"/>
    <col min="2812" max="2812" width="4.125" style="55" customWidth="1"/>
    <col min="2813" max="2813" width="5.875" style="55" customWidth="1"/>
    <col min="2814" max="2814" width="4.5" style="55" customWidth="1"/>
    <col min="2815" max="2824" width="7.625" style="55" customWidth="1"/>
    <col min="2825" max="2825" width="3.75" style="55" customWidth="1"/>
    <col min="2826" max="2826" width="3.25" style="55" customWidth="1"/>
    <col min="2827" max="2827" width="10" style="55" customWidth="1"/>
    <col min="2828" max="2828" width="9.25" style="55" bestFit="1" customWidth="1"/>
    <col min="2829" max="3067" width="9" style="55"/>
    <col min="3068" max="3068" width="4.125" style="55" customWidth="1"/>
    <col min="3069" max="3069" width="5.875" style="55" customWidth="1"/>
    <col min="3070" max="3070" width="4.5" style="55" customWidth="1"/>
    <col min="3071" max="3080" width="7.625" style="55" customWidth="1"/>
    <col min="3081" max="3081" width="3.75" style="55" customWidth="1"/>
    <col min="3082" max="3082" width="3.25" style="55" customWidth="1"/>
    <col min="3083" max="3083" width="10" style="55" customWidth="1"/>
    <col min="3084" max="3084" width="9.25" style="55" bestFit="1" customWidth="1"/>
    <col min="3085" max="3323" width="9" style="55"/>
    <col min="3324" max="3324" width="4.125" style="55" customWidth="1"/>
    <col min="3325" max="3325" width="5.875" style="55" customWidth="1"/>
    <col min="3326" max="3326" width="4.5" style="55" customWidth="1"/>
    <col min="3327" max="3336" width="7.625" style="55" customWidth="1"/>
    <col min="3337" max="3337" width="3.75" style="55" customWidth="1"/>
    <col min="3338" max="3338" width="3.25" style="55" customWidth="1"/>
    <col min="3339" max="3339" width="10" style="55" customWidth="1"/>
    <col min="3340" max="3340" width="9.25" style="55" bestFit="1" customWidth="1"/>
    <col min="3341" max="3579" width="9" style="55"/>
    <col min="3580" max="3580" width="4.125" style="55" customWidth="1"/>
    <col min="3581" max="3581" width="5.875" style="55" customWidth="1"/>
    <col min="3582" max="3582" width="4.5" style="55" customWidth="1"/>
    <col min="3583" max="3592" width="7.625" style="55" customWidth="1"/>
    <col min="3593" max="3593" width="3.75" style="55" customWidth="1"/>
    <col min="3594" max="3594" width="3.25" style="55" customWidth="1"/>
    <col min="3595" max="3595" width="10" style="55" customWidth="1"/>
    <col min="3596" max="3596" width="9.25" style="55" bestFit="1" customWidth="1"/>
    <col min="3597" max="3835" width="9" style="55"/>
    <col min="3836" max="3836" width="4.125" style="55" customWidth="1"/>
    <col min="3837" max="3837" width="5.875" style="55" customWidth="1"/>
    <col min="3838" max="3838" width="4.5" style="55" customWidth="1"/>
    <col min="3839" max="3848" width="7.625" style="55" customWidth="1"/>
    <col min="3849" max="3849" width="3.75" style="55" customWidth="1"/>
    <col min="3850" max="3850" width="3.25" style="55" customWidth="1"/>
    <col min="3851" max="3851" width="10" style="55" customWidth="1"/>
    <col min="3852" max="3852" width="9.25" style="55" bestFit="1" customWidth="1"/>
    <col min="3853" max="4091" width="9" style="55"/>
    <col min="4092" max="4092" width="4.125" style="55" customWidth="1"/>
    <col min="4093" max="4093" width="5.875" style="55" customWidth="1"/>
    <col min="4094" max="4094" width="4.5" style="55" customWidth="1"/>
    <col min="4095" max="4104" width="7.625" style="55" customWidth="1"/>
    <col min="4105" max="4105" width="3.75" style="55" customWidth="1"/>
    <col min="4106" max="4106" width="3.25" style="55" customWidth="1"/>
    <col min="4107" max="4107" width="10" style="55" customWidth="1"/>
    <col min="4108" max="4108" width="9.25" style="55" bestFit="1" customWidth="1"/>
    <col min="4109" max="4347" width="9" style="55"/>
    <col min="4348" max="4348" width="4.125" style="55" customWidth="1"/>
    <col min="4349" max="4349" width="5.875" style="55" customWidth="1"/>
    <col min="4350" max="4350" width="4.5" style="55" customWidth="1"/>
    <col min="4351" max="4360" width="7.625" style="55" customWidth="1"/>
    <col min="4361" max="4361" width="3.75" style="55" customWidth="1"/>
    <col min="4362" max="4362" width="3.25" style="55" customWidth="1"/>
    <col min="4363" max="4363" width="10" style="55" customWidth="1"/>
    <col min="4364" max="4364" width="9.25" style="55" bestFit="1" customWidth="1"/>
    <col min="4365" max="4603" width="9" style="55"/>
    <col min="4604" max="4604" width="4.125" style="55" customWidth="1"/>
    <col min="4605" max="4605" width="5.875" style="55" customWidth="1"/>
    <col min="4606" max="4606" width="4.5" style="55" customWidth="1"/>
    <col min="4607" max="4616" width="7.625" style="55" customWidth="1"/>
    <col min="4617" max="4617" width="3.75" style="55" customWidth="1"/>
    <col min="4618" max="4618" width="3.25" style="55" customWidth="1"/>
    <col min="4619" max="4619" width="10" style="55" customWidth="1"/>
    <col min="4620" max="4620" width="9.25" style="55" bestFit="1" customWidth="1"/>
    <col min="4621" max="4859" width="9" style="55"/>
    <col min="4860" max="4860" width="4.125" style="55" customWidth="1"/>
    <col min="4861" max="4861" width="5.875" style="55" customWidth="1"/>
    <col min="4862" max="4862" width="4.5" style="55" customWidth="1"/>
    <col min="4863" max="4872" width="7.625" style="55" customWidth="1"/>
    <col min="4873" max="4873" width="3.75" style="55" customWidth="1"/>
    <col min="4874" max="4874" width="3.25" style="55" customWidth="1"/>
    <col min="4875" max="4875" width="10" style="55" customWidth="1"/>
    <col min="4876" max="4876" width="9.25" style="55" bestFit="1" customWidth="1"/>
    <col min="4877" max="5115" width="9" style="55"/>
    <col min="5116" max="5116" width="4.125" style="55" customWidth="1"/>
    <col min="5117" max="5117" width="5.875" style="55" customWidth="1"/>
    <col min="5118" max="5118" width="4.5" style="55" customWidth="1"/>
    <col min="5119" max="5128" width="7.625" style="55" customWidth="1"/>
    <col min="5129" max="5129" width="3.75" style="55" customWidth="1"/>
    <col min="5130" max="5130" width="3.25" style="55" customWidth="1"/>
    <col min="5131" max="5131" width="10" style="55" customWidth="1"/>
    <col min="5132" max="5132" width="9.25" style="55" bestFit="1" customWidth="1"/>
    <col min="5133" max="5371" width="9" style="55"/>
    <col min="5372" max="5372" width="4.125" style="55" customWidth="1"/>
    <col min="5373" max="5373" width="5.875" style="55" customWidth="1"/>
    <col min="5374" max="5374" width="4.5" style="55" customWidth="1"/>
    <col min="5375" max="5384" width="7.625" style="55" customWidth="1"/>
    <col min="5385" max="5385" width="3.75" style="55" customWidth="1"/>
    <col min="5386" max="5386" width="3.25" style="55" customWidth="1"/>
    <col min="5387" max="5387" width="10" style="55" customWidth="1"/>
    <col min="5388" max="5388" width="9.25" style="55" bestFit="1" customWidth="1"/>
    <col min="5389" max="5627" width="9" style="55"/>
    <col min="5628" max="5628" width="4.125" style="55" customWidth="1"/>
    <col min="5629" max="5629" width="5.875" style="55" customWidth="1"/>
    <col min="5630" max="5630" width="4.5" style="55" customWidth="1"/>
    <col min="5631" max="5640" width="7.625" style="55" customWidth="1"/>
    <col min="5641" max="5641" width="3.75" style="55" customWidth="1"/>
    <col min="5642" max="5642" width="3.25" style="55" customWidth="1"/>
    <col min="5643" max="5643" width="10" style="55" customWidth="1"/>
    <col min="5644" max="5644" width="9.25" style="55" bestFit="1" customWidth="1"/>
    <col min="5645" max="5883" width="9" style="55"/>
    <col min="5884" max="5884" width="4.125" style="55" customWidth="1"/>
    <col min="5885" max="5885" width="5.875" style="55" customWidth="1"/>
    <col min="5886" max="5886" width="4.5" style="55" customWidth="1"/>
    <col min="5887" max="5896" width="7.625" style="55" customWidth="1"/>
    <col min="5897" max="5897" width="3.75" style="55" customWidth="1"/>
    <col min="5898" max="5898" width="3.25" style="55" customWidth="1"/>
    <col min="5899" max="5899" width="10" style="55" customWidth="1"/>
    <col min="5900" max="5900" width="9.25" style="55" bestFit="1" customWidth="1"/>
    <col min="5901" max="6139" width="9" style="55"/>
    <col min="6140" max="6140" width="4.125" style="55" customWidth="1"/>
    <col min="6141" max="6141" width="5.875" style="55" customWidth="1"/>
    <col min="6142" max="6142" width="4.5" style="55" customWidth="1"/>
    <col min="6143" max="6152" width="7.625" style="55" customWidth="1"/>
    <col min="6153" max="6153" width="3.75" style="55" customWidth="1"/>
    <col min="6154" max="6154" width="3.25" style="55" customWidth="1"/>
    <col min="6155" max="6155" width="10" style="55" customWidth="1"/>
    <col min="6156" max="6156" width="9.25" style="55" bestFit="1" customWidth="1"/>
    <col min="6157" max="6395" width="9" style="55"/>
    <col min="6396" max="6396" width="4.125" style="55" customWidth="1"/>
    <col min="6397" max="6397" width="5.875" style="55" customWidth="1"/>
    <col min="6398" max="6398" width="4.5" style="55" customWidth="1"/>
    <col min="6399" max="6408" width="7.625" style="55" customWidth="1"/>
    <col min="6409" max="6409" width="3.75" style="55" customWidth="1"/>
    <col min="6410" max="6410" width="3.25" style="55" customWidth="1"/>
    <col min="6411" max="6411" width="10" style="55" customWidth="1"/>
    <col min="6412" max="6412" width="9.25" style="55" bestFit="1" customWidth="1"/>
    <col min="6413" max="6651" width="9" style="55"/>
    <col min="6652" max="6652" width="4.125" style="55" customWidth="1"/>
    <col min="6653" max="6653" width="5.875" style="55" customWidth="1"/>
    <col min="6654" max="6654" width="4.5" style="55" customWidth="1"/>
    <col min="6655" max="6664" width="7.625" style="55" customWidth="1"/>
    <col min="6665" max="6665" width="3.75" style="55" customWidth="1"/>
    <col min="6666" max="6666" width="3.25" style="55" customWidth="1"/>
    <col min="6667" max="6667" width="10" style="55" customWidth="1"/>
    <col min="6668" max="6668" width="9.25" style="55" bestFit="1" customWidth="1"/>
    <col min="6669" max="6907" width="9" style="55"/>
    <col min="6908" max="6908" width="4.125" style="55" customWidth="1"/>
    <col min="6909" max="6909" width="5.875" style="55" customWidth="1"/>
    <col min="6910" max="6910" width="4.5" style="55" customWidth="1"/>
    <col min="6911" max="6920" width="7.625" style="55" customWidth="1"/>
    <col min="6921" max="6921" width="3.75" style="55" customWidth="1"/>
    <col min="6922" max="6922" width="3.25" style="55" customWidth="1"/>
    <col min="6923" max="6923" width="10" style="55" customWidth="1"/>
    <col min="6924" max="6924" width="9.25" style="55" bestFit="1" customWidth="1"/>
    <col min="6925" max="7163" width="9" style="55"/>
    <col min="7164" max="7164" width="4.125" style="55" customWidth="1"/>
    <col min="7165" max="7165" width="5.875" style="55" customWidth="1"/>
    <col min="7166" max="7166" width="4.5" style="55" customWidth="1"/>
    <col min="7167" max="7176" width="7.625" style="55" customWidth="1"/>
    <col min="7177" max="7177" width="3.75" style="55" customWidth="1"/>
    <col min="7178" max="7178" width="3.25" style="55" customWidth="1"/>
    <col min="7179" max="7179" width="10" style="55" customWidth="1"/>
    <col min="7180" max="7180" width="9.25" style="55" bestFit="1" customWidth="1"/>
    <col min="7181" max="7419" width="9" style="55"/>
    <col min="7420" max="7420" width="4.125" style="55" customWidth="1"/>
    <col min="7421" max="7421" width="5.875" style="55" customWidth="1"/>
    <col min="7422" max="7422" width="4.5" style="55" customWidth="1"/>
    <col min="7423" max="7432" width="7.625" style="55" customWidth="1"/>
    <col min="7433" max="7433" width="3.75" style="55" customWidth="1"/>
    <col min="7434" max="7434" width="3.25" style="55" customWidth="1"/>
    <col min="7435" max="7435" width="10" style="55" customWidth="1"/>
    <col min="7436" max="7436" width="9.25" style="55" bestFit="1" customWidth="1"/>
    <col min="7437" max="7675" width="9" style="55"/>
    <col min="7676" max="7676" width="4.125" style="55" customWidth="1"/>
    <col min="7677" max="7677" width="5.875" style="55" customWidth="1"/>
    <col min="7678" max="7678" width="4.5" style="55" customWidth="1"/>
    <col min="7679" max="7688" width="7.625" style="55" customWidth="1"/>
    <col min="7689" max="7689" width="3.75" style="55" customWidth="1"/>
    <col min="7690" max="7690" width="3.25" style="55" customWidth="1"/>
    <col min="7691" max="7691" width="10" style="55" customWidth="1"/>
    <col min="7692" max="7692" width="9.25" style="55" bestFit="1" customWidth="1"/>
    <col min="7693" max="7931" width="9" style="55"/>
    <col min="7932" max="7932" width="4.125" style="55" customWidth="1"/>
    <col min="7933" max="7933" width="5.875" style="55" customWidth="1"/>
    <col min="7934" max="7934" width="4.5" style="55" customWidth="1"/>
    <col min="7935" max="7944" width="7.625" style="55" customWidth="1"/>
    <col min="7945" max="7945" width="3.75" style="55" customWidth="1"/>
    <col min="7946" max="7946" width="3.25" style="55" customWidth="1"/>
    <col min="7947" max="7947" width="10" style="55" customWidth="1"/>
    <col min="7948" max="7948" width="9.25" style="55" bestFit="1" customWidth="1"/>
    <col min="7949" max="8187" width="9" style="55"/>
    <col min="8188" max="8188" width="4.125" style="55" customWidth="1"/>
    <col min="8189" max="8189" width="5.875" style="55" customWidth="1"/>
    <col min="8190" max="8190" width="4.5" style="55" customWidth="1"/>
    <col min="8191" max="8200" width="7.625" style="55" customWidth="1"/>
    <col min="8201" max="8201" width="3.75" style="55" customWidth="1"/>
    <col min="8202" max="8202" width="3.25" style="55" customWidth="1"/>
    <col min="8203" max="8203" width="10" style="55" customWidth="1"/>
    <col min="8204" max="8204" width="9.25" style="55" bestFit="1" customWidth="1"/>
    <col min="8205" max="8443" width="9" style="55"/>
    <col min="8444" max="8444" width="4.125" style="55" customWidth="1"/>
    <col min="8445" max="8445" width="5.875" style="55" customWidth="1"/>
    <col min="8446" max="8446" width="4.5" style="55" customWidth="1"/>
    <col min="8447" max="8456" width="7.625" style="55" customWidth="1"/>
    <col min="8457" max="8457" width="3.75" style="55" customWidth="1"/>
    <col min="8458" max="8458" width="3.25" style="55" customWidth="1"/>
    <col min="8459" max="8459" width="10" style="55" customWidth="1"/>
    <col min="8460" max="8460" width="9.25" style="55" bestFit="1" customWidth="1"/>
    <col min="8461" max="8699" width="9" style="55"/>
    <col min="8700" max="8700" width="4.125" style="55" customWidth="1"/>
    <col min="8701" max="8701" width="5.875" style="55" customWidth="1"/>
    <col min="8702" max="8702" width="4.5" style="55" customWidth="1"/>
    <col min="8703" max="8712" width="7.625" style="55" customWidth="1"/>
    <col min="8713" max="8713" width="3.75" style="55" customWidth="1"/>
    <col min="8714" max="8714" width="3.25" style="55" customWidth="1"/>
    <col min="8715" max="8715" width="10" style="55" customWidth="1"/>
    <col min="8716" max="8716" width="9.25" style="55" bestFit="1" customWidth="1"/>
    <col min="8717" max="8955" width="9" style="55"/>
    <col min="8956" max="8956" width="4.125" style="55" customWidth="1"/>
    <col min="8957" max="8957" width="5.875" style="55" customWidth="1"/>
    <col min="8958" max="8958" width="4.5" style="55" customWidth="1"/>
    <col min="8959" max="8968" width="7.625" style="55" customWidth="1"/>
    <col min="8969" max="8969" width="3.75" style="55" customWidth="1"/>
    <col min="8970" max="8970" width="3.25" style="55" customWidth="1"/>
    <col min="8971" max="8971" width="10" style="55" customWidth="1"/>
    <col min="8972" max="8972" width="9.25" style="55" bestFit="1" customWidth="1"/>
    <col min="8973" max="9211" width="9" style="55"/>
    <col min="9212" max="9212" width="4.125" style="55" customWidth="1"/>
    <col min="9213" max="9213" width="5.875" style="55" customWidth="1"/>
    <col min="9214" max="9214" width="4.5" style="55" customWidth="1"/>
    <col min="9215" max="9224" width="7.625" style="55" customWidth="1"/>
    <col min="9225" max="9225" width="3.75" style="55" customWidth="1"/>
    <col min="9226" max="9226" width="3.25" style="55" customWidth="1"/>
    <col min="9227" max="9227" width="10" style="55" customWidth="1"/>
    <col min="9228" max="9228" width="9.25" style="55" bestFit="1" customWidth="1"/>
    <col min="9229" max="9467" width="9" style="55"/>
    <col min="9468" max="9468" width="4.125" style="55" customWidth="1"/>
    <col min="9469" max="9469" width="5.875" style="55" customWidth="1"/>
    <col min="9470" max="9470" width="4.5" style="55" customWidth="1"/>
    <col min="9471" max="9480" width="7.625" style="55" customWidth="1"/>
    <col min="9481" max="9481" width="3.75" style="55" customWidth="1"/>
    <col min="9482" max="9482" width="3.25" style="55" customWidth="1"/>
    <col min="9483" max="9483" width="10" style="55" customWidth="1"/>
    <col min="9484" max="9484" width="9.25" style="55" bestFit="1" customWidth="1"/>
    <col min="9485" max="9723" width="9" style="55"/>
    <col min="9724" max="9724" width="4.125" style="55" customWidth="1"/>
    <col min="9725" max="9725" width="5.875" style="55" customWidth="1"/>
    <col min="9726" max="9726" width="4.5" style="55" customWidth="1"/>
    <col min="9727" max="9736" width="7.625" style="55" customWidth="1"/>
    <col min="9737" max="9737" width="3.75" style="55" customWidth="1"/>
    <col min="9738" max="9738" width="3.25" style="55" customWidth="1"/>
    <col min="9739" max="9739" width="10" style="55" customWidth="1"/>
    <col min="9740" max="9740" width="9.25" style="55" bestFit="1" customWidth="1"/>
    <col min="9741" max="9979" width="9" style="55"/>
    <col min="9980" max="9980" width="4.125" style="55" customWidth="1"/>
    <col min="9981" max="9981" width="5.875" style="55" customWidth="1"/>
    <col min="9982" max="9982" width="4.5" style="55" customWidth="1"/>
    <col min="9983" max="9992" width="7.625" style="55" customWidth="1"/>
    <col min="9993" max="9993" width="3.75" style="55" customWidth="1"/>
    <col min="9994" max="9994" width="3.25" style="55" customWidth="1"/>
    <col min="9995" max="9995" width="10" style="55" customWidth="1"/>
    <col min="9996" max="9996" width="9.25" style="55" bestFit="1" customWidth="1"/>
    <col min="9997" max="10235" width="9" style="55"/>
    <col min="10236" max="10236" width="4.125" style="55" customWidth="1"/>
    <col min="10237" max="10237" width="5.875" style="55" customWidth="1"/>
    <col min="10238" max="10238" width="4.5" style="55" customWidth="1"/>
    <col min="10239" max="10248" width="7.625" style="55" customWidth="1"/>
    <col min="10249" max="10249" width="3.75" style="55" customWidth="1"/>
    <col min="10250" max="10250" width="3.25" style="55" customWidth="1"/>
    <col min="10251" max="10251" width="10" style="55" customWidth="1"/>
    <col min="10252" max="10252" width="9.25" style="55" bestFit="1" customWidth="1"/>
    <col min="10253" max="10491" width="9" style="55"/>
    <col min="10492" max="10492" width="4.125" style="55" customWidth="1"/>
    <col min="10493" max="10493" width="5.875" style="55" customWidth="1"/>
    <col min="10494" max="10494" width="4.5" style="55" customWidth="1"/>
    <col min="10495" max="10504" width="7.625" style="55" customWidth="1"/>
    <col min="10505" max="10505" width="3.75" style="55" customWidth="1"/>
    <col min="10506" max="10506" width="3.25" style="55" customWidth="1"/>
    <col min="10507" max="10507" width="10" style="55" customWidth="1"/>
    <col min="10508" max="10508" width="9.25" style="55" bestFit="1" customWidth="1"/>
    <col min="10509" max="10747" width="9" style="55"/>
    <col min="10748" max="10748" width="4.125" style="55" customWidth="1"/>
    <col min="10749" max="10749" width="5.875" style="55" customWidth="1"/>
    <col min="10750" max="10750" width="4.5" style="55" customWidth="1"/>
    <col min="10751" max="10760" width="7.625" style="55" customWidth="1"/>
    <col min="10761" max="10761" width="3.75" style="55" customWidth="1"/>
    <col min="10762" max="10762" width="3.25" style="55" customWidth="1"/>
    <col min="10763" max="10763" width="10" style="55" customWidth="1"/>
    <col min="10764" max="10764" width="9.25" style="55" bestFit="1" customWidth="1"/>
    <col min="10765" max="11003" width="9" style="55"/>
    <col min="11004" max="11004" width="4.125" style="55" customWidth="1"/>
    <col min="11005" max="11005" width="5.875" style="55" customWidth="1"/>
    <col min="11006" max="11006" width="4.5" style="55" customWidth="1"/>
    <col min="11007" max="11016" width="7.625" style="55" customWidth="1"/>
    <col min="11017" max="11017" width="3.75" style="55" customWidth="1"/>
    <col min="11018" max="11018" width="3.25" style="55" customWidth="1"/>
    <col min="11019" max="11019" width="10" style="55" customWidth="1"/>
    <col min="11020" max="11020" width="9.25" style="55" bestFit="1" customWidth="1"/>
    <col min="11021" max="11259" width="9" style="55"/>
    <col min="11260" max="11260" width="4.125" style="55" customWidth="1"/>
    <col min="11261" max="11261" width="5.875" style="55" customWidth="1"/>
    <col min="11262" max="11262" width="4.5" style="55" customWidth="1"/>
    <col min="11263" max="11272" width="7.625" style="55" customWidth="1"/>
    <col min="11273" max="11273" width="3.75" style="55" customWidth="1"/>
    <col min="11274" max="11274" width="3.25" style="55" customWidth="1"/>
    <col min="11275" max="11275" width="10" style="55" customWidth="1"/>
    <col min="11276" max="11276" width="9.25" style="55" bestFit="1" customWidth="1"/>
    <col min="11277" max="11515" width="9" style="55"/>
    <col min="11516" max="11516" width="4.125" style="55" customWidth="1"/>
    <col min="11517" max="11517" width="5.875" style="55" customWidth="1"/>
    <col min="11518" max="11518" width="4.5" style="55" customWidth="1"/>
    <col min="11519" max="11528" width="7.625" style="55" customWidth="1"/>
    <col min="11529" max="11529" width="3.75" style="55" customWidth="1"/>
    <col min="11530" max="11530" width="3.25" style="55" customWidth="1"/>
    <col min="11531" max="11531" width="10" style="55" customWidth="1"/>
    <col min="11532" max="11532" width="9.25" style="55" bestFit="1" customWidth="1"/>
    <col min="11533" max="11771" width="9" style="55"/>
    <col min="11772" max="11772" width="4.125" style="55" customWidth="1"/>
    <col min="11773" max="11773" width="5.875" style="55" customWidth="1"/>
    <col min="11774" max="11774" width="4.5" style="55" customWidth="1"/>
    <col min="11775" max="11784" width="7.625" style="55" customWidth="1"/>
    <col min="11785" max="11785" width="3.75" style="55" customWidth="1"/>
    <col min="11786" max="11786" width="3.25" style="55" customWidth="1"/>
    <col min="11787" max="11787" width="10" style="55" customWidth="1"/>
    <col min="11788" max="11788" width="9.25" style="55" bestFit="1" customWidth="1"/>
    <col min="11789" max="12027" width="9" style="55"/>
    <col min="12028" max="12028" width="4.125" style="55" customWidth="1"/>
    <col min="12029" max="12029" width="5.875" style="55" customWidth="1"/>
    <col min="12030" max="12030" width="4.5" style="55" customWidth="1"/>
    <col min="12031" max="12040" width="7.625" style="55" customWidth="1"/>
    <col min="12041" max="12041" width="3.75" style="55" customWidth="1"/>
    <col min="12042" max="12042" width="3.25" style="55" customWidth="1"/>
    <col min="12043" max="12043" width="10" style="55" customWidth="1"/>
    <col min="12044" max="12044" width="9.25" style="55" bestFit="1" customWidth="1"/>
    <col min="12045" max="12283" width="9" style="55"/>
    <col min="12284" max="12284" width="4.125" style="55" customWidth="1"/>
    <col min="12285" max="12285" width="5.875" style="55" customWidth="1"/>
    <col min="12286" max="12286" width="4.5" style="55" customWidth="1"/>
    <col min="12287" max="12296" width="7.625" style="55" customWidth="1"/>
    <col min="12297" max="12297" width="3.75" style="55" customWidth="1"/>
    <col min="12298" max="12298" width="3.25" style="55" customWidth="1"/>
    <col min="12299" max="12299" width="10" style="55" customWidth="1"/>
    <col min="12300" max="12300" width="9.25" style="55" bestFit="1" customWidth="1"/>
    <col min="12301" max="12539" width="9" style="55"/>
    <col min="12540" max="12540" width="4.125" style="55" customWidth="1"/>
    <col min="12541" max="12541" width="5.875" style="55" customWidth="1"/>
    <col min="12542" max="12542" width="4.5" style="55" customWidth="1"/>
    <col min="12543" max="12552" width="7.625" style="55" customWidth="1"/>
    <col min="12553" max="12553" width="3.75" style="55" customWidth="1"/>
    <col min="12554" max="12554" width="3.25" style="55" customWidth="1"/>
    <col min="12555" max="12555" width="10" style="55" customWidth="1"/>
    <col min="12556" max="12556" width="9.25" style="55" bestFit="1" customWidth="1"/>
    <col min="12557" max="12795" width="9" style="55"/>
    <col min="12796" max="12796" width="4.125" style="55" customWidth="1"/>
    <col min="12797" max="12797" width="5.875" style="55" customWidth="1"/>
    <col min="12798" max="12798" width="4.5" style="55" customWidth="1"/>
    <col min="12799" max="12808" width="7.625" style="55" customWidth="1"/>
    <col min="12809" max="12809" width="3.75" style="55" customWidth="1"/>
    <col min="12810" max="12810" width="3.25" style="55" customWidth="1"/>
    <col min="12811" max="12811" width="10" style="55" customWidth="1"/>
    <col min="12812" max="12812" width="9.25" style="55" bestFit="1" customWidth="1"/>
    <col min="12813" max="13051" width="9" style="55"/>
    <col min="13052" max="13052" width="4.125" style="55" customWidth="1"/>
    <col min="13053" max="13053" width="5.875" style="55" customWidth="1"/>
    <col min="13054" max="13054" width="4.5" style="55" customWidth="1"/>
    <col min="13055" max="13064" width="7.625" style="55" customWidth="1"/>
    <col min="13065" max="13065" width="3.75" style="55" customWidth="1"/>
    <col min="13066" max="13066" width="3.25" style="55" customWidth="1"/>
    <col min="13067" max="13067" width="10" style="55" customWidth="1"/>
    <col min="13068" max="13068" width="9.25" style="55" bestFit="1" customWidth="1"/>
    <col min="13069" max="13307" width="9" style="55"/>
    <col min="13308" max="13308" width="4.125" style="55" customWidth="1"/>
    <col min="13309" max="13309" width="5.875" style="55" customWidth="1"/>
    <col min="13310" max="13310" width="4.5" style="55" customWidth="1"/>
    <col min="13311" max="13320" width="7.625" style="55" customWidth="1"/>
    <col min="13321" max="13321" width="3.75" style="55" customWidth="1"/>
    <col min="13322" max="13322" width="3.25" style="55" customWidth="1"/>
    <col min="13323" max="13323" width="10" style="55" customWidth="1"/>
    <col min="13324" max="13324" width="9.25" style="55" bestFit="1" customWidth="1"/>
    <col min="13325" max="13563" width="9" style="55"/>
    <col min="13564" max="13564" width="4.125" style="55" customWidth="1"/>
    <col min="13565" max="13565" width="5.875" style="55" customWidth="1"/>
    <col min="13566" max="13566" width="4.5" style="55" customWidth="1"/>
    <col min="13567" max="13576" width="7.625" style="55" customWidth="1"/>
    <col min="13577" max="13577" width="3.75" style="55" customWidth="1"/>
    <col min="13578" max="13578" width="3.25" style="55" customWidth="1"/>
    <col min="13579" max="13579" width="10" style="55" customWidth="1"/>
    <col min="13580" max="13580" width="9.25" style="55" bestFit="1" customWidth="1"/>
    <col min="13581" max="13819" width="9" style="55"/>
    <col min="13820" max="13820" width="4.125" style="55" customWidth="1"/>
    <col min="13821" max="13821" width="5.875" style="55" customWidth="1"/>
    <col min="13822" max="13822" width="4.5" style="55" customWidth="1"/>
    <col min="13823" max="13832" width="7.625" style="55" customWidth="1"/>
    <col min="13833" max="13833" width="3.75" style="55" customWidth="1"/>
    <col min="13834" max="13834" width="3.25" style="55" customWidth="1"/>
    <col min="13835" max="13835" width="10" style="55" customWidth="1"/>
    <col min="13836" max="13836" width="9.25" style="55" bestFit="1" customWidth="1"/>
    <col min="13837" max="14075" width="9" style="55"/>
    <col min="14076" max="14076" width="4.125" style="55" customWidth="1"/>
    <col min="14077" max="14077" width="5.875" style="55" customWidth="1"/>
    <col min="14078" max="14078" width="4.5" style="55" customWidth="1"/>
    <col min="14079" max="14088" width="7.625" style="55" customWidth="1"/>
    <col min="14089" max="14089" width="3.75" style="55" customWidth="1"/>
    <col min="14090" max="14090" width="3.25" style="55" customWidth="1"/>
    <col min="14091" max="14091" width="10" style="55" customWidth="1"/>
    <col min="14092" max="14092" width="9.25" style="55" bestFit="1" customWidth="1"/>
    <col min="14093" max="14331" width="9" style="55"/>
    <col min="14332" max="14332" width="4.125" style="55" customWidth="1"/>
    <col min="14333" max="14333" width="5.875" style="55" customWidth="1"/>
    <col min="14334" max="14334" width="4.5" style="55" customWidth="1"/>
    <col min="14335" max="14344" width="7.625" style="55" customWidth="1"/>
    <col min="14345" max="14345" width="3.75" style="55" customWidth="1"/>
    <col min="14346" max="14346" width="3.25" style="55" customWidth="1"/>
    <col min="14347" max="14347" width="10" style="55" customWidth="1"/>
    <col min="14348" max="14348" width="9.25" style="55" bestFit="1" customWidth="1"/>
    <col min="14349" max="14587" width="9" style="55"/>
    <col min="14588" max="14588" width="4.125" style="55" customWidth="1"/>
    <col min="14589" max="14589" width="5.875" style="55" customWidth="1"/>
    <col min="14590" max="14590" width="4.5" style="55" customWidth="1"/>
    <col min="14591" max="14600" width="7.625" style="55" customWidth="1"/>
    <col min="14601" max="14601" width="3.75" style="55" customWidth="1"/>
    <col min="14602" max="14602" width="3.25" style="55" customWidth="1"/>
    <col min="14603" max="14603" width="10" style="55" customWidth="1"/>
    <col min="14604" max="14604" width="9.25" style="55" bestFit="1" customWidth="1"/>
    <col min="14605" max="14843" width="9" style="55"/>
    <col min="14844" max="14844" width="4.125" style="55" customWidth="1"/>
    <col min="14845" max="14845" width="5.875" style="55" customWidth="1"/>
    <col min="14846" max="14846" width="4.5" style="55" customWidth="1"/>
    <col min="14847" max="14856" width="7.625" style="55" customWidth="1"/>
    <col min="14857" max="14857" width="3.75" style="55" customWidth="1"/>
    <col min="14858" max="14858" width="3.25" style="55" customWidth="1"/>
    <col min="14859" max="14859" width="10" style="55" customWidth="1"/>
    <col min="14860" max="14860" width="9.25" style="55" bestFit="1" customWidth="1"/>
    <col min="14861" max="15099" width="9" style="55"/>
    <col min="15100" max="15100" width="4.125" style="55" customWidth="1"/>
    <col min="15101" max="15101" width="5.875" style="55" customWidth="1"/>
    <col min="15102" max="15102" width="4.5" style="55" customWidth="1"/>
    <col min="15103" max="15112" width="7.625" style="55" customWidth="1"/>
    <col min="15113" max="15113" width="3.75" style="55" customWidth="1"/>
    <col min="15114" max="15114" width="3.25" style="55" customWidth="1"/>
    <col min="15115" max="15115" width="10" style="55" customWidth="1"/>
    <col min="15116" max="15116" width="9.25" style="55" bestFit="1" customWidth="1"/>
    <col min="15117" max="15355" width="9" style="55"/>
    <col min="15356" max="15356" width="4.125" style="55" customWidth="1"/>
    <col min="15357" max="15357" width="5.875" style="55" customWidth="1"/>
    <col min="15358" max="15358" width="4.5" style="55" customWidth="1"/>
    <col min="15359" max="15368" width="7.625" style="55" customWidth="1"/>
    <col min="15369" max="15369" width="3.75" style="55" customWidth="1"/>
    <col min="15370" max="15370" width="3.25" style="55" customWidth="1"/>
    <col min="15371" max="15371" width="10" style="55" customWidth="1"/>
    <col min="15372" max="15372" width="9.25" style="55" bestFit="1" customWidth="1"/>
    <col min="15373" max="15611" width="9" style="55"/>
    <col min="15612" max="15612" width="4.125" style="55" customWidth="1"/>
    <col min="15613" max="15613" width="5.875" style="55" customWidth="1"/>
    <col min="15614" max="15614" width="4.5" style="55" customWidth="1"/>
    <col min="15615" max="15624" width="7.625" style="55" customWidth="1"/>
    <col min="15625" max="15625" width="3.75" style="55" customWidth="1"/>
    <col min="15626" max="15626" width="3.25" style="55" customWidth="1"/>
    <col min="15627" max="15627" width="10" style="55" customWidth="1"/>
    <col min="15628" max="15628" width="9.25" style="55" bestFit="1" customWidth="1"/>
    <col min="15629" max="15867" width="9" style="55"/>
    <col min="15868" max="15868" width="4.125" style="55" customWidth="1"/>
    <col min="15869" max="15869" width="5.875" style="55" customWidth="1"/>
    <col min="15870" max="15870" width="4.5" style="55" customWidth="1"/>
    <col min="15871" max="15880" width="7.625" style="55" customWidth="1"/>
    <col min="15881" max="15881" width="3.75" style="55" customWidth="1"/>
    <col min="15882" max="15882" width="3.25" style="55" customWidth="1"/>
    <col min="15883" max="15883" width="10" style="55" customWidth="1"/>
    <col min="15884" max="15884" width="9.25" style="55" bestFit="1" customWidth="1"/>
    <col min="15885" max="16123" width="9" style="55"/>
    <col min="16124" max="16124" width="4.125" style="55" customWidth="1"/>
    <col min="16125" max="16125" width="5.875" style="55" customWidth="1"/>
    <col min="16126" max="16126" width="4.5" style="55" customWidth="1"/>
    <col min="16127" max="16136" width="7.625" style="55" customWidth="1"/>
    <col min="16137" max="16137" width="3.75" style="55" customWidth="1"/>
    <col min="16138" max="16138" width="3.25" style="55" customWidth="1"/>
    <col min="16139" max="16139" width="10" style="55" customWidth="1"/>
    <col min="16140" max="16140" width="9.25" style="55" bestFit="1" customWidth="1"/>
    <col min="16141" max="16384" width="9" style="55"/>
  </cols>
  <sheetData>
    <row r="1" spans="1:13" ht="30" customHeight="1">
      <c r="A1" s="1681" t="s">
        <v>1251</v>
      </c>
      <c r="B1" s="1681"/>
      <c r="C1" s="1681"/>
      <c r="D1" s="1681"/>
      <c r="E1" s="1681"/>
      <c r="F1" s="1681"/>
      <c r="G1" s="1681"/>
      <c r="H1" s="1681"/>
      <c r="I1" s="1681"/>
      <c r="J1" s="1681"/>
      <c r="K1" s="1681"/>
      <c r="L1" s="1681"/>
      <c r="M1" s="1681"/>
    </row>
    <row r="2" spans="1:13" ht="26.25" customHeight="1" thickBot="1">
      <c r="A2" s="1" t="s">
        <v>37</v>
      </c>
      <c r="L2" s="1682"/>
      <c r="M2" s="1682"/>
    </row>
    <row r="3" spans="1:13" ht="14.25" customHeight="1">
      <c r="A3" s="56"/>
      <c r="B3" s="1710" t="s">
        <v>1</v>
      </c>
      <c r="C3" s="1711"/>
      <c r="D3" s="1685" t="s">
        <v>2</v>
      </c>
      <c r="E3" s="57"/>
      <c r="F3" s="1688" t="s">
        <v>3</v>
      </c>
      <c r="G3" s="1691" t="s">
        <v>4</v>
      </c>
      <c r="H3" s="5"/>
      <c r="I3" s="1688" t="s">
        <v>5</v>
      </c>
      <c r="J3" s="1688" t="s">
        <v>6</v>
      </c>
      <c r="K3" s="1688" t="s">
        <v>7</v>
      </c>
      <c r="L3" s="1688" t="s">
        <v>8</v>
      </c>
      <c r="M3" s="1692" t="s">
        <v>9</v>
      </c>
    </row>
    <row r="4" spans="1:13" ht="14.25" customHeight="1">
      <c r="A4" s="58"/>
      <c r="B4" s="59"/>
      <c r="C4" s="60"/>
      <c r="D4" s="1686"/>
      <c r="E4" s="61" t="s">
        <v>10</v>
      </c>
      <c r="F4" s="1689"/>
      <c r="G4" s="1689"/>
      <c r="H4" s="10" t="s">
        <v>11</v>
      </c>
      <c r="I4" s="1689"/>
      <c r="J4" s="1689"/>
      <c r="K4" s="1689"/>
      <c r="L4" s="1689"/>
      <c r="M4" s="1693"/>
    </row>
    <row r="5" spans="1:13" ht="14.25" customHeight="1">
      <c r="A5" s="58"/>
      <c r="B5" s="59"/>
      <c r="C5" s="60"/>
      <c r="D5" s="1686"/>
      <c r="E5" s="62" t="s">
        <v>12</v>
      </c>
      <c r="F5" s="1689"/>
      <c r="G5" s="1689"/>
      <c r="H5" s="10" t="s">
        <v>13</v>
      </c>
      <c r="I5" s="1689"/>
      <c r="J5" s="1689"/>
      <c r="K5" s="1689"/>
      <c r="L5" s="1689"/>
      <c r="M5" s="1693"/>
    </row>
    <row r="6" spans="1:13" ht="14.25" customHeight="1" thickBot="1">
      <c r="A6" s="63" t="s">
        <v>14</v>
      </c>
      <c r="B6" s="64"/>
      <c r="C6" s="65"/>
      <c r="D6" s="1687"/>
      <c r="E6" s="66" t="s">
        <v>15</v>
      </c>
      <c r="F6" s="1690"/>
      <c r="G6" s="1690"/>
      <c r="H6" s="16"/>
      <c r="I6" s="1690"/>
      <c r="J6" s="1690"/>
      <c r="K6" s="1690"/>
      <c r="L6" s="1690"/>
      <c r="M6" s="1694"/>
    </row>
    <row r="7" spans="1:13" ht="14.25" customHeight="1">
      <c r="A7" s="1695" t="s">
        <v>16</v>
      </c>
      <c r="B7" s="1706" t="s">
        <v>17</v>
      </c>
      <c r="C7" s="1707"/>
      <c r="D7" s="67">
        <v>998</v>
      </c>
      <c r="E7" s="68">
        <v>1.8367346938775513</v>
      </c>
      <c r="F7" s="125">
        <v>510</v>
      </c>
      <c r="G7" s="125">
        <v>83</v>
      </c>
      <c r="H7" s="20">
        <v>25</v>
      </c>
      <c r="I7" s="125">
        <v>115</v>
      </c>
      <c r="J7" s="125">
        <v>46</v>
      </c>
      <c r="K7" s="125">
        <v>63</v>
      </c>
      <c r="L7" s="125">
        <v>62</v>
      </c>
      <c r="M7" s="126">
        <v>119</v>
      </c>
    </row>
    <row r="8" spans="1:13" ht="14.25" customHeight="1">
      <c r="A8" s="1695"/>
      <c r="B8" s="1708">
        <v>29</v>
      </c>
      <c r="C8" s="1709"/>
      <c r="D8" s="67">
        <v>1006</v>
      </c>
      <c r="E8" s="68">
        <v>0.80160320641282556</v>
      </c>
      <c r="F8" s="69">
        <v>452</v>
      </c>
      <c r="G8" s="69">
        <v>107</v>
      </c>
      <c r="H8" s="23">
        <v>44</v>
      </c>
      <c r="I8" s="69">
        <v>121</v>
      </c>
      <c r="J8" s="69">
        <v>51</v>
      </c>
      <c r="K8" s="69">
        <v>69</v>
      </c>
      <c r="L8" s="69">
        <v>66</v>
      </c>
      <c r="M8" s="70">
        <v>140</v>
      </c>
    </row>
    <row r="9" spans="1:13" ht="14.25" customHeight="1">
      <c r="A9" s="1695"/>
      <c r="B9" s="1708">
        <v>30</v>
      </c>
      <c r="C9" s="1709"/>
      <c r="D9" s="67">
        <v>1030</v>
      </c>
      <c r="E9" s="68">
        <v>2.3856858846918487</v>
      </c>
      <c r="F9" s="69">
        <v>531</v>
      </c>
      <c r="G9" s="69">
        <v>108</v>
      </c>
      <c r="H9" s="25">
        <v>33</v>
      </c>
      <c r="I9" s="69">
        <v>115</v>
      </c>
      <c r="J9" s="69">
        <v>60</v>
      </c>
      <c r="K9" s="69">
        <v>72</v>
      </c>
      <c r="L9" s="69">
        <v>37</v>
      </c>
      <c r="M9" s="70">
        <v>107</v>
      </c>
    </row>
    <row r="10" spans="1:13" ht="14.25" customHeight="1">
      <c r="A10" s="1695"/>
      <c r="B10" s="1708" t="s">
        <v>18</v>
      </c>
      <c r="C10" s="1709"/>
      <c r="D10" s="67">
        <v>1023</v>
      </c>
      <c r="E10" s="68">
        <v>-0.67961165048543692</v>
      </c>
      <c r="F10" s="69">
        <v>488</v>
      </c>
      <c r="G10" s="69">
        <v>95</v>
      </c>
      <c r="H10" s="69">
        <v>43</v>
      </c>
      <c r="I10" s="69">
        <v>111</v>
      </c>
      <c r="J10" s="69">
        <v>72</v>
      </c>
      <c r="K10" s="69">
        <v>71</v>
      </c>
      <c r="L10" s="69">
        <v>70</v>
      </c>
      <c r="M10" s="70">
        <v>116</v>
      </c>
    </row>
    <row r="11" spans="1:13" ht="14.25" customHeight="1">
      <c r="A11" s="1695"/>
      <c r="B11" s="1708">
        <v>2</v>
      </c>
      <c r="C11" s="1709"/>
      <c r="D11" s="71">
        <f>SUM(F11:G11,I11:M11)</f>
        <v>1180</v>
      </c>
      <c r="E11" s="72">
        <f>IF(ISERROR((D11-D10)/D10*100),"―",(D11-D10)/D10*100)</f>
        <v>15.347018572825025</v>
      </c>
      <c r="F11" s="73">
        <f>SUM(F12:F23)</f>
        <v>613</v>
      </c>
      <c r="G11" s="73">
        <f t="shared" ref="G11:M11" si="0">SUM(G12:G23)</f>
        <v>85</v>
      </c>
      <c r="H11" s="30">
        <f t="shared" si="0"/>
        <v>25</v>
      </c>
      <c r="I11" s="73">
        <f t="shared" si="0"/>
        <v>158</v>
      </c>
      <c r="J11" s="73">
        <f t="shared" si="0"/>
        <v>62</v>
      </c>
      <c r="K11" s="73">
        <f t="shared" si="0"/>
        <v>61</v>
      </c>
      <c r="L11" s="73">
        <f t="shared" si="0"/>
        <v>63</v>
      </c>
      <c r="M11" s="74">
        <f t="shared" si="0"/>
        <v>138</v>
      </c>
    </row>
    <row r="12" spans="1:13" ht="14.25" customHeight="1">
      <c r="A12" s="1695"/>
      <c r="B12" s="59" t="s">
        <v>19</v>
      </c>
      <c r="C12" s="75" t="s">
        <v>20</v>
      </c>
      <c r="D12" s="50">
        <f>SUM(F12:G12,I12:M12)</f>
        <v>189</v>
      </c>
      <c r="E12" s="47">
        <v>10.526315789473683</v>
      </c>
      <c r="F12" s="49">
        <v>102</v>
      </c>
      <c r="G12" s="49">
        <v>13</v>
      </c>
      <c r="H12" s="46">
        <v>8</v>
      </c>
      <c r="I12" s="49">
        <v>26</v>
      </c>
      <c r="J12" s="49">
        <v>7</v>
      </c>
      <c r="K12" s="49">
        <v>7</v>
      </c>
      <c r="L12" s="49">
        <v>10</v>
      </c>
      <c r="M12" s="76">
        <v>24</v>
      </c>
    </row>
    <row r="13" spans="1:13" ht="14.25" customHeight="1">
      <c r="A13" s="1695"/>
      <c r="B13" s="59"/>
      <c r="C13" s="75" t="s">
        <v>21</v>
      </c>
      <c r="D13" s="50">
        <f>SUM(F13:G13,I13:M13)</f>
        <v>91</v>
      </c>
      <c r="E13" s="47">
        <v>-1.0869565217391304</v>
      </c>
      <c r="F13" s="49">
        <v>43</v>
      </c>
      <c r="G13" s="49">
        <v>10</v>
      </c>
      <c r="H13" s="46">
        <v>4</v>
      </c>
      <c r="I13" s="49">
        <v>13</v>
      </c>
      <c r="J13" s="49">
        <v>2</v>
      </c>
      <c r="K13" s="49">
        <v>8</v>
      </c>
      <c r="L13" s="49">
        <v>3</v>
      </c>
      <c r="M13" s="76">
        <v>12</v>
      </c>
    </row>
    <row r="14" spans="1:13" ht="14.25" customHeight="1">
      <c r="A14" s="1695"/>
      <c r="B14" s="59"/>
      <c r="C14" s="75" t="s">
        <v>22</v>
      </c>
      <c r="D14" s="50">
        <f t="shared" ref="D14:D22" si="1">SUM(F14:G14,I14:M14)</f>
        <v>101</v>
      </c>
      <c r="E14" s="47">
        <v>42.25352112676056</v>
      </c>
      <c r="F14" s="49">
        <v>60</v>
      </c>
      <c r="G14" s="49">
        <v>4</v>
      </c>
      <c r="H14" s="46">
        <v>0</v>
      </c>
      <c r="I14" s="49">
        <v>10</v>
      </c>
      <c r="J14" s="49">
        <v>4</v>
      </c>
      <c r="K14" s="49">
        <v>2</v>
      </c>
      <c r="L14" s="49">
        <v>5</v>
      </c>
      <c r="M14" s="76">
        <v>16</v>
      </c>
    </row>
    <row r="15" spans="1:13" ht="14.25" customHeight="1">
      <c r="A15" s="1695"/>
      <c r="B15" s="59"/>
      <c r="C15" s="75" t="s">
        <v>23</v>
      </c>
      <c r="D15" s="50">
        <f t="shared" si="1"/>
        <v>106</v>
      </c>
      <c r="E15" s="47">
        <v>43.243243243243242</v>
      </c>
      <c r="F15" s="49">
        <v>59</v>
      </c>
      <c r="G15" s="49">
        <v>4</v>
      </c>
      <c r="H15" s="46">
        <v>1</v>
      </c>
      <c r="I15" s="49">
        <v>14</v>
      </c>
      <c r="J15" s="49">
        <v>6</v>
      </c>
      <c r="K15" s="49">
        <v>6</v>
      </c>
      <c r="L15" s="49">
        <v>3</v>
      </c>
      <c r="M15" s="76">
        <v>14</v>
      </c>
    </row>
    <row r="16" spans="1:13" ht="14.25" customHeight="1">
      <c r="A16" s="1695"/>
      <c r="B16" s="59"/>
      <c r="C16" s="75" t="s">
        <v>24</v>
      </c>
      <c r="D16" s="50">
        <f t="shared" si="1"/>
        <v>63</v>
      </c>
      <c r="E16" s="47">
        <v>-7.3529411764705888</v>
      </c>
      <c r="F16" s="49">
        <v>39</v>
      </c>
      <c r="G16" s="49">
        <v>2</v>
      </c>
      <c r="H16" s="46">
        <v>1</v>
      </c>
      <c r="I16" s="49">
        <v>10</v>
      </c>
      <c r="J16" s="49">
        <v>4</v>
      </c>
      <c r="K16" s="49">
        <v>2</v>
      </c>
      <c r="L16" s="49">
        <v>3</v>
      </c>
      <c r="M16" s="76">
        <v>3</v>
      </c>
    </row>
    <row r="17" spans="1:13" ht="14.25" customHeight="1">
      <c r="A17" s="1695"/>
      <c r="B17" s="59"/>
      <c r="C17" s="75" t="s">
        <v>25</v>
      </c>
      <c r="D17" s="50">
        <f t="shared" si="1"/>
        <v>85</v>
      </c>
      <c r="E17" s="47">
        <v>19.718309859154928</v>
      </c>
      <c r="F17" s="49">
        <v>44</v>
      </c>
      <c r="G17" s="49">
        <v>3</v>
      </c>
      <c r="H17" s="46">
        <v>0</v>
      </c>
      <c r="I17" s="49">
        <v>11</v>
      </c>
      <c r="J17" s="49">
        <v>4</v>
      </c>
      <c r="K17" s="49">
        <v>5</v>
      </c>
      <c r="L17" s="49">
        <v>8</v>
      </c>
      <c r="M17" s="76">
        <v>10</v>
      </c>
    </row>
    <row r="18" spans="1:13" ht="14.25" customHeight="1">
      <c r="A18" s="1695"/>
      <c r="B18" s="59"/>
      <c r="C18" s="75" t="s">
        <v>26</v>
      </c>
      <c r="D18" s="50">
        <f t="shared" si="1"/>
        <v>108</v>
      </c>
      <c r="E18" s="47">
        <v>44</v>
      </c>
      <c r="F18" s="49">
        <v>56</v>
      </c>
      <c r="G18" s="49">
        <v>5</v>
      </c>
      <c r="H18" s="46">
        <v>3</v>
      </c>
      <c r="I18" s="49">
        <v>12</v>
      </c>
      <c r="J18" s="49">
        <v>8</v>
      </c>
      <c r="K18" s="49">
        <v>7</v>
      </c>
      <c r="L18" s="49">
        <v>7</v>
      </c>
      <c r="M18" s="76">
        <v>13</v>
      </c>
    </row>
    <row r="19" spans="1:13" ht="14.25" customHeight="1">
      <c r="A19" s="1695"/>
      <c r="B19" s="59"/>
      <c r="C19" s="75" t="s">
        <v>27</v>
      </c>
      <c r="D19" s="50">
        <f t="shared" si="1"/>
        <v>62</v>
      </c>
      <c r="E19" s="47">
        <v>8.7719298245614024</v>
      </c>
      <c r="F19" s="49">
        <v>30</v>
      </c>
      <c r="G19" s="49">
        <v>7</v>
      </c>
      <c r="H19" s="46">
        <v>0</v>
      </c>
      <c r="I19" s="49">
        <v>9</v>
      </c>
      <c r="J19" s="49">
        <v>5</v>
      </c>
      <c r="K19" s="49">
        <v>3</v>
      </c>
      <c r="L19" s="49">
        <v>3</v>
      </c>
      <c r="M19" s="76">
        <v>5</v>
      </c>
    </row>
    <row r="20" spans="1:13" ht="14.25" customHeight="1">
      <c r="A20" s="1695"/>
      <c r="B20" s="59"/>
      <c r="C20" s="75" t="s">
        <v>28</v>
      </c>
      <c r="D20" s="50">
        <f t="shared" si="1"/>
        <v>73</v>
      </c>
      <c r="E20" s="47">
        <v>-14.117647058823529</v>
      </c>
      <c r="F20" s="49">
        <v>35</v>
      </c>
      <c r="G20" s="49">
        <v>8</v>
      </c>
      <c r="H20" s="46">
        <v>2</v>
      </c>
      <c r="I20" s="49">
        <v>8</v>
      </c>
      <c r="J20" s="49">
        <v>3</v>
      </c>
      <c r="K20" s="49">
        <v>6</v>
      </c>
      <c r="L20" s="49">
        <v>6</v>
      </c>
      <c r="M20" s="76">
        <v>7</v>
      </c>
    </row>
    <row r="21" spans="1:13" ht="14.25" customHeight="1">
      <c r="A21" s="1695"/>
      <c r="B21" s="59" t="s">
        <v>29</v>
      </c>
      <c r="C21" s="75" t="s">
        <v>30</v>
      </c>
      <c r="D21" s="50">
        <f t="shared" si="1"/>
        <v>94</v>
      </c>
      <c r="E21" s="47">
        <v>1.0752688172043012</v>
      </c>
      <c r="F21" s="49">
        <v>48</v>
      </c>
      <c r="G21" s="49">
        <v>10</v>
      </c>
      <c r="H21" s="46">
        <v>4</v>
      </c>
      <c r="I21" s="49">
        <v>13</v>
      </c>
      <c r="J21" s="49">
        <v>8</v>
      </c>
      <c r="K21" s="49">
        <v>4</v>
      </c>
      <c r="L21" s="49">
        <v>6</v>
      </c>
      <c r="M21" s="76">
        <v>5</v>
      </c>
    </row>
    <row r="22" spans="1:13" ht="14.25" customHeight="1">
      <c r="A22" s="1695"/>
      <c r="B22" s="59"/>
      <c r="C22" s="75" t="s">
        <v>31</v>
      </c>
      <c r="D22" s="50">
        <f t="shared" si="1"/>
        <v>110</v>
      </c>
      <c r="E22" s="47">
        <v>35.802469135802468</v>
      </c>
      <c r="F22" s="49">
        <v>47</v>
      </c>
      <c r="G22" s="49">
        <v>7</v>
      </c>
      <c r="H22" s="46">
        <v>1</v>
      </c>
      <c r="I22" s="49">
        <v>16</v>
      </c>
      <c r="J22" s="49">
        <v>7</v>
      </c>
      <c r="K22" s="49">
        <v>6</v>
      </c>
      <c r="L22" s="49">
        <v>6</v>
      </c>
      <c r="M22" s="76">
        <v>21</v>
      </c>
    </row>
    <row r="23" spans="1:13" ht="14.25" customHeight="1" thickBot="1">
      <c r="A23" s="1696"/>
      <c r="B23" s="64"/>
      <c r="C23" s="77" t="s">
        <v>32</v>
      </c>
      <c r="D23" s="51">
        <f>SUM(F23:G23,I23:M23)</f>
        <v>98</v>
      </c>
      <c r="E23" s="78">
        <v>15.294117647058824</v>
      </c>
      <c r="F23" s="52">
        <v>50</v>
      </c>
      <c r="G23" s="52">
        <v>12</v>
      </c>
      <c r="H23" s="48">
        <v>1</v>
      </c>
      <c r="I23" s="52">
        <v>16</v>
      </c>
      <c r="J23" s="52">
        <v>4</v>
      </c>
      <c r="K23" s="52">
        <v>5</v>
      </c>
      <c r="L23" s="52">
        <v>3</v>
      </c>
      <c r="M23" s="79">
        <v>8</v>
      </c>
    </row>
    <row r="24" spans="1:13" ht="14.25" customHeight="1">
      <c r="A24" s="1695" t="s">
        <v>33</v>
      </c>
      <c r="B24" s="1706" t="s">
        <v>17</v>
      </c>
      <c r="C24" s="1707"/>
      <c r="D24" s="67">
        <v>876</v>
      </c>
      <c r="E24" s="68">
        <v>0.68965517241379315</v>
      </c>
      <c r="F24" s="125">
        <v>450</v>
      </c>
      <c r="G24" s="125">
        <v>74</v>
      </c>
      <c r="H24" s="20">
        <v>21</v>
      </c>
      <c r="I24" s="125">
        <v>101</v>
      </c>
      <c r="J24" s="125">
        <v>44</v>
      </c>
      <c r="K24" s="125">
        <v>52</v>
      </c>
      <c r="L24" s="125">
        <v>57</v>
      </c>
      <c r="M24" s="126">
        <v>98</v>
      </c>
    </row>
    <row r="25" spans="1:13" ht="14.25" customHeight="1">
      <c r="A25" s="1695"/>
      <c r="B25" s="1708">
        <v>29</v>
      </c>
      <c r="C25" s="1709"/>
      <c r="D25" s="67">
        <v>887</v>
      </c>
      <c r="E25" s="68">
        <v>1.2557077625570776</v>
      </c>
      <c r="F25" s="69">
        <v>414</v>
      </c>
      <c r="G25" s="69">
        <v>86</v>
      </c>
      <c r="H25" s="23">
        <v>37</v>
      </c>
      <c r="I25" s="69">
        <v>106</v>
      </c>
      <c r="J25" s="69">
        <v>49</v>
      </c>
      <c r="K25" s="69">
        <v>59</v>
      </c>
      <c r="L25" s="69">
        <v>59</v>
      </c>
      <c r="M25" s="70">
        <v>114</v>
      </c>
    </row>
    <row r="26" spans="1:13" ht="14.25" customHeight="1">
      <c r="A26" s="1695"/>
      <c r="B26" s="1708">
        <v>30</v>
      </c>
      <c r="C26" s="1709"/>
      <c r="D26" s="67">
        <v>879</v>
      </c>
      <c r="E26" s="68">
        <v>-0.90191657271702363</v>
      </c>
      <c r="F26" s="69">
        <v>469</v>
      </c>
      <c r="G26" s="69">
        <v>85</v>
      </c>
      <c r="H26" s="25">
        <v>27</v>
      </c>
      <c r="I26" s="69">
        <v>93</v>
      </c>
      <c r="J26" s="69">
        <v>50</v>
      </c>
      <c r="K26" s="69">
        <v>57</v>
      </c>
      <c r="L26" s="69">
        <v>34</v>
      </c>
      <c r="M26" s="70">
        <v>91</v>
      </c>
    </row>
    <row r="27" spans="1:13" ht="14.25" customHeight="1">
      <c r="A27" s="1695"/>
      <c r="B27" s="1708" t="s">
        <v>18</v>
      </c>
      <c r="C27" s="1709"/>
      <c r="D27" s="67">
        <v>891</v>
      </c>
      <c r="E27" s="68">
        <v>1.3651877133105803</v>
      </c>
      <c r="F27" s="69">
        <v>418</v>
      </c>
      <c r="G27" s="69">
        <v>84</v>
      </c>
      <c r="H27" s="69">
        <v>38</v>
      </c>
      <c r="I27" s="69">
        <v>101</v>
      </c>
      <c r="J27" s="69">
        <v>67</v>
      </c>
      <c r="K27" s="69">
        <v>62</v>
      </c>
      <c r="L27" s="69">
        <v>58</v>
      </c>
      <c r="M27" s="70">
        <v>101</v>
      </c>
    </row>
    <row r="28" spans="1:13" ht="14.25" customHeight="1">
      <c r="A28" s="1695"/>
      <c r="B28" s="1708">
        <v>2</v>
      </c>
      <c r="C28" s="1709"/>
      <c r="D28" s="71">
        <f>SUM(F28:G28,I28:M28)</f>
        <v>1020</v>
      </c>
      <c r="E28" s="72">
        <f>IF(ISERROR((D28-D27)/D27*100),"―",(D28-D27)/D27*100)</f>
        <v>14.478114478114479</v>
      </c>
      <c r="F28" s="73">
        <f>SUM(F29:F40)</f>
        <v>548</v>
      </c>
      <c r="G28" s="73">
        <f t="shared" ref="G28:M28" si="2">SUM(G29:G40)</f>
        <v>73</v>
      </c>
      <c r="H28" s="30">
        <f t="shared" si="2"/>
        <v>22</v>
      </c>
      <c r="I28" s="73">
        <f t="shared" si="2"/>
        <v>132</v>
      </c>
      <c r="J28" s="73">
        <f t="shared" si="2"/>
        <v>51</v>
      </c>
      <c r="K28" s="73">
        <f t="shared" si="2"/>
        <v>53</v>
      </c>
      <c r="L28" s="73">
        <f t="shared" si="2"/>
        <v>49</v>
      </c>
      <c r="M28" s="74">
        <f t="shared" si="2"/>
        <v>114</v>
      </c>
    </row>
    <row r="29" spans="1:13" ht="14.25" customHeight="1">
      <c r="A29" s="1695"/>
      <c r="B29" s="59" t="s">
        <v>19</v>
      </c>
      <c r="C29" s="75" t="s">
        <v>20</v>
      </c>
      <c r="D29" s="50">
        <f>SUM(F29:G29,I29:M29)</f>
        <v>159</v>
      </c>
      <c r="E29" s="47">
        <v>4.6052631578947363</v>
      </c>
      <c r="F29" s="49">
        <v>91</v>
      </c>
      <c r="G29" s="49">
        <v>10</v>
      </c>
      <c r="H29" s="46">
        <v>6</v>
      </c>
      <c r="I29" s="49">
        <v>17</v>
      </c>
      <c r="J29" s="49">
        <v>7</v>
      </c>
      <c r="K29" s="49">
        <v>7</v>
      </c>
      <c r="L29" s="49">
        <v>8</v>
      </c>
      <c r="M29" s="76">
        <v>19</v>
      </c>
    </row>
    <row r="30" spans="1:13" ht="14.25" customHeight="1">
      <c r="A30" s="1695"/>
      <c r="B30" s="59"/>
      <c r="C30" s="75" t="s">
        <v>21</v>
      </c>
      <c r="D30" s="50">
        <f>SUM(F30:G30,I30:M30)</f>
        <v>78</v>
      </c>
      <c r="E30" s="47">
        <v>-4.8780487804878048</v>
      </c>
      <c r="F30" s="49">
        <v>40</v>
      </c>
      <c r="G30" s="49">
        <v>8</v>
      </c>
      <c r="H30" s="46">
        <v>3</v>
      </c>
      <c r="I30" s="49">
        <v>10</v>
      </c>
      <c r="J30" s="49">
        <v>2</v>
      </c>
      <c r="K30" s="49">
        <v>6</v>
      </c>
      <c r="L30" s="49">
        <v>3</v>
      </c>
      <c r="M30" s="76">
        <v>9</v>
      </c>
    </row>
    <row r="31" spans="1:13" ht="14.25" customHeight="1">
      <c r="A31" s="1695"/>
      <c r="B31" s="59"/>
      <c r="C31" s="75" t="s">
        <v>22</v>
      </c>
      <c r="D31" s="50">
        <f t="shared" ref="D31:D39" si="3">SUM(F31:G31,I31:M31)</f>
        <v>89</v>
      </c>
      <c r="E31" s="47">
        <v>45.901639344262293</v>
      </c>
      <c r="F31" s="49">
        <v>54</v>
      </c>
      <c r="G31" s="49">
        <v>3</v>
      </c>
      <c r="H31" s="46">
        <v>0</v>
      </c>
      <c r="I31" s="49">
        <v>10</v>
      </c>
      <c r="J31" s="49">
        <v>4</v>
      </c>
      <c r="K31" s="49">
        <v>2</v>
      </c>
      <c r="L31" s="49">
        <v>3</v>
      </c>
      <c r="M31" s="76">
        <v>13</v>
      </c>
    </row>
    <row r="32" spans="1:13" ht="14.25" customHeight="1">
      <c r="A32" s="1695"/>
      <c r="B32" s="59"/>
      <c r="C32" s="75" t="s">
        <v>23</v>
      </c>
      <c r="D32" s="50">
        <f t="shared" si="3"/>
        <v>96</v>
      </c>
      <c r="E32" s="47">
        <v>41.17647058823529</v>
      </c>
      <c r="F32" s="49">
        <v>53</v>
      </c>
      <c r="G32" s="49">
        <v>4</v>
      </c>
      <c r="H32" s="46">
        <v>1</v>
      </c>
      <c r="I32" s="49">
        <v>12</v>
      </c>
      <c r="J32" s="49">
        <v>6</v>
      </c>
      <c r="K32" s="49">
        <v>6</v>
      </c>
      <c r="L32" s="49">
        <v>3</v>
      </c>
      <c r="M32" s="76">
        <v>12</v>
      </c>
    </row>
    <row r="33" spans="1:13" ht="14.25" customHeight="1">
      <c r="A33" s="1695"/>
      <c r="B33" s="59"/>
      <c r="C33" s="75" t="s">
        <v>24</v>
      </c>
      <c r="D33" s="50">
        <f t="shared" si="3"/>
        <v>56</v>
      </c>
      <c r="E33" s="47">
        <v>-6.666666666666667</v>
      </c>
      <c r="F33" s="49">
        <v>37</v>
      </c>
      <c r="G33" s="49">
        <v>1</v>
      </c>
      <c r="H33" s="46">
        <v>1</v>
      </c>
      <c r="I33" s="49">
        <v>9</v>
      </c>
      <c r="J33" s="49">
        <v>4</v>
      </c>
      <c r="K33" s="49">
        <v>1</v>
      </c>
      <c r="L33" s="49">
        <v>2</v>
      </c>
      <c r="M33" s="76">
        <v>2</v>
      </c>
    </row>
    <row r="34" spans="1:13" ht="14.25" customHeight="1">
      <c r="A34" s="1695"/>
      <c r="B34" s="59"/>
      <c r="C34" s="75" t="s">
        <v>25</v>
      </c>
      <c r="D34" s="50">
        <f t="shared" si="3"/>
        <v>73</v>
      </c>
      <c r="E34" s="47">
        <v>21.666666666666668</v>
      </c>
      <c r="F34" s="49">
        <v>38</v>
      </c>
      <c r="G34" s="49">
        <v>3</v>
      </c>
      <c r="H34" s="46">
        <v>0</v>
      </c>
      <c r="I34" s="49">
        <v>10</v>
      </c>
      <c r="J34" s="49">
        <v>4</v>
      </c>
      <c r="K34" s="49">
        <v>4</v>
      </c>
      <c r="L34" s="49">
        <v>5</v>
      </c>
      <c r="M34" s="76">
        <v>9</v>
      </c>
    </row>
    <row r="35" spans="1:13" ht="14.25" customHeight="1">
      <c r="A35" s="1695"/>
      <c r="B35" s="59"/>
      <c r="C35" s="75" t="s">
        <v>26</v>
      </c>
      <c r="D35" s="50">
        <f t="shared" si="3"/>
        <v>93</v>
      </c>
      <c r="E35" s="47">
        <v>60.344827586206897</v>
      </c>
      <c r="F35" s="49">
        <v>51</v>
      </c>
      <c r="G35" s="49">
        <v>5</v>
      </c>
      <c r="H35" s="46">
        <v>3</v>
      </c>
      <c r="I35" s="49">
        <v>10</v>
      </c>
      <c r="J35" s="49">
        <v>3</v>
      </c>
      <c r="K35" s="49">
        <v>7</v>
      </c>
      <c r="L35" s="49">
        <v>7</v>
      </c>
      <c r="M35" s="76">
        <v>10</v>
      </c>
    </row>
    <row r="36" spans="1:13" ht="14.25" customHeight="1">
      <c r="A36" s="1695"/>
      <c r="B36" s="59"/>
      <c r="C36" s="75" t="s">
        <v>27</v>
      </c>
      <c r="D36" s="50">
        <f t="shared" si="3"/>
        <v>54</v>
      </c>
      <c r="E36" s="47">
        <v>1.8867924528301887</v>
      </c>
      <c r="F36" s="49">
        <v>27</v>
      </c>
      <c r="G36" s="49">
        <v>6</v>
      </c>
      <c r="H36" s="46">
        <v>0</v>
      </c>
      <c r="I36" s="49">
        <v>8</v>
      </c>
      <c r="J36" s="49">
        <v>4</v>
      </c>
      <c r="K36" s="49">
        <v>3</v>
      </c>
      <c r="L36" s="49">
        <v>2</v>
      </c>
      <c r="M36" s="76">
        <v>4</v>
      </c>
    </row>
    <row r="37" spans="1:13" ht="14.25" customHeight="1">
      <c r="A37" s="1695"/>
      <c r="B37" s="59"/>
      <c r="C37" s="75" t="s">
        <v>28</v>
      </c>
      <c r="D37" s="50">
        <f t="shared" si="3"/>
        <v>61</v>
      </c>
      <c r="E37" s="47">
        <v>-11.594202898550725</v>
      </c>
      <c r="F37" s="49">
        <v>32</v>
      </c>
      <c r="G37" s="49">
        <v>6</v>
      </c>
      <c r="H37" s="46">
        <v>2</v>
      </c>
      <c r="I37" s="49">
        <v>8</v>
      </c>
      <c r="J37" s="49">
        <v>2</v>
      </c>
      <c r="K37" s="49">
        <v>4</v>
      </c>
      <c r="L37" s="49">
        <v>4</v>
      </c>
      <c r="M37" s="76">
        <v>5</v>
      </c>
    </row>
    <row r="38" spans="1:13" ht="14.25" customHeight="1">
      <c r="A38" s="1695"/>
      <c r="B38" s="59" t="s">
        <v>29</v>
      </c>
      <c r="C38" s="75" t="s">
        <v>30</v>
      </c>
      <c r="D38" s="50">
        <f t="shared" si="3"/>
        <v>77</v>
      </c>
      <c r="E38" s="47">
        <v>0</v>
      </c>
      <c r="F38" s="49">
        <v>40</v>
      </c>
      <c r="G38" s="49">
        <v>8</v>
      </c>
      <c r="H38" s="46">
        <v>4</v>
      </c>
      <c r="I38" s="49">
        <v>11</v>
      </c>
      <c r="J38" s="49">
        <v>7</v>
      </c>
      <c r="K38" s="49">
        <v>4</v>
      </c>
      <c r="L38" s="49">
        <v>4</v>
      </c>
      <c r="M38" s="76">
        <v>3</v>
      </c>
    </row>
    <row r="39" spans="1:13" ht="14.25" customHeight="1">
      <c r="A39" s="1695"/>
      <c r="B39" s="59"/>
      <c r="C39" s="75" t="s">
        <v>31</v>
      </c>
      <c r="D39" s="50">
        <f t="shared" si="3"/>
        <v>101</v>
      </c>
      <c r="E39" s="47">
        <v>44.285714285714285</v>
      </c>
      <c r="F39" s="49">
        <v>44</v>
      </c>
      <c r="G39" s="49">
        <v>7</v>
      </c>
      <c r="H39" s="46">
        <v>1</v>
      </c>
      <c r="I39" s="49">
        <v>14</v>
      </c>
      <c r="J39" s="49">
        <v>5</v>
      </c>
      <c r="K39" s="49">
        <v>5</v>
      </c>
      <c r="L39" s="49">
        <v>6</v>
      </c>
      <c r="M39" s="76">
        <v>20</v>
      </c>
    </row>
    <row r="40" spans="1:13" ht="14.25" customHeight="1" thickBot="1">
      <c r="A40" s="1696"/>
      <c r="B40" s="64"/>
      <c r="C40" s="77" t="s">
        <v>32</v>
      </c>
      <c r="D40" s="51">
        <f>SUM(F40:G40,I40:M40)</f>
        <v>83</v>
      </c>
      <c r="E40" s="78">
        <v>2.4691358024691357</v>
      </c>
      <c r="F40" s="52">
        <v>41</v>
      </c>
      <c r="G40" s="52">
        <v>12</v>
      </c>
      <c r="H40" s="48">
        <v>1</v>
      </c>
      <c r="I40" s="52">
        <v>13</v>
      </c>
      <c r="J40" s="52">
        <v>3</v>
      </c>
      <c r="K40" s="52">
        <v>4</v>
      </c>
      <c r="L40" s="52">
        <v>2</v>
      </c>
      <c r="M40" s="79">
        <v>8</v>
      </c>
    </row>
    <row r="41" spans="1:13" ht="14.25" customHeight="1">
      <c r="A41" s="1703" t="s">
        <v>34</v>
      </c>
      <c r="B41" s="1706" t="s">
        <v>17</v>
      </c>
      <c r="C41" s="1707"/>
      <c r="D41" s="67">
        <v>954</v>
      </c>
      <c r="E41" s="68">
        <v>8.7799315849486881</v>
      </c>
      <c r="F41" s="125">
        <v>484</v>
      </c>
      <c r="G41" s="125">
        <v>83</v>
      </c>
      <c r="H41" s="20">
        <v>25</v>
      </c>
      <c r="I41" s="125">
        <v>110</v>
      </c>
      <c r="J41" s="125">
        <v>43</v>
      </c>
      <c r="K41" s="125">
        <v>57</v>
      </c>
      <c r="L41" s="125">
        <v>61</v>
      </c>
      <c r="M41" s="126">
        <v>116</v>
      </c>
    </row>
    <row r="42" spans="1:13" ht="14.25" customHeight="1">
      <c r="A42" s="1695"/>
      <c r="B42" s="1708">
        <v>29</v>
      </c>
      <c r="C42" s="1709"/>
      <c r="D42" s="67">
        <v>993</v>
      </c>
      <c r="E42" s="68">
        <v>4.0880503144654083</v>
      </c>
      <c r="F42" s="69">
        <v>445</v>
      </c>
      <c r="G42" s="69">
        <v>107</v>
      </c>
      <c r="H42" s="23">
        <v>44</v>
      </c>
      <c r="I42" s="69">
        <v>118</v>
      </c>
      <c r="J42" s="69">
        <v>51</v>
      </c>
      <c r="K42" s="69">
        <v>67</v>
      </c>
      <c r="L42" s="69">
        <v>65</v>
      </c>
      <c r="M42" s="70">
        <v>140</v>
      </c>
    </row>
    <row r="43" spans="1:13" ht="14.25" customHeight="1">
      <c r="A43" s="1695"/>
      <c r="B43" s="1708">
        <v>30</v>
      </c>
      <c r="C43" s="1709"/>
      <c r="D43" s="67">
        <v>1016</v>
      </c>
      <c r="E43" s="68">
        <v>2.3162134944612287</v>
      </c>
      <c r="F43" s="69">
        <v>524</v>
      </c>
      <c r="G43" s="69">
        <v>108</v>
      </c>
      <c r="H43" s="25">
        <v>33</v>
      </c>
      <c r="I43" s="69">
        <v>112</v>
      </c>
      <c r="J43" s="69">
        <v>58</v>
      </c>
      <c r="K43" s="69">
        <v>70</v>
      </c>
      <c r="L43" s="69">
        <v>37</v>
      </c>
      <c r="M43" s="70">
        <v>107</v>
      </c>
    </row>
    <row r="44" spans="1:13" ht="14.25" customHeight="1">
      <c r="A44" s="1695"/>
      <c r="B44" s="1708" t="s">
        <v>18</v>
      </c>
      <c r="C44" s="1709"/>
      <c r="D44" s="67">
        <v>1015</v>
      </c>
      <c r="E44" s="68">
        <v>-9.8425196850393692E-2</v>
      </c>
      <c r="F44" s="69">
        <v>487</v>
      </c>
      <c r="G44" s="69">
        <v>95</v>
      </c>
      <c r="H44" s="69">
        <v>43</v>
      </c>
      <c r="I44" s="69">
        <v>106</v>
      </c>
      <c r="J44" s="69">
        <v>71</v>
      </c>
      <c r="K44" s="69">
        <v>71</v>
      </c>
      <c r="L44" s="69">
        <v>70</v>
      </c>
      <c r="M44" s="70">
        <v>115</v>
      </c>
    </row>
    <row r="45" spans="1:13" ht="14.25" customHeight="1">
      <c r="A45" s="1695"/>
      <c r="B45" s="1708">
        <v>2</v>
      </c>
      <c r="C45" s="1709"/>
      <c r="D45" s="71">
        <f>SUM(F45:G45,I45:M45)</f>
        <v>1175</v>
      </c>
      <c r="E45" s="72">
        <f>IF(ISERROR((D45-D44)/D44*100),"―",(D45-D44)/D44*100)</f>
        <v>15.763546798029557</v>
      </c>
      <c r="F45" s="73">
        <f>SUM(F46:F57)</f>
        <v>613</v>
      </c>
      <c r="G45" s="73">
        <f t="shared" ref="G45:M45" si="4">SUM(G46:G57)</f>
        <v>85</v>
      </c>
      <c r="H45" s="30">
        <f t="shared" si="4"/>
        <v>25</v>
      </c>
      <c r="I45" s="73">
        <f t="shared" si="4"/>
        <v>155</v>
      </c>
      <c r="J45" s="73">
        <f t="shared" si="4"/>
        <v>62</v>
      </c>
      <c r="K45" s="73">
        <f t="shared" si="4"/>
        <v>60</v>
      </c>
      <c r="L45" s="73">
        <f t="shared" si="4"/>
        <v>63</v>
      </c>
      <c r="M45" s="74">
        <f t="shared" si="4"/>
        <v>137</v>
      </c>
    </row>
    <row r="46" spans="1:13" ht="14.25" customHeight="1">
      <c r="A46" s="1695"/>
      <c r="B46" s="59" t="s">
        <v>19</v>
      </c>
      <c r="C46" s="75" t="s">
        <v>20</v>
      </c>
      <c r="D46" s="50">
        <f>SUM(F46:G46,I46:M46)</f>
        <v>189</v>
      </c>
      <c r="E46" s="47">
        <v>11.834319526627219</v>
      </c>
      <c r="F46" s="49">
        <v>102</v>
      </c>
      <c r="G46" s="49">
        <v>13</v>
      </c>
      <c r="H46" s="46">
        <v>8</v>
      </c>
      <c r="I46" s="49">
        <v>26</v>
      </c>
      <c r="J46" s="49">
        <v>7</v>
      </c>
      <c r="K46" s="49">
        <v>7</v>
      </c>
      <c r="L46" s="49">
        <v>10</v>
      </c>
      <c r="M46" s="76">
        <v>24</v>
      </c>
    </row>
    <row r="47" spans="1:13" ht="14.25" customHeight="1">
      <c r="A47" s="1695"/>
      <c r="B47" s="59"/>
      <c r="C47" s="75" t="s">
        <v>21</v>
      </c>
      <c r="D47" s="50">
        <f>SUM(F47:G47,I47:M47)</f>
        <v>88</v>
      </c>
      <c r="E47" s="47">
        <v>-4.3478260869565215</v>
      </c>
      <c r="F47" s="49">
        <v>43</v>
      </c>
      <c r="G47" s="49">
        <v>10</v>
      </c>
      <c r="H47" s="46">
        <v>4</v>
      </c>
      <c r="I47" s="49">
        <v>11</v>
      </c>
      <c r="J47" s="49">
        <v>2</v>
      </c>
      <c r="K47" s="49">
        <v>8</v>
      </c>
      <c r="L47" s="49">
        <v>3</v>
      </c>
      <c r="M47" s="76">
        <v>11</v>
      </c>
    </row>
    <row r="48" spans="1:13" ht="14.25" customHeight="1">
      <c r="A48" s="1695"/>
      <c r="B48" s="59"/>
      <c r="C48" s="75" t="s">
        <v>22</v>
      </c>
      <c r="D48" s="50">
        <f t="shared" ref="D48:D56" si="5">SUM(F48:G48,I48:M48)</f>
        <v>101</v>
      </c>
      <c r="E48" s="47">
        <v>42.25352112676056</v>
      </c>
      <c r="F48" s="49">
        <v>60</v>
      </c>
      <c r="G48" s="49">
        <v>4</v>
      </c>
      <c r="H48" s="46">
        <v>0</v>
      </c>
      <c r="I48" s="49">
        <v>10</v>
      </c>
      <c r="J48" s="49">
        <v>4</v>
      </c>
      <c r="K48" s="49">
        <v>2</v>
      </c>
      <c r="L48" s="49">
        <v>5</v>
      </c>
      <c r="M48" s="76">
        <v>16</v>
      </c>
    </row>
    <row r="49" spans="1:13" ht="14.25" customHeight="1">
      <c r="A49" s="1695"/>
      <c r="B49" s="59"/>
      <c r="C49" s="75" t="s">
        <v>23</v>
      </c>
      <c r="D49" s="50">
        <f t="shared" si="5"/>
        <v>106</v>
      </c>
      <c r="E49" s="47">
        <v>45.205479452054789</v>
      </c>
      <c r="F49" s="49">
        <v>59</v>
      </c>
      <c r="G49" s="49">
        <v>4</v>
      </c>
      <c r="H49" s="46">
        <v>1</v>
      </c>
      <c r="I49" s="49">
        <v>14</v>
      </c>
      <c r="J49" s="49">
        <v>6</v>
      </c>
      <c r="K49" s="49">
        <v>6</v>
      </c>
      <c r="L49" s="49">
        <v>3</v>
      </c>
      <c r="M49" s="76">
        <v>14</v>
      </c>
    </row>
    <row r="50" spans="1:13" ht="14.25" customHeight="1">
      <c r="A50" s="1695"/>
      <c r="B50" s="59"/>
      <c r="C50" s="75" t="s">
        <v>24</v>
      </c>
      <c r="D50" s="50">
        <f t="shared" si="5"/>
        <v>63</v>
      </c>
      <c r="E50" s="47">
        <v>-7.3529411764705888</v>
      </c>
      <c r="F50" s="49">
        <v>39</v>
      </c>
      <c r="G50" s="49">
        <v>2</v>
      </c>
      <c r="H50" s="46">
        <v>1</v>
      </c>
      <c r="I50" s="49">
        <v>10</v>
      </c>
      <c r="J50" s="49">
        <v>4</v>
      </c>
      <c r="K50" s="49">
        <v>2</v>
      </c>
      <c r="L50" s="49">
        <v>3</v>
      </c>
      <c r="M50" s="76">
        <v>3</v>
      </c>
    </row>
    <row r="51" spans="1:13" ht="14.25" customHeight="1">
      <c r="A51" s="1695"/>
      <c r="B51" s="59"/>
      <c r="C51" s="75" t="s">
        <v>25</v>
      </c>
      <c r="D51" s="50">
        <f t="shared" si="5"/>
        <v>85</v>
      </c>
      <c r="E51" s="47">
        <v>19.718309859154928</v>
      </c>
      <c r="F51" s="49">
        <v>44</v>
      </c>
      <c r="G51" s="49">
        <v>3</v>
      </c>
      <c r="H51" s="46">
        <v>0</v>
      </c>
      <c r="I51" s="49">
        <v>11</v>
      </c>
      <c r="J51" s="49">
        <v>4</v>
      </c>
      <c r="K51" s="49">
        <v>5</v>
      </c>
      <c r="L51" s="49">
        <v>8</v>
      </c>
      <c r="M51" s="76">
        <v>10</v>
      </c>
    </row>
    <row r="52" spans="1:13" ht="14.25" customHeight="1">
      <c r="A52" s="1695"/>
      <c r="B52" s="59"/>
      <c r="C52" s="75" t="s">
        <v>26</v>
      </c>
      <c r="D52" s="50">
        <f t="shared" si="5"/>
        <v>106</v>
      </c>
      <c r="E52" s="47">
        <v>43.243243243243242</v>
      </c>
      <c r="F52" s="49">
        <v>56</v>
      </c>
      <c r="G52" s="49">
        <v>5</v>
      </c>
      <c r="H52" s="46">
        <v>3</v>
      </c>
      <c r="I52" s="49">
        <v>11</v>
      </c>
      <c r="J52" s="49">
        <v>8</v>
      </c>
      <c r="K52" s="49">
        <v>6</v>
      </c>
      <c r="L52" s="49">
        <v>7</v>
      </c>
      <c r="M52" s="76">
        <v>13</v>
      </c>
    </row>
    <row r="53" spans="1:13" ht="14.25" customHeight="1">
      <c r="A53" s="1695"/>
      <c r="B53" s="59"/>
      <c r="C53" s="75" t="s">
        <v>27</v>
      </c>
      <c r="D53" s="50">
        <f t="shared" si="5"/>
        <v>62</v>
      </c>
      <c r="E53" s="47">
        <v>12.727272727272727</v>
      </c>
      <c r="F53" s="49">
        <v>30</v>
      </c>
      <c r="G53" s="49">
        <v>7</v>
      </c>
      <c r="H53" s="46">
        <v>0</v>
      </c>
      <c r="I53" s="49">
        <v>9</v>
      </c>
      <c r="J53" s="49">
        <v>5</v>
      </c>
      <c r="K53" s="49">
        <v>3</v>
      </c>
      <c r="L53" s="49">
        <v>3</v>
      </c>
      <c r="M53" s="76">
        <v>5</v>
      </c>
    </row>
    <row r="54" spans="1:13" ht="14.25" customHeight="1">
      <c r="A54" s="1695"/>
      <c r="B54" s="59"/>
      <c r="C54" s="75" t="s">
        <v>28</v>
      </c>
      <c r="D54" s="50">
        <f t="shared" si="5"/>
        <v>73</v>
      </c>
      <c r="E54" s="47">
        <v>-13.095238095238097</v>
      </c>
      <c r="F54" s="49">
        <v>35</v>
      </c>
      <c r="G54" s="49">
        <v>8</v>
      </c>
      <c r="H54" s="46">
        <v>2</v>
      </c>
      <c r="I54" s="49">
        <v>8</v>
      </c>
      <c r="J54" s="49">
        <v>3</v>
      </c>
      <c r="K54" s="49">
        <v>6</v>
      </c>
      <c r="L54" s="49">
        <v>6</v>
      </c>
      <c r="M54" s="76">
        <v>7</v>
      </c>
    </row>
    <row r="55" spans="1:13" ht="14.25" customHeight="1">
      <c r="A55" s="1695"/>
      <c r="B55" s="59" t="s">
        <v>29</v>
      </c>
      <c r="C55" s="75" t="s">
        <v>30</v>
      </c>
      <c r="D55" s="50">
        <f t="shared" si="5"/>
        <v>94</v>
      </c>
      <c r="E55" s="47">
        <v>1.0752688172043012</v>
      </c>
      <c r="F55" s="49">
        <v>48</v>
      </c>
      <c r="G55" s="49">
        <v>10</v>
      </c>
      <c r="H55" s="46">
        <v>4</v>
      </c>
      <c r="I55" s="49">
        <v>13</v>
      </c>
      <c r="J55" s="49">
        <v>8</v>
      </c>
      <c r="K55" s="49">
        <v>4</v>
      </c>
      <c r="L55" s="49">
        <v>6</v>
      </c>
      <c r="M55" s="76">
        <v>5</v>
      </c>
    </row>
    <row r="56" spans="1:13" ht="14.25" customHeight="1">
      <c r="A56" s="1695"/>
      <c r="B56" s="59"/>
      <c r="C56" s="75" t="s">
        <v>31</v>
      </c>
      <c r="D56" s="50">
        <f t="shared" si="5"/>
        <v>110</v>
      </c>
      <c r="E56" s="47">
        <v>37.5</v>
      </c>
      <c r="F56" s="49">
        <v>47</v>
      </c>
      <c r="G56" s="49">
        <v>7</v>
      </c>
      <c r="H56" s="46">
        <v>1</v>
      </c>
      <c r="I56" s="49">
        <v>16</v>
      </c>
      <c r="J56" s="49">
        <v>7</v>
      </c>
      <c r="K56" s="49">
        <v>6</v>
      </c>
      <c r="L56" s="49">
        <v>6</v>
      </c>
      <c r="M56" s="76">
        <v>21</v>
      </c>
    </row>
    <row r="57" spans="1:13" ht="14.25" customHeight="1" thickBot="1">
      <c r="A57" s="1696"/>
      <c r="B57" s="64"/>
      <c r="C57" s="77" t="s">
        <v>32</v>
      </c>
      <c r="D57" s="51">
        <f>SUM(F57:G57,I57:M57)</f>
        <v>98</v>
      </c>
      <c r="E57" s="78">
        <v>15.294117647058824</v>
      </c>
      <c r="F57" s="52">
        <v>50</v>
      </c>
      <c r="G57" s="52">
        <v>12</v>
      </c>
      <c r="H57" s="48">
        <v>1</v>
      </c>
      <c r="I57" s="52">
        <v>16</v>
      </c>
      <c r="J57" s="52">
        <v>4</v>
      </c>
      <c r="K57" s="52">
        <v>5</v>
      </c>
      <c r="L57" s="52">
        <v>3</v>
      </c>
      <c r="M57" s="79">
        <v>8</v>
      </c>
    </row>
  </sheetData>
  <mergeCells count="29">
    <mergeCell ref="A41:A57"/>
    <mergeCell ref="B41:C41"/>
    <mergeCell ref="B42:C42"/>
    <mergeCell ref="B43:C43"/>
    <mergeCell ref="B44:C44"/>
    <mergeCell ref="B45:C45"/>
    <mergeCell ref="A24:A40"/>
    <mergeCell ref="B24:C24"/>
    <mergeCell ref="B25:C25"/>
    <mergeCell ref="B26:C26"/>
    <mergeCell ref="B27:C27"/>
    <mergeCell ref="B28:C28"/>
    <mergeCell ref="A7:A23"/>
    <mergeCell ref="B7:C7"/>
    <mergeCell ref="B8:C8"/>
    <mergeCell ref="B9:C9"/>
    <mergeCell ref="B10:C10"/>
    <mergeCell ref="B11:C11"/>
    <mergeCell ref="A1:M1"/>
    <mergeCell ref="L2:M2"/>
    <mergeCell ref="B3:C3"/>
    <mergeCell ref="D3:D6"/>
    <mergeCell ref="F3:F6"/>
    <mergeCell ref="G3:G6"/>
    <mergeCell ref="I3:I6"/>
    <mergeCell ref="J3:J6"/>
    <mergeCell ref="K3:K6"/>
    <mergeCell ref="L3:L6"/>
    <mergeCell ref="M3:M6"/>
  </mergeCells>
  <phoneticPr fontId="3"/>
  <printOptions horizontalCentered="1"/>
  <pageMargins left="0" right="0" top="0.55118110236220474" bottom="0.39370078740157483" header="0.51181102362204722" footer="0.31496062992125984"/>
  <pageSetup paperSize="9" scale="93" orientation="portrait" blackAndWhite="1"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view="pageBreakPreview" zoomScaleNormal="85" zoomScaleSheetLayoutView="100" workbookViewId="0">
      <pane xSplit="1" ySplit="6" topLeftCell="B7" activePane="bottomRight" state="frozen"/>
      <selection sqref="A1:M1"/>
      <selection pane="topRight" sqref="A1:M1"/>
      <selection pane="bottomLeft" sqref="A1:M1"/>
      <selection pane="bottomRight" activeCell="K10" sqref="K10"/>
    </sheetView>
  </sheetViews>
  <sheetFormatPr defaultColWidth="8" defaultRowHeight="13.5"/>
  <cols>
    <col min="1" max="1" width="3" style="1090" customWidth="1"/>
    <col min="2" max="2" width="11.375" style="1090" customWidth="1"/>
    <col min="3" max="3" width="9.875" style="1090" customWidth="1"/>
    <col min="4" max="4" width="9.75" style="1090" customWidth="1"/>
    <col min="5" max="6" width="9.875" style="1090" customWidth="1"/>
    <col min="7" max="7" width="9.625" style="1090" customWidth="1"/>
    <col min="8" max="8" width="8.625" style="1090" customWidth="1"/>
    <col min="9" max="9" width="10" style="1090" customWidth="1"/>
    <col min="10" max="10" width="8.375" style="1090" customWidth="1"/>
    <col min="11" max="11" width="9.375" style="1090" customWidth="1"/>
    <col min="12" max="12" width="6.375" style="1090" customWidth="1"/>
    <col min="13" max="13" width="6.25" style="1090" customWidth="1"/>
    <col min="14" max="15" width="6.375" style="1090" customWidth="1"/>
    <col min="16" max="16" width="6.125" style="1090" customWidth="1"/>
    <col min="17" max="18" width="4.375" style="1090" customWidth="1"/>
    <col min="19" max="16384" width="8" style="1090"/>
  </cols>
  <sheetData>
    <row r="1" spans="1:18" ht="28.5" customHeight="1">
      <c r="A1" s="2042" t="s">
        <v>1014</v>
      </c>
      <c r="B1" s="2042"/>
      <c r="C1" s="2042"/>
      <c r="D1" s="2042"/>
      <c r="E1" s="2042"/>
      <c r="F1" s="2042"/>
      <c r="G1" s="2042"/>
      <c r="H1" s="2042"/>
      <c r="I1" s="2042"/>
      <c r="J1" s="2042"/>
      <c r="K1" s="1400"/>
      <c r="L1" s="1400"/>
      <c r="M1" s="1400"/>
      <c r="N1" s="1400"/>
      <c r="O1" s="1400"/>
      <c r="P1" s="1400"/>
      <c r="Q1" s="1400"/>
      <c r="R1" s="1400"/>
    </row>
    <row r="2" spans="1:18" ht="18" customHeight="1" thickBot="1">
      <c r="A2" s="1484" t="s">
        <v>1104</v>
      </c>
      <c r="J2" s="1345" t="s">
        <v>1105</v>
      </c>
    </row>
    <row r="3" spans="1:18" ht="13.5" customHeight="1">
      <c r="A3" s="1571"/>
      <c r="B3" s="1584" t="s">
        <v>1106</v>
      </c>
      <c r="C3" s="2199" t="s">
        <v>1107</v>
      </c>
      <c r="D3" s="2200"/>
      <c r="E3" s="2201"/>
      <c r="F3" s="2199" t="s">
        <v>1108</v>
      </c>
      <c r="G3" s="2201"/>
      <c r="H3" s="1585"/>
      <c r="I3" s="1585"/>
      <c r="J3" s="1586"/>
      <c r="K3" s="1297"/>
      <c r="L3" s="1297"/>
      <c r="M3" s="1297"/>
      <c r="N3" s="1297"/>
      <c r="O3" s="1297"/>
    </row>
    <row r="4" spans="1:18" ht="13.5" customHeight="1">
      <c r="A4" s="1587"/>
      <c r="B4" s="1234"/>
      <c r="C4" s="2202"/>
      <c r="D4" s="2203"/>
      <c r="E4" s="2204"/>
      <c r="F4" s="2202"/>
      <c r="G4" s="2204"/>
      <c r="H4" s="1588" t="s">
        <v>1109</v>
      </c>
      <c r="I4" s="1588" t="s">
        <v>1110</v>
      </c>
      <c r="J4" s="1589" t="s">
        <v>1111</v>
      </c>
      <c r="K4" s="1297"/>
      <c r="L4" s="1297"/>
      <c r="M4" s="1297"/>
      <c r="N4" s="1297"/>
      <c r="O4" s="1297"/>
    </row>
    <row r="5" spans="1:18" ht="13.5" customHeight="1">
      <c r="A5" s="1590"/>
      <c r="B5" s="1351"/>
      <c r="C5" s="2448" t="s">
        <v>1112</v>
      </c>
      <c r="D5" s="2448" t="s">
        <v>1113</v>
      </c>
      <c r="E5" s="2448" t="s">
        <v>1114</v>
      </c>
      <c r="F5" s="2448" t="s">
        <v>1115</v>
      </c>
      <c r="G5" s="2449" t="s">
        <v>1116</v>
      </c>
      <c r="H5" s="1591" t="s">
        <v>1117</v>
      </c>
      <c r="I5" s="1592" t="s">
        <v>1118</v>
      </c>
      <c r="J5" s="1593" t="s">
        <v>1119</v>
      </c>
      <c r="K5" s="1594"/>
      <c r="L5" s="1159"/>
      <c r="M5" s="1594"/>
      <c r="N5" s="1159"/>
      <c r="O5" s="1297"/>
      <c r="P5" s="1576"/>
      <c r="Q5" s="1576"/>
      <c r="R5" s="1576"/>
    </row>
    <row r="6" spans="1:18" ht="13.5" customHeight="1">
      <c r="A6" s="1595" t="s">
        <v>1120</v>
      </c>
      <c r="B6" s="1596"/>
      <c r="C6" s="2211"/>
      <c r="D6" s="2211"/>
      <c r="E6" s="2211"/>
      <c r="F6" s="2211"/>
      <c r="G6" s="2450"/>
      <c r="H6" s="1597"/>
      <c r="I6" s="1597"/>
      <c r="J6" s="1598"/>
      <c r="K6" s="1594"/>
      <c r="L6" s="1159"/>
      <c r="M6" s="1594"/>
      <c r="N6" s="1159"/>
      <c r="O6" s="1297"/>
      <c r="P6" s="1576"/>
      <c r="Q6" s="1576"/>
      <c r="R6" s="1576"/>
    </row>
    <row r="7" spans="1:18" ht="27" customHeight="1">
      <c r="A7" s="2444" t="s">
        <v>1121</v>
      </c>
      <c r="B7" s="1599" t="s">
        <v>399</v>
      </c>
      <c r="C7" s="1600">
        <f>SUM(C8:C9,C11:C16)</f>
        <v>42675860</v>
      </c>
      <c r="D7" s="1600">
        <f>E7-C7</f>
        <v>41013013</v>
      </c>
      <c r="E7" s="1600">
        <f>SUM(E8:E9,E11:E16)</f>
        <v>83688873</v>
      </c>
      <c r="F7" s="1600">
        <f>SUM(F8:F9,F11:F16)</f>
        <v>42751052</v>
      </c>
      <c r="G7" s="1600">
        <f>SUM(G8:G9,G11:G16)</f>
        <v>41013013</v>
      </c>
      <c r="H7" s="1601">
        <f>SUM(H8:H9,H11:H16)</f>
        <v>871462</v>
      </c>
      <c r="I7" s="1600">
        <f t="shared" ref="I7:I36" si="0">E7-F7-H7</f>
        <v>40066359</v>
      </c>
      <c r="J7" s="1602">
        <f>(F7/E7)*100</f>
        <v>51.08331665548895</v>
      </c>
      <c r="K7" s="1159"/>
      <c r="L7" s="1159"/>
      <c r="M7" s="1159"/>
      <c r="N7" s="1159"/>
      <c r="O7" s="1159"/>
      <c r="P7" s="1159"/>
      <c r="Q7" s="1159"/>
      <c r="R7" s="1159"/>
    </row>
    <row r="8" spans="1:18" ht="20.25" customHeight="1">
      <c r="A8" s="2445"/>
      <c r="B8" s="1603" t="s">
        <v>723</v>
      </c>
      <c r="C8" s="1604">
        <v>16445846</v>
      </c>
      <c r="D8" s="1605">
        <v>3831753</v>
      </c>
      <c r="E8" s="1606">
        <f t="shared" ref="E8:E16" si="1">SUM(C8:D8)</f>
        <v>20277599</v>
      </c>
      <c r="F8" s="1604">
        <v>4246572</v>
      </c>
      <c r="G8" s="1604">
        <v>3831753</v>
      </c>
      <c r="H8" s="1604">
        <v>148860</v>
      </c>
      <c r="I8" s="1606">
        <f t="shared" si="0"/>
        <v>15882167</v>
      </c>
      <c r="J8" s="1607">
        <f>(F8/E8)*100</f>
        <v>20.942183539579808</v>
      </c>
      <c r="K8" s="1159"/>
      <c r="L8" s="1159"/>
      <c r="M8" s="1159"/>
      <c r="N8" s="1159"/>
      <c r="O8" s="1159"/>
      <c r="P8" s="1159"/>
      <c r="Q8" s="1159"/>
      <c r="R8" s="1159"/>
    </row>
    <row r="9" spans="1:18" ht="20.25" customHeight="1">
      <c r="A9" s="2445"/>
      <c r="B9" s="1608" t="s">
        <v>42</v>
      </c>
      <c r="C9" s="1604">
        <v>2068840</v>
      </c>
      <c r="D9" s="1605">
        <v>1169595</v>
      </c>
      <c r="E9" s="1606">
        <f t="shared" si="1"/>
        <v>3238435</v>
      </c>
      <c r="F9" s="1604">
        <v>1169595</v>
      </c>
      <c r="G9" s="1604">
        <v>1169595</v>
      </c>
      <c r="H9" s="1604">
        <v>0</v>
      </c>
      <c r="I9" s="1606">
        <f t="shared" si="0"/>
        <v>2068840</v>
      </c>
      <c r="J9" s="1607">
        <f>(F9/E9)*100</f>
        <v>36.11605605794157</v>
      </c>
      <c r="K9" s="1159"/>
      <c r="L9" s="1159"/>
      <c r="M9" s="1159"/>
      <c r="N9" s="1159"/>
      <c r="O9" s="1159"/>
      <c r="P9" s="1159"/>
      <c r="Q9" s="1159"/>
      <c r="R9" s="1159"/>
    </row>
    <row r="10" spans="1:18" ht="20.25" customHeight="1">
      <c r="A10" s="2445"/>
      <c r="B10" s="1122" t="s">
        <v>724</v>
      </c>
      <c r="C10" s="1609">
        <v>0</v>
      </c>
      <c r="D10" s="1520">
        <v>0</v>
      </c>
      <c r="E10" s="1548">
        <f t="shared" si="1"/>
        <v>0</v>
      </c>
      <c r="F10" s="1609">
        <v>0</v>
      </c>
      <c r="G10" s="1609">
        <v>0</v>
      </c>
      <c r="H10" s="1609">
        <v>0</v>
      </c>
      <c r="I10" s="1548">
        <f t="shared" si="0"/>
        <v>0</v>
      </c>
      <c r="J10" s="1610" t="str">
        <f>IF(E10=0,"－",(F10/E10)*100)</f>
        <v>－</v>
      </c>
      <c r="K10" s="1159"/>
      <c r="L10" s="1159"/>
      <c r="M10" s="1159"/>
      <c r="N10" s="1159"/>
      <c r="O10" s="1159"/>
      <c r="P10" s="1159"/>
      <c r="Q10" s="1159"/>
      <c r="R10" s="1159"/>
    </row>
    <row r="11" spans="1:18" ht="20.25" customHeight="1">
      <c r="A11" s="2445"/>
      <c r="B11" s="1608" t="s">
        <v>725</v>
      </c>
      <c r="C11" s="1604">
        <v>2271909</v>
      </c>
      <c r="D11" s="1605">
        <v>678183</v>
      </c>
      <c r="E11" s="1606">
        <f t="shared" si="1"/>
        <v>2950092</v>
      </c>
      <c r="F11" s="1604">
        <v>713869</v>
      </c>
      <c r="G11" s="1604">
        <v>678183</v>
      </c>
      <c r="H11" s="1604">
        <v>0</v>
      </c>
      <c r="I11" s="1606">
        <f t="shared" si="0"/>
        <v>2236223</v>
      </c>
      <c r="J11" s="1607">
        <f t="shared" ref="J11:J28" si="2">(F11/E11)*100</f>
        <v>24.198194496985177</v>
      </c>
      <c r="K11" s="1159"/>
      <c r="L11" s="1159"/>
      <c r="M11" s="1159"/>
      <c r="N11" s="1159"/>
      <c r="O11" s="1159"/>
      <c r="P11" s="1159"/>
      <c r="Q11" s="1159"/>
      <c r="R11" s="1159"/>
    </row>
    <row r="12" spans="1:18" ht="20.25" customHeight="1">
      <c r="A12" s="2445"/>
      <c r="B12" s="1608" t="s">
        <v>1122</v>
      </c>
      <c r="C12" s="1604">
        <v>1572615</v>
      </c>
      <c r="D12" s="1605">
        <v>262803</v>
      </c>
      <c r="E12" s="1606">
        <f t="shared" si="1"/>
        <v>1835418</v>
      </c>
      <c r="F12" s="1604">
        <v>262803</v>
      </c>
      <c r="G12" s="1604">
        <v>262803</v>
      </c>
      <c r="H12" s="1604">
        <v>0</v>
      </c>
      <c r="I12" s="1606">
        <f t="shared" si="0"/>
        <v>1572615</v>
      </c>
      <c r="J12" s="1607">
        <f t="shared" si="2"/>
        <v>14.318427736896991</v>
      </c>
      <c r="K12" s="1159"/>
      <c r="L12" s="1159"/>
      <c r="M12" s="1159"/>
      <c r="N12" s="1159"/>
      <c r="O12" s="1159"/>
      <c r="P12" s="1159"/>
      <c r="Q12" s="1159"/>
      <c r="R12" s="1159"/>
    </row>
    <row r="13" spans="1:18" ht="20.25" customHeight="1">
      <c r="A13" s="2445"/>
      <c r="B13" s="1608" t="s">
        <v>727</v>
      </c>
      <c r="C13" s="1604">
        <v>1374601</v>
      </c>
      <c r="D13" s="1605">
        <v>901289</v>
      </c>
      <c r="E13" s="1606">
        <f t="shared" si="1"/>
        <v>2275890</v>
      </c>
      <c r="F13" s="1604">
        <v>944180</v>
      </c>
      <c r="G13" s="1604">
        <v>901289</v>
      </c>
      <c r="H13" s="1604">
        <v>0</v>
      </c>
      <c r="I13" s="1606">
        <f t="shared" si="0"/>
        <v>1331710</v>
      </c>
      <c r="J13" s="1607">
        <f t="shared" si="2"/>
        <v>41.48618782102826</v>
      </c>
      <c r="K13" s="1159"/>
      <c r="L13" s="1159"/>
      <c r="M13" s="1159"/>
      <c r="N13" s="1159"/>
      <c r="O13" s="1159"/>
      <c r="P13" s="1159"/>
      <c r="Q13" s="1159"/>
      <c r="R13" s="1159"/>
    </row>
    <row r="14" spans="1:18" ht="20.25" customHeight="1">
      <c r="A14" s="2445"/>
      <c r="B14" s="1608" t="s">
        <v>728</v>
      </c>
      <c r="C14" s="1604">
        <v>122602</v>
      </c>
      <c r="D14" s="1605">
        <v>1549490</v>
      </c>
      <c r="E14" s="1606">
        <f t="shared" si="1"/>
        <v>1672092</v>
      </c>
      <c r="F14" s="1604">
        <v>1549490</v>
      </c>
      <c r="G14" s="1604">
        <v>1549490</v>
      </c>
      <c r="H14" s="1604">
        <v>122602</v>
      </c>
      <c r="I14" s="1606">
        <f t="shared" si="0"/>
        <v>0</v>
      </c>
      <c r="J14" s="1607">
        <f t="shared" si="2"/>
        <v>92.66774794688331</v>
      </c>
      <c r="K14" s="1159"/>
      <c r="L14" s="1159"/>
      <c r="M14" s="1159"/>
      <c r="N14" s="1159"/>
      <c r="O14" s="1159"/>
      <c r="P14" s="1159"/>
      <c r="Q14" s="1159"/>
      <c r="R14" s="1159"/>
    </row>
    <row r="15" spans="1:18" ht="20.25" customHeight="1">
      <c r="A15" s="2445"/>
      <c r="B15" s="1608" t="s">
        <v>729</v>
      </c>
      <c r="C15" s="1604">
        <v>1934085</v>
      </c>
      <c r="D15" s="1605">
        <v>845889</v>
      </c>
      <c r="E15" s="1606">
        <f t="shared" si="1"/>
        <v>2779974</v>
      </c>
      <c r="F15" s="1604">
        <v>926750</v>
      </c>
      <c r="G15" s="1604">
        <v>845889</v>
      </c>
      <c r="H15" s="1604">
        <v>0</v>
      </c>
      <c r="I15" s="1606">
        <f t="shared" si="0"/>
        <v>1853224</v>
      </c>
      <c r="J15" s="1607">
        <f t="shared" si="2"/>
        <v>33.336642716802388</v>
      </c>
      <c r="K15" s="1159"/>
      <c r="L15" s="1159"/>
      <c r="M15" s="1159"/>
      <c r="N15" s="1159"/>
      <c r="O15" s="1159"/>
      <c r="P15" s="1159"/>
      <c r="Q15" s="1159"/>
      <c r="R15" s="1159"/>
    </row>
    <row r="16" spans="1:18" ht="20.25" customHeight="1">
      <c r="A16" s="2446"/>
      <c r="B16" s="1170" t="s">
        <v>1123</v>
      </c>
      <c r="C16" s="1604">
        <v>16885362</v>
      </c>
      <c r="D16" s="1605">
        <v>31774011</v>
      </c>
      <c r="E16" s="1606">
        <f t="shared" si="1"/>
        <v>48659373</v>
      </c>
      <c r="F16" s="1604">
        <v>32937793</v>
      </c>
      <c r="G16" s="1604">
        <v>31774011</v>
      </c>
      <c r="H16" s="1604">
        <v>600000</v>
      </c>
      <c r="I16" s="1606">
        <f t="shared" si="0"/>
        <v>15121580</v>
      </c>
      <c r="J16" s="1607">
        <f t="shared" si="2"/>
        <v>67.690541347501537</v>
      </c>
      <c r="K16" s="1159"/>
      <c r="L16" s="1159"/>
      <c r="M16" s="1159"/>
      <c r="N16" s="1159"/>
      <c r="O16" s="1159"/>
      <c r="P16" s="1159"/>
      <c r="Q16" s="1159"/>
      <c r="R16" s="1159"/>
    </row>
    <row r="17" spans="1:18" ht="27" customHeight="1">
      <c r="A17" s="2444" t="s">
        <v>1124</v>
      </c>
      <c r="B17" s="1603" t="s">
        <v>399</v>
      </c>
      <c r="C17" s="1600">
        <f t="shared" ref="C17:H26" si="3">C7-C27</f>
        <v>41010174</v>
      </c>
      <c r="D17" s="1600">
        <f t="shared" si="3"/>
        <v>6350345</v>
      </c>
      <c r="E17" s="1600">
        <f t="shared" si="3"/>
        <v>47360519</v>
      </c>
      <c r="F17" s="1600">
        <f t="shared" si="3"/>
        <v>7832698</v>
      </c>
      <c r="G17" s="1600">
        <f t="shared" si="3"/>
        <v>6350345</v>
      </c>
      <c r="H17" s="1601">
        <f t="shared" si="3"/>
        <v>271462</v>
      </c>
      <c r="I17" s="1600">
        <f t="shared" si="0"/>
        <v>39256359</v>
      </c>
      <c r="J17" s="1602">
        <f t="shared" si="2"/>
        <v>16.538454741173762</v>
      </c>
      <c r="K17" s="1159"/>
      <c r="L17" s="1159"/>
      <c r="M17" s="1159"/>
      <c r="N17" s="1159"/>
      <c r="O17" s="1159"/>
      <c r="P17" s="1159"/>
      <c r="Q17" s="1159"/>
      <c r="R17" s="1159"/>
    </row>
    <row r="18" spans="1:18" ht="20.25" customHeight="1">
      <c r="A18" s="2445"/>
      <c r="B18" s="1603" t="s">
        <v>723</v>
      </c>
      <c r="C18" s="1606">
        <f t="shared" si="3"/>
        <v>16445846</v>
      </c>
      <c r="D18" s="1606">
        <f t="shared" si="3"/>
        <v>1236422</v>
      </c>
      <c r="E18" s="1606">
        <f t="shared" si="3"/>
        <v>17682268</v>
      </c>
      <c r="F18" s="1606">
        <f t="shared" si="3"/>
        <v>1651241</v>
      </c>
      <c r="G18" s="1606">
        <f t="shared" si="3"/>
        <v>1236422</v>
      </c>
      <c r="H18" s="1606">
        <f t="shared" si="3"/>
        <v>148860</v>
      </c>
      <c r="I18" s="1606">
        <f t="shared" si="0"/>
        <v>15882167</v>
      </c>
      <c r="J18" s="1607">
        <f t="shared" si="2"/>
        <v>9.3384004812052392</v>
      </c>
      <c r="K18" s="1159"/>
      <c r="L18" s="1159"/>
      <c r="M18" s="1159"/>
      <c r="N18" s="1159"/>
      <c r="O18" s="1159"/>
      <c r="P18" s="1159"/>
      <c r="Q18" s="1159"/>
      <c r="R18" s="1159"/>
    </row>
    <row r="19" spans="1:18" ht="20.25" customHeight="1">
      <c r="A19" s="2445"/>
      <c r="B19" s="1608" t="s">
        <v>42</v>
      </c>
      <c r="C19" s="1606">
        <f t="shared" si="3"/>
        <v>2068840</v>
      </c>
      <c r="D19" s="1606">
        <f t="shared" si="3"/>
        <v>45704</v>
      </c>
      <c r="E19" s="1606">
        <f t="shared" si="3"/>
        <v>2114544</v>
      </c>
      <c r="F19" s="1606">
        <f t="shared" si="3"/>
        <v>45704</v>
      </c>
      <c r="G19" s="1606">
        <f t="shared" si="3"/>
        <v>45704</v>
      </c>
      <c r="H19" s="1606">
        <f t="shared" si="3"/>
        <v>0</v>
      </c>
      <c r="I19" s="1606">
        <f t="shared" si="0"/>
        <v>2068840</v>
      </c>
      <c r="J19" s="1607">
        <f t="shared" si="2"/>
        <v>2.1614116329572712</v>
      </c>
      <c r="K19" s="1159"/>
      <c r="L19" s="1159"/>
      <c r="M19" s="1159"/>
      <c r="N19" s="1159"/>
      <c r="O19" s="1159"/>
      <c r="P19" s="1159"/>
      <c r="Q19" s="1159"/>
      <c r="R19" s="1159"/>
    </row>
    <row r="20" spans="1:18" ht="24.75" customHeight="1">
      <c r="A20" s="2445"/>
      <c r="B20" s="1122" t="s">
        <v>724</v>
      </c>
      <c r="C20" s="1548">
        <f t="shared" si="3"/>
        <v>0</v>
      </c>
      <c r="D20" s="1548">
        <f t="shared" si="3"/>
        <v>0</v>
      </c>
      <c r="E20" s="1548">
        <f t="shared" si="3"/>
        <v>0</v>
      </c>
      <c r="F20" s="1548">
        <f t="shared" si="3"/>
        <v>0</v>
      </c>
      <c r="G20" s="1548">
        <f t="shared" si="3"/>
        <v>0</v>
      </c>
      <c r="H20" s="1548">
        <f t="shared" si="3"/>
        <v>0</v>
      </c>
      <c r="I20" s="1548">
        <f t="shared" si="0"/>
        <v>0</v>
      </c>
      <c r="J20" s="1610" t="str">
        <f>IF(E20=0,"－",(F20/E20)*100)</f>
        <v>－</v>
      </c>
      <c r="K20" s="1159"/>
      <c r="L20" s="1159"/>
      <c r="M20" s="1159"/>
      <c r="N20" s="1159"/>
      <c r="O20" s="1159"/>
      <c r="P20" s="1159"/>
      <c r="Q20" s="1159"/>
      <c r="R20" s="1159"/>
    </row>
    <row r="21" spans="1:18" ht="20.25" customHeight="1">
      <c r="A21" s="2445"/>
      <c r="B21" s="1608" t="s">
        <v>725</v>
      </c>
      <c r="C21" s="1606">
        <f>C11-C31</f>
        <v>2236223</v>
      </c>
      <c r="D21" s="1606">
        <f t="shared" si="3"/>
        <v>317176</v>
      </c>
      <c r="E21" s="1606">
        <f t="shared" si="3"/>
        <v>2553399</v>
      </c>
      <c r="F21" s="1606">
        <f t="shared" si="3"/>
        <v>317176</v>
      </c>
      <c r="G21" s="1606">
        <f t="shared" si="3"/>
        <v>317176</v>
      </c>
      <c r="H21" s="1606">
        <f t="shared" si="3"/>
        <v>0</v>
      </c>
      <c r="I21" s="1606">
        <f t="shared" si="0"/>
        <v>2236223</v>
      </c>
      <c r="J21" s="1607">
        <f t="shared" si="2"/>
        <v>12.421717091610047</v>
      </c>
      <c r="K21" s="1159"/>
      <c r="L21" s="1159"/>
      <c r="M21" s="1159"/>
      <c r="N21" s="1159"/>
      <c r="O21" s="1159"/>
      <c r="P21" s="1159"/>
      <c r="Q21" s="1159"/>
      <c r="R21" s="1159"/>
    </row>
    <row r="22" spans="1:18" ht="20.25" customHeight="1">
      <c r="A22" s="2445"/>
      <c r="B22" s="1608" t="s">
        <v>726</v>
      </c>
      <c r="C22" s="1606">
        <f t="shared" si="3"/>
        <v>1572615</v>
      </c>
      <c r="D22" s="1606">
        <f t="shared" si="3"/>
        <v>69840</v>
      </c>
      <c r="E22" s="1606">
        <f t="shared" si="3"/>
        <v>1642455</v>
      </c>
      <c r="F22" s="1606">
        <f t="shared" si="3"/>
        <v>69840</v>
      </c>
      <c r="G22" s="1606">
        <f t="shared" si="3"/>
        <v>69840</v>
      </c>
      <c r="H22" s="1606">
        <f t="shared" si="3"/>
        <v>0</v>
      </c>
      <c r="I22" s="1606">
        <f t="shared" si="0"/>
        <v>1572615</v>
      </c>
      <c r="J22" s="1607">
        <f t="shared" si="2"/>
        <v>4.2521712923641743</v>
      </c>
      <c r="K22" s="1159"/>
      <c r="L22" s="1159"/>
      <c r="M22" s="1159"/>
      <c r="N22" s="1159"/>
      <c r="O22" s="1159"/>
      <c r="P22" s="1159"/>
      <c r="Q22" s="1159"/>
      <c r="R22" s="1159"/>
    </row>
    <row r="23" spans="1:18" ht="20.25" customHeight="1">
      <c r="A23" s="2445"/>
      <c r="B23" s="1608" t="s">
        <v>727</v>
      </c>
      <c r="C23" s="1606">
        <f t="shared" si="3"/>
        <v>1374601</v>
      </c>
      <c r="D23" s="1606">
        <f t="shared" si="3"/>
        <v>56448</v>
      </c>
      <c r="E23" s="1606">
        <f t="shared" si="3"/>
        <v>1431049</v>
      </c>
      <c r="F23" s="1606">
        <f t="shared" si="3"/>
        <v>99339</v>
      </c>
      <c r="G23" s="1606">
        <f t="shared" si="3"/>
        <v>56448</v>
      </c>
      <c r="H23" s="1606">
        <f t="shared" si="3"/>
        <v>0</v>
      </c>
      <c r="I23" s="1606">
        <f t="shared" si="0"/>
        <v>1331710</v>
      </c>
      <c r="J23" s="1607">
        <f t="shared" si="2"/>
        <v>6.9416910252549009</v>
      </c>
      <c r="K23" s="1159"/>
      <c r="L23" s="1159"/>
      <c r="M23" s="1159"/>
      <c r="N23" s="1159"/>
      <c r="O23" s="1159"/>
      <c r="P23" s="1159"/>
      <c r="Q23" s="1159"/>
      <c r="R23" s="1159"/>
    </row>
    <row r="24" spans="1:18" ht="20.25" customHeight="1">
      <c r="A24" s="2445"/>
      <c r="B24" s="1608" t="s">
        <v>728</v>
      </c>
      <c r="C24" s="1606">
        <f t="shared" si="3"/>
        <v>122602</v>
      </c>
      <c r="D24" s="1606">
        <f t="shared" si="3"/>
        <v>0</v>
      </c>
      <c r="E24" s="1606">
        <f t="shared" si="3"/>
        <v>122602</v>
      </c>
      <c r="F24" s="1606">
        <f t="shared" si="3"/>
        <v>0</v>
      </c>
      <c r="G24" s="1606">
        <f t="shared" si="3"/>
        <v>0</v>
      </c>
      <c r="H24" s="1606">
        <f t="shared" si="3"/>
        <v>122602</v>
      </c>
      <c r="I24" s="1606">
        <f t="shared" si="0"/>
        <v>0</v>
      </c>
      <c r="J24" s="1607">
        <f t="shared" si="2"/>
        <v>0</v>
      </c>
      <c r="K24" s="1159"/>
      <c r="L24" s="1159"/>
      <c r="M24" s="1159"/>
      <c r="N24" s="1159"/>
      <c r="O24" s="1159"/>
      <c r="P24" s="1159"/>
      <c r="Q24" s="1159"/>
      <c r="R24" s="1159"/>
    </row>
    <row r="25" spans="1:18" ht="20.25" customHeight="1">
      <c r="A25" s="2445"/>
      <c r="B25" s="1608" t="s">
        <v>729</v>
      </c>
      <c r="C25" s="1606">
        <f t="shared" si="3"/>
        <v>1934085</v>
      </c>
      <c r="D25" s="1606">
        <f t="shared" si="3"/>
        <v>553688</v>
      </c>
      <c r="E25" s="1606">
        <f t="shared" si="3"/>
        <v>2487773</v>
      </c>
      <c r="F25" s="1606">
        <f t="shared" si="3"/>
        <v>634549</v>
      </c>
      <c r="G25" s="1606">
        <f t="shared" si="3"/>
        <v>553688</v>
      </c>
      <c r="H25" s="1606">
        <f t="shared" si="3"/>
        <v>0</v>
      </c>
      <c r="I25" s="1606">
        <f t="shared" si="0"/>
        <v>1853224</v>
      </c>
      <c r="J25" s="1607">
        <f t="shared" si="2"/>
        <v>25.506708208506161</v>
      </c>
      <c r="K25" s="1159"/>
      <c r="L25" s="1159"/>
      <c r="M25" s="1159"/>
      <c r="N25" s="1159"/>
      <c r="O25" s="1159"/>
      <c r="P25" s="1159"/>
      <c r="Q25" s="1159"/>
      <c r="R25" s="1159"/>
    </row>
    <row r="26" spans="1:18" ht="20.25" customHeight="1">
      <c r="A26" s="2446"/>
      <c r="B26" s="1170" t="s">
        <v>1123</v>
      </c>
      <c r="C26" s="1606">
        <f t="shared" si="3"/>
        <v>15255362</v>
      </c>
      <c r="D26" s="1606">
        <f t="shared" si="3"/>
        <v>4071067</v>
      </c>
      <c r="E26" s="1606">
        <f t="shared" si="3"/>
        <v>19326429</v>
      </c>
      <c r="F26" s="1606">
        <f t="shared" si="3"/>
        <v>5014849</v>
      </c>
      <c r="G26" s="1606">
        <f t="shared" si="3"/>
        <v>4071067</v>
      </c>
      <c r="H26" s="1606">
        <f t="shared" si="3"/>
        <v>0</v>
      </c>
      <c r="I26" s="1606">
        <f t="shared" si="0"/>
        <v>14311580</v>
      </c>
      <c r="J26" s="1607">
        <f t="shared" si="2"/>
        <v>25.948140755853032</v>
      </c>
      <c r="K26" s="1159"/>
      <c r="L26" s="1159"/>
      <c r="M26" s="1159"/>
      <c r="N26" s="1159"/>
      <c r="O26" s="1159"/>
      <c r="P26" s="1159"/>
      <c r="Q26" s="1159"/>
      <c r="R26" s="1159"/>
    </row>
    <row r="27" spans="1:18" ht="27" customHeight="1">
      <c r="A27" s="2444" t="s">
        <v>1125</v>
      </c>
      <c r="B27" s="1603" t="s">
        <v>399</v>
      </c>
      <c r="C27" s="1600">
        <f>SUM(C28:C29,C31:C36)</f>
        <v>1665686</v>
      </c>
      <c r="D27" s="1600">
        <f>SUM(D28:D29,D31:D36)</f>
        <v>34662668</v>
      </c>
      <c r="E27" s="1600">
        <f>C27+D27</f>
        <v>36328354</v>
      </c>
      <c r="F27" s="1600">
        <f>SUM(F28:F29,F31:F36)</f>
        <v>34918354</v>
      </c>
      <c r="G27" s="1600">
        <f>SUM(G28:G29,G31:G36)</f>
        <v>34662668</v>
      </c>
      <c r="H27" s="1600">
        <f>SUM(H28:H29,H31:H36)</f>
        <v>600000</v>
      </c>
      <c r="I27" s="1600">
        <f t="shared" si="0"/>
        <v>810000</v>
      </c>
      <c r="J27" s="1602">
        <f t="shared" si="2"/>
        <v>96.118734143583822</v>
      </c>
      <c r="K27" s="1159"/>
      <c r="L27" s="1159"/>
      <c r="M27" s="1159"/>
      <c r="N27" s="1159"/>
      <c r="O27" s="1159"/>
      <c r="P27" s="1159"/>
      <c r="Q27" s="1159"/>
      <c r="R27" s="1159"/>
    </row>
    <row r="28" spans="1:18" ht="20.25" customHeight="1">
      <c r="A28" s="2445"/>
      <c r="B28" s="1603" t="s">
        <v>723</v>
      </c>
      <c r="C28" s="1604">
        <v>0</v>
      </c>
      <c r="D28" s="1604">
        <v>2595331</v>
      </c>
      <c r="E28" s="1611">
        <f>SUM(C28:D28)</f>
        <v>2595331</v>
      </c>
      <c r="F28" s="1604">
        <v>2595331</v>
      </c>
      <c r="G28" s="1604">
        <v>2595331</v>
      </c>
      <c r="H28" s="1604">
        <v>0</v>
      </c>
      <c r="I28" s="1611">
        <f t="shared" si="0"/>
        <v>0</v>
      </c>
      <c r="J28" s="1607">
        <f t="shared" si="2"/>
        <v>100</v>
      </c>
      <c r="K28" s="1159"/>
      <c r="L28" s="1159"/>
      <c r="M28" s="1159"/>
      <c r="N28" s="1159"/>
      <c r="O28" s="1159"/>
      <c r="P28" s="1159"/>
      <c r="Q28" s="1159"/>
      <c r="R28" s="1159"/>
    </row>
    <row r="29" spans="1:18" ht="20.25" customHeight="1">
      <c r="A29" s="2445"/>
      <c r="B29" s="1608" t="s">
        <v>42</v>
      </c>
      <c r="C29" s="1604">
        <v>0</v>
      </c>
      <c r="D29" s="1604">
        <v>1123891</v>
      </c>
      <c r="E29" s="1606">
        <f t="shared" ref="E29:E36" si="4">SUM(C29:D29)</f>
        <v>1123891</v>
      </c>
      <c r="F29" s="1604">
        <v>1123891</v>
      </c>
      <c r="G29" s="1604">
        <v>1123891</v>
      </c>
      <c r="H29" s="1604">
        <v>0</v>
      </c>
      <c r="I29" s="1606">
        <f t="shared" si="0"/>
        <v>0</v>
      </c>
      <c r="J29" s="1607">
        <f>IF(ISERROR((F29/E29)*100),"―",(F29/E29)*100)</f>
        <v>100</v>
      </c>
      <c r="K29" s="1159"/>
      <c r="L29" s="1159"/>
      <c r="M29" s="1159"/>
      <c r="N29" s="1159"/>
      <c r="O29" s="1159"/>
      <c r="P29" s="1159"/>
      <c r="Q29" s="1159"/>
      <c r="R29" s="1159"/>
    </row>
    <row r="30" spans="1:18" ht="20.25" customHeight="1">
      <c r="A30" s="2445"/>
      <c r="B30" s="1122" t="s">
        <v>724</v>
      </c>
      <c r="C30" s="1609">
        <v>0</v>
      </c>
      <c r="D30" s="1609">
        <v>0</v>
      </c>
      <c r="E30" s="1548">
        <f t="shared" si="4"/>
        <v>0</v>
      </c>
      <c r="F30" s="1609">
        <v>0</v>
      </c>
      <c r="G30" s="1609">
        <v>0</v>
      </c>
      <c r="H30" s="1609">
        <v>0</v>
      </c>
      <c r="I30" s="1548">
        <f t="shared" si="0"/>
        <v>0</v>
      </c>
      <c r="J30" s="1610" t="str">
        <f t="shared" ref="J30:J35" si="5">IF(ISERROR((F30/E30)*100),"―",(F30/E30)*100)</f>
        <v>―</v>
      </c>
      <c r="K30" s="1112"/>
      <c r="L30" s="1112"/>
      <c r="M30" s="1112"/>
      <c r="N30" s="1112"/>
      <c r="O30" s="1112"/>
      <c r="P30" s="1112"/>
    </row>
    <row r="31" spans="1:18" ht="20.25" customHeight="1">
      <c r="A31" s="2445"/>
      <c r="B31" s="1608" t="s">
        <v>725</v>
      </c>
      <c r="C31" s="1604">
        <v>35686</v>
      </c>
      <c r="D31" s="1604">
        <v>361007</v>
      </c>
      <c r="E31" s="1612">
        <f t="shared" si="4"/>
        <v>396693</v>
      </c>
      <c r="F31" s="1604">
        <v>396693</v>
      </c>
      <c r="G31" s="1604">
        <v>361007</v>
      </c>
      <c r="H31" s="1604">
        <v>0</v>
      </c>
      <c r="I31" s="1606">
        <f t="shared" si="0"/>
        <v>0</v>
      </c>
      <c r="J31" s="1607">
        <f t="shared" si="5"/>
        <v>100</v>
      </c>
      <c r="K31" s="1159"/>
      <c r="L31" s="1159"/>
      <c r="M31" s="1159"/>
      <c r="N31" s="1159"/>
      <c r="O31" s="1159"/>
      <c r="P31" s="1159"/>
      <c r="Q31" s="1159"/>
      <c r="R31" s="1159"/>
    </row>
    <row r="32" spans="1:18" ht="20.25" customHeight="1">
      <c r="A32" s="2445"/>
      <c r="B32" s="1608" t="s">
        <v>726</v>
      </c>
      <c r="C32" s="1604">
        <v>0</v>
      </c>
      <c r="D32" s="1604">
        <v>192963</v>
      </c>
      <c r="E32" s="1606">
        <f t="shared" si="4"/>
        <v>192963</v>
      </c>
      <c r="F32" s="1604">
        <v>192963</v>
      </c>
      <c r="G32" s="1604">
        <v>192963</v>
      </c>
      <c r="H32" s="1604">
        <v>0</v>
      </c>
      <c r="I32" s="1606">
        <f t="shared" si="0"/>
        <v>0</v>
      </c>
      <c r="J32" s="1607">
        <f t="shared" si="5"/>
        <v>100</v>
      </c>
      <c r="K32" s="1159"/>
      <c r="L32" s="1159"/>
      <c r="M32" s="1159"/>
      <c r="N32" s="1159"/>
      <c r="O32" s="1159"/>
      <c r="P32" s="1159"/>
      <c r="Q32" s="1159"/>
      <c r="R32" s="1159"/>
    </row>
    <row r="33" spans="1:18" ht="20.25" customHeight="1">
      <c r="A33" s="2445"/>
      <c r="B33" s="1608" t="s">
        <v>727</v>
      </c>
      <c r="C33" s="1604">
        <v>0</v>
      </c>
      <c r="D33" s="1604">
        <v>844841</v>
      </c>
      <c r="E33" s="1606">
        <f t="shared" si="4"/>
        <v>844841</v>
      </c>
      <c r="F33" s="1604">
        <v>844841</v>
      </c>
      <c r="G33" s="1604">
        <v>844841</v>
      </c>
      <c r="H33" s="1604">
        <v>0</v>
      </c>
      <c r="I33" s="1606">
        <f t="shared" si="0"/>
        <v>0</v>
      </c>
      <c r="J33" s="1607">
        <f t="shared" si="5"/>
        <v>100</v>
      </c>
      <c r="K33" s="1159"/>
      <c r="L33" s="1159"/>
      <c r="M33" s="1159"/>
      <c r="N33" s="1159"/>
      <c r="O33" s="1159"/>
      <c r="P33" s="1159"/>
      <c r="Q33" s="1159"/>
      <c r="R33" s="1159"/>
    </row>
    <row r="34" spans="1:18" ht="20.25" customHeight="1">
      <c r="A34" s="2445"/>
      <c r="B34" s="1608" t="s">
        <v>728</v>
      </c>
      <c r="C34" s="1604">
        <v>0</v>
      </c>
      <c r="D34" s="1604">
        <v>1549490</v>
      </c>
      <c r="E34" s="1606">
        <f t="shared" si="4"/>
        <v>1549490</v>
      </c>
      <c r="F34" s="1604">
        <v>1549490</v>
      </c>
      <c r="G34" s="1604">
        <v>1549490</v>
      </c>
      <c r="H34" s="1604">
        <v>0</v>
      </c>
      <c r="I34" s="1606">
        <f t="shared" si="0"/>
        <v>0</v>
      </c>
      <c r="J34" s="1607">
        <f t="shared" si="5"/>
        <v>100</v>
      </c>
      <c r="K34" s="1159"/>
      <c r="L34" s="1159"/>
      <c r="M34" s="1159"/>
      <c r="N34" s="1159"/>
      <c r="O34" s="1159"/>
      <c r="P34" s="1159"/>
      <c r="Q34" s="1159"/>
      <c r="R34" s="1159"/>
    </row>
    <row r="35" spans="1:18" ht="20.25" customHeight="1">
      <c r="A35" s="2445"/>
      <c r="B35" s="1613" t="s">
        <v>729</v>
      </c>
      <c r="C35" s="1604">
        <v>0</v>
      </c>
      <c r="D35" s="1604">
        <v>292201</v>
      </c>
      <c r="E35" s="1606">
        <f t="shared" si="4"/>
        <v>292201</v>
      </c>
      <c r="F35" s="1604">
        <v>292201</v>
      </c>
      <c r="G35" s="1604">
        <v>292201</v>
      </c>
      <c r="H35" s="1604">
        <v>0</v>
      </c>
      <c r="I35" s="1606">
        <f t="shared" si="0"/>
        <v>0</v>
      </c>
      <c r="J35" s="1607">
        <f t="shared" si="5"/>
        <v>100</v>
      </c>
      <c r="K35" s="1112"/>
      <c r="L35" s="1112"/>
      <c r="M35" s="1112"/>
      <c r="N35" s="1112"/>
      <c r="O35" s="1112"/>
      <c r="P35" s="1112"/>
    </row>
    <row r="36" spans="1:18" ht="20.25" customHeight="1" thickBot="1">
      <c r="A36" s="2447"/>
      <c r="B36" s="1285" t="s">
        <v>1123</v>
      </c>
      <c r="C36" s="1614">
        <v>1630000</v>
      </c>
      <c r="D36" s="1614">
        <v>27702944</v>
      </c>
      <c r="E36" s="1615">
        <f t="shared" si="4"/>
        <v>29332944</v>
      </c>
      <c r="F36" s="1614">
        <v>27922944</v>
      </c>
      <c r="G36" s="1614">
        <v>27702944</v>
      </c>
      <c r="H36" s="1614">
        <v>600000</v>
      </c>
      <c r="I36" s="1615">
        <f t="shared" si="0"/>
        <v>810000</v>
      </c>
      <c r="J36" s="1616">
        <f>(F36/E36)*100</f>
        <v>95.193118017748233</v>
      </c>
      <c r="K36" s="1112"/>
      <c r="L36" s="1112"/>
      <c r="M36" s="1112"/>
      <c r="N36" s="1112"/>
      <c r="O36" s="1112"/>
      <c r="P36" s="1112"/>
    </row>
    <row r="37" spans="1:18">
      <c r="H37" s="1158"/>
      <c r="K37" s="1112"/>
      <c r="L37" s="1112"/>
      <c r="M37" s="1112"/>
      <c r="N37" s="1112"/>
      <c r="O37" s="1112"/>
      <c r="P37" s="1112"/>
    </row>
    <row r="38" spans="1:18">
      <c r="K38" s="1112"/>
      <c r="L38" s="1112"/>
      <c r="M38" s="1112"/>
      <c r="N38" s="1112"/>
      <c r="O38" s="1112"/>
      <c r="P38" s="1112"/>
    </row>
    <row r="39" spans="1:18">
      <c r="K39" s="1112"/>
      <c r="L39" s="1112"/>
      <c r="M39" s="1112"/>
      <c r="N39" s="1112"/>
      <c r="O39" s="1112"/>
      <c r="P39" s="1112"/>
    </row>
    <row r="40" spans="1:18">
      <c r="K40" s="1112"/>
      <c r="L40" s="1112"/>
      <c r="M40" s="1112"/>
      <c r="N40" s="1112"/>
      <c r="O40" s="1112"/>
      <c r="P40" s="1112"/>
    </row>
    <row r="41" spans="1:18">
      <c r="B41" s="1112"/>
      <c r="C41" s="1112"/>
      <c r="D41" s="1112"/>
      <c r="E41" s="1112"/>
      <c r="K41" s="1112"/>
      <c r="L41" s="1112"/>
      <c r="M41" s="1112"/>
      <c r="N41" s="1112"/>
      <c r="O41" s="1112"/>
      <c r="P41" s="1112"/>
    </row>
    <row r="42" spans="1:18">
      <c r="B42" s="1112"/>
      <c r="C42" s="1617"/>
      <c r="D42" s="1617"/>
      <c r="E42" s="1533"/>
      <c r="K42" s="1112"/>
      <c r="L42" s="1112"/>
      <c r="M42" s="1112"/>
      <c r="N42" s="1112"/>
      <c r="O42" s="1112"/>
      <c r="P42" s="1112"/>
    </row>
    <row r="43" spans="1:18">
      <c r="B43" s="1112"/>
      <c r="C43" s="1112"/>
      <c r="D43" s="1112"/>
      <c r="E43" s="1112"/>
      <c r="K43" s="1112"/>
      <c r="L43" s="1112"/>
      <c r="M43" s="1112"/>
      <c r="N43" s="1112"/>
      <c r="O43" s="1112"/>
      <c r="P43" s="1112"/>
    </row>
    <row r="44" spans="1:18">
      <c r="K44" s="1112"/>
      <c r="L44" s="1112"/>
      <c r="M44" s="1112"/>
      <c r="N44" s="1112"/>
      <c r="O44" s="1112"/>
      <c r="P44" s="1112"/>
    </row>
    <row r="45" spans="1:18">
      <c r="K45" s="1112"/>
      <c r="L45" s="1112"/>
      <c r="M45" s="1112"/>
      <c r="N45" s="1112"/>
      <c r="O45" s="1112"/>
      <c r="P45" s="1112"/>
    </row>
    <row r="46" spans="1:18">
      <c r="K46" s="1112"/>
      <c r="L46" s="1112"/>
      <c r="M46" s="1112"/>
      <c r="N46" s="1112"/>
      <c r="O46" s="1112"/>
      <c r="P46" s="1112"/>
    </row>
    <row r="47" spans="1:18">
      <c r="K47" s="1112"/>
      <c r="L47" s="1112"/>
      <c r="M47" s="1112"/>
      <c r="N47" s="1112"/>
      <c r="O47" s="1112"/>
      <c r="P47" s="1112"/>
    </row>
    <row r="48" spans="1:18">
      <c r="K48" s="1112"/>
      <c r="L48" s="1112"/>
      <c r="M48" s="1112"/>
      <c r="N48" s="1112"/>
      <c r="O48" s="1112"/>
      <c r="P48" s="1112"/>
    </row>
    <row r="49" spans="11:16">
      <c r="K49" s="1112"/>
      <c r="L49" s="1112"/>
      <c r="M49" s="1112"/>
      <c r="N49" s="1112"/>
      <c r="O49" s="1112"/>
      <c r="P49" s="1112"/>
    </row>
    <row r="50" spans="11:16">
      <c r="K50" s="1112"/>
      <c r="L50" s="1112"/>
      <c r="M50" s="1112"/>
      <c r="N50" s="1112"/>
      <c r="O50" s="1112"/>
      <c r="P50" s="1112"/>
    </row>
    <row r="51" spans="11:16">
      <c r="K51" s="1112"/>
      <c r="L51" s="1112"/>
      <c r="M51" s="1112"/>
      <c r="N51" s="1112"/>
      <c r="O51" s="1112"/>
      <c r="P51" s="1112"/>
    </row>
    <row r="52" spans="11:16">
      <c r="K52" s="1112"/>
      <c r="L52" s="1112"/>
      <c r="M52" s="1112"/>
      <c r="N52" s="1112"/>
      <c r="O52" s="1112"/>
      <c r="P52" s="1112"/>
    </row>
    <row r="53" spans="11:16">
      <c r="K53" s="1112"/>
      <c r="L53" s="1112"/>
      <c r="M53" s="1112"/>
      <c r="N53" s="1112"/>
      <c r="O53" s="1112"/>
      <c r="P53" s="1112"/>
    </row>
    <row r="54" spans="11:16">
      <c r="K54" s="1112"/>
      <c r="L54" s="1112"/>
      <c r="M54" s="1112"/>
      <c r="N54" s="1112"/>
      <c r="O54" s="1112"/>
      <c r="P54" s="1112"/>
    </row>
    <row r="55" spans="11:16">
      <c r="K55" s="1112"/>
      <c r="L55" s="1112"/>
      <c r="M55" s="1112"/>
      <c r="N55" s="1112"/>
      <c r="O55" s="1112"/>
      <c r="P55" s="1112"/>
    </row>
    <row r="56" spans="11:16">
      <c r="K56" s="1112"/>
      <c r="L56" s="1112"/>
      <c r="M56" s="1112"/>
      <c r="N56" s="1112"/>
      <c r="O56" s="1112"/>
      <c r="P56" s="1112"/>
    </row>
    <row r="57" spans="11:16">
      <c r="K57" s="1112"/>
      <c r="L57" s="1112"/>
      <c r="M57" s="1112"/>
      <c r="N57" s="1112"/>
      <c r="O57" s="1112"/>
      <c r="P57" s="1112"/>
    </row>
    <row r="58" spans="11:16">
      <c r="K58" s="1112"/>
      <c r="L58" s="1112"/>
      <c r="M58" s="1112"/>
      <c r="N58" s="1112"/>
      <c r="O58" s="1112"/>
      <c r="P58" s="1112"/>
    </row>
    <row r="59" spans="11:16">
      <c r="K59" s="1112"/>
      <c r="L59" s="1112"/>
      <c r="M59" s="1112"/>
      <c r="N59" s="1112"/>
      <c r="O59" s="1112"/>
      <c r="P59" s="1112"/>
    </row>
    <row r="60" spans="11:16">
      <c r="K60" s="1112"/>
      <c r="L60" s="1112"/>
      <c r="M60" s="1112"/>
      <c r="N60" s="1112"/>
      <c r="O60" s="1112"/>
      <c r="P60" s="1112"/>
    </row>
    <row r="61" spans="11:16">
      <c r="K61" s="1112"/>
      <c r="L61" s="1112"/>
      <c r="M61" s="1112"/>
      <c r="N61" s="1112"/>
      <c r="O61" s="1112"/>
      <c r="P61" s="1112"/>
    </row>
    <row r="62" spans="11:16">
      <c r="K62" s="1112"/>
      <c r="L62" s="1112"/>
      <c r="M62" s="1112"/>
      <c r="N62" s="1112"/>
      <c r="O62" s="1112"/>
      <c r="P62" s="1112"/>
    </row>
    <row r="63" spans="11:16">
      <c r="K63" s="1112"/>
      <c r="L63" s="1112"/>
      <c r="M63" s="1112"/>
      <c r="N63" s="1112"/>
      <c r="O63" s="1112"/>
      <c r="P63" s="1112"/>
    </row>
    <row r="64" spans="11:16">
      <c r="K64" s="1112"/>
      <c r="L64" s="1112"/>
      <c r="M64" s="1112"/>
      <c r="N64" s="1112"/>
      <c r="O64" s="1112"/>
      <c r="P64" s="1112"/>
    </row>
  </sheetData>
  <mergeCells count="11">
    <mergeCell ref="A7:A16"/>
    <mergeCell ref="A17:A26"/>
    <mergeCell ref="A27:A36"/>
    <mergeCell ref="A1:J1"/>
    <mergeCell ref="C3:E4"/>
    <mergeCell ref="F3:G4"/>
    <mergeCell ref="C5:C6"/>
    <mergeCell ref="D5:D6"/>
    <mergeCell ref="E5:E6"/>
    <mergeCell ref="F5:F6"/>
    <mergeCell ref="G5:G6"/>
  </mergeCells>
  <phoneticPr fontId="3"/>
  <printOptions horizontalCentered="1"/>
  <pageMargins left="0.31496062992125984" right="0.31496062992125984" top="0.74803149606299213" bottom="0.39370078740157483" header="0.51181102362204722" footer="0.31496062992125984"/>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90</vt:i4>
      </vt:variant>
      <vt:variant>
        <vt:lpstr>名前付き一覧</vt:lpstr>
      </vt:variant>
      <vt:variant>
        <vt:i4>88</vt:i4>
      </vt:variant>
    </vt:vector>
  </HeadingPairs>
  <TitlesOfParts>
    <vt:vector size="178" baseType="lpstr">
      <vt:lpstr>目次</vt:lpstr>
      <vt:lpstr>用語</vt:lpstr>
      <vt:lpstr>県下安定所</vt:lpstr>
      <vt:lpstr>1-1</vt:lpstr>
      <vt:lpstr>1-2</vt:lpstr>
      <vt:lpstr>1-2-2</vt:lpstr>
      <vt:lpstr>1-2-3</vt:lpstr>
      <vt:lpstr>1-2-4</vt:lpstr>
      <vt:lpstr>1-2-5</vt:lpstr>
      <vt:lpstr>1-3</vt:lpstr>
      <vt:lpstr>1-4</vt:lpstr>
      <vt:lpstr>1-5</vt:lpstr>
      <vt:lpstr>1-5-2</vt:lpstr>
      <vt:lpstr>1-5-3</vt:lpstr>
      <vt:lpstr>1-5-4</vt:lpstr>
      <vt:lpstr>1-5-5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1-20-2</vt:lpstr>
      <vt:lpstr>1-20-3</vt:lpstr>
      <vt:lpstr>1-20-4</vt:lpstr>
      <vt:lpstr>1-20-5</vt:lpstr>
      <vt:lpstr>1-21</vt:lpstr>
      <vt:lpstr>1-22</vt:lpstr>
      <vt:lpstr>1-23</vt:lpstr>
      <vt:lpstr>1-23-2</vt:lpstr>
      <vt:lpstr>1-23-3</vt:lpstr>
      <vt:lpstr>1-23-4</vt:lpstr>
      <vt:lpstr>1-23-5</vt:lpstr>
      <vt:lpstr>1-23-6</vt:lpstr>
      <vt:lpstr>1-23-7</vt:lpstr>
      <vt:lpstr>1-24</vt:lpstr>
      <vt:lpstr>1-25</vt:lpstr>
      <vt:lpstr>1-26</vt:lpstr>
      <vt:lpstr>1-26-2</vt:lpstr>
      <vt:lpstr>1-27</vt:lpstr>
      <vt:lpstr>1-28,29</vt:lpstr>
      <vt:lpstr>1-30</vt:lpstr>
      <vt:lpstr>1-30-2</vt:lpstr>
      <vt:lpstr>1-31</vt:lpstr>
      <vt:lpstr>2-1</vt:lpstr>
      <vt:lpstr>2-2</vt:lpstr>
      <vt:lpstr>2-3</vt:lpstr>
      <vt:lpstr>2-4</vt:lpstr>
      <vt:lpstr>2-5</vt:lpstr>
      <vt:lpstr>2-6</vt:lpstr>
      <vt:lpstr>2-7</vt:lpstr>
      <vt:lpstr>3-1,2</vt:lpstr>
      <vt:lpstr>3-3,4</vt:lpstr>
      <vt:lpstr>3-5</vt:lpstr>
      <vt:lpstr>3-6</vt:lpstr>
      <vt:lpstr>3-7,8</vt:lpstr>
      <vt:lpstr>4</vt:lpstr>
      <vt:lpstr>5-1</vt:lpstr>
      <vt:lpstr>5-2</vt:lpstr>
      <vt:lpstr>5-3</vt:lpstr>
      <vt:lpstr>5-4</vt:lpstr>
      <vt:lpstr>6-1</vt:lpstr>
      <vt:lpstr>6-2</vt:lpstr>
      <vt:lpstr>6-3</vt:lpstr>
      <vt:lpstr>6-4</vt:lpstr>
      <vt:lpstr>6-5</vt:lpstr>
      <vt:lpstr>6-6</vt:lpstr>
      <vt:lpstr>6-7</vt:lpstr>
      <vt:lpstr>6-7-2</vt:lpstr>
      <vt:lpstr>6-8</vt:lpstr>
      <vt:lpstr>6-9</vt:lpstr>
      <vt:lpstr>6-10</vt:lpstr>
      <vt:lpstr>6-11</vt:lpstr>
      <vt:lpstr>6-12</vt:lpstr>
      <vt:lpstr>6-13</vt:lpstr>
      <vt:lpstr>6-14</vt:lpstr>
      <vt:lpstr>6-15</vt:lpstr>
      <vt:lpstr>6-16</vt:lpstr>
      <vt:lpstr>6-17</vt:lpstr>
      <vt:lpstr>6-18</vt:lpstr>
      <vt:lpstr>6-19</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'1-20-2'!Print_Area</vt:lpstr>
      <vt:lpstr>'1-20-3'!Print_Area</vt:lpstr>
      <vt:lpstr>'1-20-4'!Print_Area</vt:lpstr>
      <vt:lpstr>'1-20-5'!Print_Area</vt:lpstr>
      <vt:lpstr>'1-21'!Print_Area</vt:lpstr>
      <vt:lpstr>'1-22'!Print_Area</vt:lpstr>
      <vt:lpstr>'1-2-2'!Print_Area</vt:lpstr>
      <vt:lpstr>'1-23'!Print_Area</vt:lpstr>
      <vt:lpstr>'1-2-3'!Print_Area</vt:lpstr>
      <vt:lpstr>'1-23-2'!Print_Area</vt:lpstr>
      <vt:lpstr>'1-23-3'!Print_Area</vt:lpstr>
      <vt:lpstr>'1-23-4'!Print_Area</vt:lpstr>
      <vt:lpstr>'1-23-5'!Print_Area</vt:lpstr>
      <vt:lpstr>'1-23-6'!Print_Area</vt:lpstr>
      <vt:lpstr>'1-23-7'!Print_Area</vt:lpstr>
      <vt:lpstr>'1-24'!Print_Area</vt:lpstr>
      <vt:lpstr>'1-2-4'!Print_Area</vt:lpstr>
      <vt:lpstr>'1-25'!Print_Area</vt:lpstr>
      <vt:lpstr>'1-2-5'!Print_Area</vt:lpstr>
      <vt:lpstr>'1-26'!Print_Area</vt:lpstr>
      <vt:lpstr>'1-26-2'!Print_Area</vt:lpstr>
      <vt:lpstr>'1-27'!Print_Area</vt:lpstr>
      <vt:lpstr>'1-28,29'!Print_Area</vt:lpstr>
      <vt:lpstr>'1-3'!Print_Area</vt:lpstr>
      <vt:lpstr>'1-30'!Print_Area</vt:lpstr>
      <vt:lpstr>'1-30-2'!Print_Area</vt:lpstr>
      <vt:lpstr>'1-31'!Print_Area</vt:lpstr>
      <vt:lpstr>'1-4'!Print_Area</vt:lpstr>
      <vt:lpstr>'1-5'!Print_Area</vt:lpstr>
      <vt:lpstr>'1-5-2'!Print_Area</vt:lpstr>
      <vt:lpstr>'1-5-3'!Print_Area</vt:lpstr>
      <vt:lpstr>'1-5-4'!Print_Area</vt:lpstr>
      <vt:lpstr>'1-5-5'!Print_Area</vt:lpstr>
      <vt:lpstr>'1-6'!Print_Area</vt:lpstr>
      <vt:lpstr>'1-7'!Print_Area</vt:lpstr>
      <vt:lpstr>'1-8'!Print_Area</vt:lpstr>
      <vt:lpstr>'1-9'!Print_Area</vt:lpstr>
      <vt:lpstr>'2-1'!Print_Area</vt:lpstr>
      <vt:lpstr>'2-2'!Print_Area</vt:lpstr>
      <vt:lpstr>'2-3'!Print_Area</vt:lpstr>
      <vt:lpstr>'2-4'!Print_Area</vt:lpstr>
      <vt:lpstr>'2-5'!Print_Area</vt:lpstr>
      <vt:lpstr>'2-6'!Print_Area</vt:lpstr>
      <vt:lpstr>'2-7'!Print_Area</vt:lpstr>
      <vt:lpstr>'3-1,2'!Print_Area</vt:lpstr>
      <vt:lpstr>'3-3,4'!Print_Area</vt:lpstr>
      <vt:lpstr>'3-5'!Print_Area</vt:lpstr>
      <vt:lpstr>'3-6'!Print_Area</vt:lpstr>
      <vt:lpstr>'3-7,8'!Print_Area</vt:lpstr>
      <vt:lpstr>'5-1'!Print_Area</vt:lpstr>
      <vt:lpstr>'5-2'!Print_Area</vt:lpstr>
      <vt:lpstr>'5-3'!Print_Area</vt:lpstr>
      <vt:lpstr>'5-4'!Print_Area</vt:lpstr>
      <vt:lpstr>'6-1'!Print_Area</vt:lpstr>
      <vt:lpstr>'6-10'!Print_Area</vt:lpstr>
      <vt:lpstr>'6-11'!Print_Area</vt:lpstr>
      <vt:lpstr>'6-12'!Print_Area</vt:lpstr>
      <vt:lpstr>'6-13'!Print_Area</vt:lpstr>
      <vt:lpstr>'6-14'!Print_Area</vt:lpstr>
      <vt:lpstr>'6-15'!Print_Area</vt:lpstr>
      <vt:lpstr>'6-16'!Print_Area</vt:lpstr>
      <vt:lpstr>'6-17'!Print_Area</vt:lpstr>
      <vt:lpstr>'6-18'!Print_Area</vt:lpstr>
      <vt:lpstr>'6-19'!Print_Area</vt:lpstr>
      <vt:lpstr>'6-2'!Print_Area</vt:lpstr>
      <vt:lpstr>'6-3'!Print_Area</vt:lpstr>
      <vt:lpstr>'6-4'!Print_Area</vt:lpstr>
      <vt:lpstr>'6-5'!Print_Area</vt:lpstr>
      <vt:lpstr>'6-6'!Print_Area</vt:lpstr>
      <vt:lpstr>'6-7'!Print_Area</vt:lpstr>
      <vt:lpstr>'6-7-2'!Print_Area</vt:lpstr>
      <vt:lpstr>'6-8'!Print_Area</vt:lpstr>
      <vt:lpstr>'6-9'!Print_Area</vt:lpstr>
      <vt:lpstr>目次!Print_Area</vt:lpstr>
      <vt:lpstr>用語!Print_Area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2021-12-27T07:08:16Z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